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55859AC0-1C3F-4CF3-A09A-1334F38F9AA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<sst xmlns="http://schemas.openxmlformats.org/spreadsheetml/2006/main" count="192" uniqueCount="61">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</sst>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4" t="str">
        <f>'Demand Input'!C8</f>
        <v>Providence Water Supply Board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5" t="s">
        <v>13</v>
      </c>
      <c r="E38" s="65"/>
      <c r="F38" s="28"/>
      <c r="G38" s="65" t="s">
        <v>49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2" t="s">
        <v>23</v>
      </c>
      <c r="B50" s="62"/>
      <c r="C50" s="62"/>
      <c r="D50" s="62"/>
      <c r="E50" s="62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F15" zoomScaleNormal="100" zoomScaleSheetLayoutView="100" workbookViewId="0">
      <selection activeCell="I38" sqref="I38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71" t="s">
        <v>21</v>
      </c>
      <c r="B1" s="72"/>
      <c r="C1" s="72"/>
      <c r="D1" s="72"/>
      <c r="E1" s="72"/>
      <c r="F1" s="72"/>
      <c r="G1" s="72"/>
      <c r="H1" s="7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2"/>
      <c r="B2" s="72"/>
      <c r="C2" s="72"/>
      <c r="D2" s="72"/>
      <c r="E2" s="72"/>
      <c r="F2" s="72"/>
      <c r="G2" s="72"/>
      <c r="H2" s="7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2"/>
      <c r="B3" s="72"/>
      <c r="C3" s="72"/>
      <c r="D3" s="72"/>
      <c r="E3" s="72"/>
      <c r="F3" s="72"/>
      <c r="G3" s="72"/>
      <c r="H3" s="7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2"/>
      <c r="B4" s="72"/>
      <c r="C4" s="72"/>
      <c r="D4" s="72"/>
      <c r="E4" s="72"/>
      <c r="F4" s="72"/>
      <c r="G4" s="72"/>
      <c r="H4" s="72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73" t="str">
        <f>C8</f>
        <v>Providence Water Supply Board</v>
      </c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73"/>
      <c r="D6" s="73"/>
      <c r="E6" s="73"/>
      <c r="F6" s="73"/>
      <c r="G6" s="73"/>
      <c r="H6" s="7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5" t="s">
        <v>58</v>
      </c>
      <c r="D8" s="75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5" t="s">
        <v>48</v>
      </c>
      <c r="D9" s="75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5" t="s">
        <v>47</v>
      </c>
      <c r="D10" s="75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0"/>
      <c r="C12" s="70"/>
      <c r="D12" s="70"/>
      <c r="E12" s="70"/>
      <c r="F12" s="70"/>
      <c r="G12" s="70"/>
      <c r="H12" s="70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4" t="str">
        <f>"Input Customer Demand ("&amp;C9&amp;")"</f>
        <v>Input Customer Demand (Ccf)</v>
      </c>
      <c r="C14" s="74"/>
      <c r="D14" s="74"/>
      <c r="E14" s="74"/>
      <c r="F14" s="74"/>
      <c r="G14" s="74"/>
      <c r="H14" s="7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68" t="s">
        <v>16</v>
      </c>
      <c r="C15" s="68"/>
      <c r="D15" s="68"/>
      <c r="E15" s="68"/>
      <c r="F15" s="68"/>
      <c r="G15" s="68"/>
      <c r="H15" s="6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67" t="s">
        <v>17</v>
      </c>
      <c r="C16" s="67"/>
      <c r="D16" s="67"/>
      <c r="E16" s="35"/>
      <c r="F16" s="67" t="s">
        <v>54</v>
      </c>
      <c r="G16" s="67"/>
      <c r="H16" s="67"/>
      <c r="I16" s="67" t="s">
        <v>59</v>
      </c>
      <c r="J16" s="67"/>
      <c r="K16" s="67"/>
      <c r="L16" s="67" t="s">
        <v>60</v>
      </c>
      <c r="M16" s="67"/>
      <c r="N16" s="67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>
        <v>541874.62</v>
      </c>
      <c r="M21" s="20">
        <v>286839.58299999998</v>
      </c>
      <c r="N21" s="20">
        <v>718863.03700000001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>
        <v>555312.23</v>
      </c>
      <c r="M22" s="20">
        <v>269591.94</v>
      </c>
      <c r="N22" s="20">
        <v>944850.85699999996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/>
      <c r="M23" s="20"/>
      <c r="N23" s="2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69"/>
      <c r="C31" s="69"/>
      <c r="D31" s="69"/>
      <c r="E31" s="69"/>
      <c r="F31" s="69"/>
      <c r="G31" s="69"/>
      <c r="H31" s="69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4" t="str">
        <f>"Input Water Produced ("&amp;C10&amp;")"</f>
        <v>Input Water Produced (MGD)</v>
      </c>
      <c r="C33" s="74"/>
      <c r="D33" s="74"/>
      <c r="E33" s="74"/>
      <c r="F33" s="74"/>
      <c r="G33" s="74"/>
      <c r="H33" s="7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68" t="s">
        <v>20</v>
      </c>
      <c r="C34" s="68"/>
      <c r="D34" s="68"/>
      <c r="E34" s="68"/>
      <c r="F34" s="68"/>
      <c r="G34" s="68"/>
      <c r="H34" s="6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>
        <v>50.3</v>
      </c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>
        <v>61.3</v>
      </c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/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/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L16:N16"/>
    <mergeCell ref="I16:K16"/>
    <mergeCell ref="B34:H34"/>
    <mergeCell ref="B31:H31"/>
    <mergeCell ref="B12:H12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zoomScale="90" zoomScaleNormal="100" zoomScaleSheetLayoutView="90" workbookViewId="0">
      <selection activeCell="U52" sqref="U5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2</v>
      </c>
      <c r="E8" s="26">
        <v>5970397.9299999997</v>
      </c>
      <c r="G8" s="26">
        <v>1025872.63</v>
      </c>
      <c r="H8" s="49"/>
      <c r="I8" s="47">
        <v>599607.68000000005</v>
      </c>
      <c r="K8" s="26">
        <v>371075.83</v>
      </c>
      <c r="M8" s="26">
        <v>2214755.36</v>
      </c>
      <c r="O8" s="26">
        <f>SUM(E8,G8,I8,K8,M8)</f>
        <v>10181709.43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10</v>
      </c>
      <c r="E12" s="26">
        <v>5630619.7199999997</v>
      </c>
      <c r="G12" s="26">
        <v>1080073.28</v>
      </c>
      <c r="H12" s="49"/>
      <c r="I12" s="47">
        <v>504875.05</v>
      </c>
      <c r="K12" s="26">
        <v>358618.3</v>
      </c>
      <c r="M12" s="26">
        <v>2307120.9500000002</v>
      </c>
      <c r="O12" s="26">
        <f>SUM(E12,G12,I12,K12,M12)</f>
        <v>9881307.3000000007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2</v>
      </c>
      <c r="E16" s="26">
        <v>6152473.4500000002</v>
      </c>
      <c r="G16" s="26">
        <v>884402.74</v>
      </c>
      <c r="H16" s="49">
        <v>430530.69</v>
      </c>
      <c r="I16" s="47">
        <v>913891.88</v>
      </c>
      <c r="K16" s="26">
        <v>280399.95</v>
      </c>
      <c r="M16" s="26">
        <v>2418535.83</v>
      </c>
      <c r="O16" s="26">
        <f>SUM(E16,G16,I16,K16,M16)</f>
        <v>10649703.850000001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10</v>
      </c>
      <c r="E20" s="26">
        <v>4369825.47</v>
      </c>
      <c r="G20" s="26">
        <v>1088648.45</v>
      </c>
      <c r="H20" s="49">
        <v>430530.69</v>
      </c>
      <c r="I20" s="47">
        <v>396899.83</v>
      </c>
      <c r="K20" s="26">
        <v>910560.05</v>
      </c>
      <c r="M20" s="26">
        <v>1901767.82</v>
      </c>
      <c r="O20" s="26">
        <f>SUM(E20,G20,I20,K20,M20)</f>
        <v>8667701.6199999992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2</v>
      </c>
      <c r="D50" s="25"/>
      <c r="E50" s="61">
        <v>6331754.4000000004</v>
      </c>
      <c r="F50" s="25"/>
      <c r="G50" s="24" t="s">
        <v>10</v>
      </c>
      <c r="H50" s="48"/>
      <c r="I50" s="48"/>
      <c r="J50" s="25"/>
      <c r="K50" s="61">
        <v>7131926.6600000001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2</v>
      </c>
      <c r="D55" s="25"/>
      <c r="E55" s="61">
        <v>5511390.3600000003</v>
      </c>
      <c r="F55" s="25"/>
      <c r="G55" s="24" t="s">
        <v>10</v>
      </c>
      <c r="H55" s="48"/>
      <c r="I55" s="48"/>
      <c r="J55" s="25"/>
      <c r="K55" s="26">
        <v>5656476.8499999996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2022-06-17T17:26:26Z</cp:lastPrinted>
  <dcterms:created xsi:type="dcterms:W3CDTF">2020-04-08T14:34:01Z</dcterms:created>
  <dcterms:modified xsi:type="dcterms:W3CDTF">2022-06-17T17:26:59Z</dcterms:modified>
</cp:coreProperties>
</file>