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eadvantage.sharepoint.com/SEATeamsite/clientprojects/Shared Documents/RI OER/REG Support/2024 CP Development/PUC Process/Rebuttal Testimony/"/>
    </mc:Choice>
  </mc:AlternateContent>
  <xr:revisionPtr revIDLastSave="0" documentId="8_{EB067C3D-4049-4107-B3F8-8A12057548E1}" xr6:coauthVersionLast="47" xr6:coauthVersionMax="47" xr10:uidLastSave="{00000000-0000-0000-0000-000000000000}"/>
  <bookViews>
    <workbookView xWindow="-110" yWindow="-110" windowWidth="19420" windowHeight="10300" activeTab="1" xr2:uid="{E01C5931-E421-40DE-9AA6-7C44131A7E5D}"/>
  </bookViews>
  <sheets>
    <sheet name="With Econ Dev Benefits" sheetId="2" r:id="rId1"/>
    <sheet name="No Econ Dev Benefits" sheetId="6" r:id="rId2"/>
    <sheet name="Summary Table" sheetId="7" r:id="rId3"/>
  </sheet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6" l="1"/>
  <c r="T26" i="6"/>
  <c r="E8" i="7"/>
  <c r="G8" i="7"/>
  <c r="I8" i="7"/>
  <c r="G9" i="7"/>
  <c r="I9" i="7"/>
  <c r="G10" i="7"/>
  <c r="I10" i="7"/>
  <c r="G11" i="7"/>
  <c r="I11" i="7"/>
  <c r="G12" i="7"/>
  <c r="I12" i="7"/>
  <c r="G13" i="7"/>
  <c r="I13" i="7"/>
  <c r="G14" i="7"/>
  <c r="I14" i="7"/>
  <c r="G15" i="7"/>
  <c r="I15" i="7"/>
  <c r="E9" i="7"/>
  <c r="E10" i="7"/>
  <c r="E11" i="7"/>
  <c r="E12" i="7"/>
  <c r="E13" i="7"/>
  <c r="E14" i="7"/>
  <c r="E15" i="7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7" i="6"/>
  <c r="AC72" i="6"/>
  <c r="AC71" i="6"/>
  <c r="AC70" i="6"/>
  <c r="AC69" i="6"/>
  <c r="AC68" i="6"/>
  <c r="AC67" i="6"/>
  <c r="AC66" i="6"/>
  <c r="AC65" i="6"/>
  <c r="AC64" i="6"/>
  <c r="AC63" i="6"/>
  <c r="AC62" i="6"/>
  <c r="AC61" i="6"/>
  <c r="AC60" i="6"/>
  <c r="AC59" i="6"/>
  <c r="AC58" i="6"/>
  <c r="AC57" i="6"/>
  <c r="AC56" i="6"/>
  <c r="AC55" i="6"/>
  <c r="AC54" i="6"/>
  <c r="AC53" i="6"/>
  <c r="AC52" i="6"/>
  <c r="AC51" i="6"/>
  <c r="AC50" i="6"/>
  <c r="AC49" i="6"/>
  <c r="AC48" i="6"/>
  <c r="AC47" i="6"/>
  <c r="AC46" i="6"/>
  <c r="AC45" i="6"/>
  <c r="AC44" i="6"/>
  <c r="AC43" i="6"/>
  <c r="AC42" i="6"/>
  <c r="AC41" i="6"/>
  <c r="AC40" i="6"/>
  <c r="AC39" i="6"/>
  <c r="AC38" i="6"/>
  <c r="AC37" i="6"/>
  <c r="AO30" i="6"/>
  <c r="AD30" i="6"/>
  <c r="AN30" i="6" s="1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AC30" i="6" s="1"/>
  <c r="AO29" i="6"/>
  <c r="AD29" i="6"/>
  <c r="AN29" i="6" s="1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AC29" i="6" s="1"/>
  <c r="AO28" i="6"/>
  <c r="AD28" i="6"/>
  <c r="AN28" i="6" s="1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AO27" i="6"/>
  <c r="AD27" i="6"/>
  <c r="AN27" i="6" s="1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AC27" i="6" s="1"/>
  <c r="AO26" i="6"/>
  <c r="AD26" i="6"/>
  <c r="AN26" i="6" s="1"/>
  <c r="AB26" i="6"/>
  <c r="AA26" i="6"/>
  <c r="Z26" i="6"/>
  <c r="Y26" i="6"/>
  <c r="X26" i="6"/>
  <c r="W26" i="6"/>
  <c r="V26" i="6"/>
  <c r="AC26" i="6" s="1"/>
  <c r="U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AO25" i="6"/>
  <c r="AD25" i="6"/>
  <c r="AN25" i="6" s="1"/>
  <c r="AB25" i="6"/>
  <c r="AA25" i="6"/>
  <c r="Z25" i="6"/>
  <c r="Y25" i="6"/>
  <c r="X25" i="6"/>
  <c r="W25" i="6"/>
  <c r="V25" i="6"/>
  <c r="AC25" i="6" s="1"/>
  <c r="AF25" i="6" s="1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AO24" i="6"/>
  <c r="AD24" i="6"/>
  <c r="AN24" i="6" s="1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AO23" i="6"/>
  <c r="AD23" i="6"/>
  <c r="AN23" i="6" s="1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AO22" i="6"/>
  <c r="AD22" i="6"/>
  <c r="AN22" i="6" s="1"/>
  <c r="AB22" i="6"/>
  <c r="AA22" i="6"/>
  <c r="Z22" i="6"/>
  <c r="Y22" i="6"/>
  <c r="X22" i="6"/>
  <c r="W22" i="6"/>
  <c r="V22" i="6"/>
  <c r="AC22" i="6" s="1"/>
  <c r="AF22" i="6" s="1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AO21" i="6"/>
  <c r="AD21" i="6"/>
  <c r="AN21" i="6" s="1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AO20" i="6"/>
  <c r="AN20" i="6"/>
  <c r="AD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AO19" i="6"/>
  <c r="AD19" i="6"/>
  <c r="AN19" i="6" s="1"/>
  <c r="AB19" i="6"/>
  <c r="AA19" i="6"/>
  <c r="Z19" i="6"/>
  <c r="Y19" i="6"/>
  <c r="X19" i="6"/>
  <c r="W19" i="6"/>
  <c r="V19" i="6"/>
  <c r="AC19" i="6" s="1"/>
  <c r="U19" i="6"/>
  <c r="T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AO18" i="6"/>
  <c r="AD18" i="6"/>
  <c r="AN18" i="6" s="1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O17" i="6"/>
  <c r="AN17" i="6"/>
  <c r="AD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AO16" i="6"/>
  <c r="AD16" i="6"/>
  <c r="AN16" i="6" s="1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AC16" i="6" s="1"/>
  <c r="E16" i="6"/>
  <c r="AO15" i="6"/>
  <c r="AD15" i="6"/>
  <c r="AN15" i="6" s="1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AO14" i="6"/>
  <c r="AN14" i="6"/>
  <c r="AD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AC14" i="6" s="1"/>
  <c r="AO13" i="6"/>
  <c r="AD13" i="6"/>
  <c r="AN13" i="6" s="1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AO12" i="6"/>
  <c r="AD12" i="6"/>
  <c r="AN12" i="6" s="1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AO11" i="6"/>
  <c r="AN11" i="6"/>
  <c r="AD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11" i="6" s="1"/>
  <c r="AO10" i="6"/>
  <c r="AD10" i="6"/>
  <c r="AN10" i="6" s="1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AC10" i="6" s="1"/>
  <c r="AO9" i="6"/>
  <c r="AD9" i="6"/>
  <c r="AN9" i="6" s="1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AO8" i="6"/>
  <c r="AD8" i="6"/>
  <c r="AN8" i="6" s="1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AO7" i="6"/>
  <c r="AD7" i="6"/>
  <c r="AN7" i="6" s="1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E20" i="2"/>
  <c r="E21" i="2"/>
  <c r="E22" i="2"/>
  <c r="E23" i="2"/>
  <c r="E24" i="2"/>
  <c r="E25" i="2"/>
  <c r="E26" i="2"/>
  <c r="E27" i="2"/>
  <c r="E28" i="2"/>
  <c r="E29" i="2"/>
  <c r="E30" i="2"/>
  <c r="E8" i="2"/>
  <c r="E9" i="2"/>
  <c r="E10" i="2"/>
  <c r="E11" i="2"/>
  <c r="E12" i="2"/>
  <c r="E13" i="2"/>
  <c r="E14" i="2"/>
  <c r="E15" i="2"/>
  <c r="E16" i="2"/>
  <c r="E17" i="2"/>
  <c r="E18" i="2"/>
  <c r="E19" i="2"/>
  <c r="E7" i="2"/>
  <c r="AC38" i="2"/>
  <c r="AC39" i="2"/>
  <c r="AC40" i="2"/>
  <c r="AC41" i="2"/>
  <c r="AC42" i="2"/>
  <c r="AC43" i="2"/>
  <c r="AC44" i="2"/>
  <c r="AC45" i="2"/>
  <c r="AC46" i="2"/>
  <c r="AC47" i="2"/>
  <c r="AC48" i="2"/>
  <c r="AC61" i="2"/>
  <c r="AC62" i="2"/>
  <c r="AC63" i="2"/>
  <c r="AC64" i="2"/>
  <c r="AC49" i="2"/>
  <c r="AC50" i="2"/>
  <c r="AC51" i="2"/>
  <c r="AC52" i="2"/>
  <c r="AC65" i="2"/>
  <c r="AC66" i="2"/>
  <c r="AC67" i="2"/>
  <c r="AC68" i="2"/>
  <c r="AC53" i="2"/>
  <c r="AC54" i="2"/>
  <c r="AC55" i="2"/>
  <c r="AC56" i="2"/>
  <c r="AC69" i="2"/>
  <c r="AC70" i="2"/>
  <c r="AC71" i="2"/>
  <c r="AC72" i="2"/>
  <c r="AC57" i="2"/>
  <c r="AC58" i="2"/>
  <c r="AC59" i="2"/>
  <c r="AC60" i="2"/>
  <c r="AC13" i="6" l="1"/>
  <c r="AM13" i="6" s="1"/>
  <c r="AC8" i="6"/>
  <c r="AF8" i="6" s="1"/>
  <c r="AC24" i="6"/>
  <c r="AF24" i="6" s="1"/>
  <c r="AC21" i="6"/>
  <c r="AC18" i="6"/>
  <c r="AC15" i="6"/>
  <c r="AM15" i="6" s="1"/>
  <c r="AC12" i="6"/>
  <c r="AM12" i="6" s="1"/>
  <c r="AC28" i="6"/>
  <c r="AF28" i="6" s="1"/>
  <c r="AC9" i="6"/>
  <c r="AF9" i="6" s="1"/>
  <c r="AC23" i="6"/>
  <c r="AF23" i="6" s="1"/>
  <c r="AC20" i="6"/>
  <c r="AM20" i="6" s="1"/>
  <c r="AC17" i="6"/>
  <c r="AC7" i="6"/>
  <c r="AF14" i="6"/>
  <c r="AM14" i="6"/>
  <c r="AF27" i="6"/>
  <c r="AM27" i="6"/>
  <c r="AM21" i="6"/>
  <c r="AF21" i="6"/>
  <c r="AF11" i="6"/>
  <c r="AM11" i="6"/>
  <c r="AM18" i="6"/>
  <c r="AF18" i="6"/>
  <c r="AM30" i="6"/>
  <c r="AF30" i="6"/>
  <c r="AG25" i="6"/>
  <c r="AQ25" i="6" s="1"/>
  <c r="H14" i="7" s="1"/>
  <c r="AP25" i="6"/>
  <c r="AF16" i="6"/>
  <c r="AM16" i="6"/>
  <c r="AF19" i="6"/>
  <c r="AM19" i="6"/>
  <c r="AM22" i="6"/>
  <c r="AF29" i="6"/>
  <c r="AM29" i="6"/>
  <c r="AM10" i="6"/>
  <c r="AF10" i="6"/>
  <c r="AM26" i="6"/>
  <c r="AF26" i="6"/>
  <c r="AM7" i="6"/>
  <c r="AF7" i="6"/>
  <c r="AM23" i="6"/>
  <c r="AF17" i="6"/>
  <c r="AM17" i="6"/>
  <c r="AM25" i="6"/>
  <c r="AM9" i="6" l="1"/>
  <c r="AM24" i="6"/>
  <c r="AF20" i="6"/>
  <c r="AP20" i="6" s="1"/>
  <c r="AF13" i="6"/>
  <c r="AG13" i="6" s="1"/>
  <c r="AQ13" i="6" s="1"/>
  <c r="H10" i="7" s="1"/>
  <c r="AF15" i="6"/>
  <c r="AM8" i="6"/>
  <c r="AM28" i="6"/>
  <c r="AF12" i="6"/>
  <c r="AP12" i="6" s="1"/>
  <c r="AG7" i="6"/>
  <c r="AQ7" i="6" s="1"/>
  <c r="F8" i="7" s="1"/>
  <c r="AP7" i="6"/>
  <c r="AP9" i="6"/>
  <c r="AG9" i="6"/>
  <c r="AQ9" i="6" s="1"/>
  <c r="F10" i="7" s="1"/>
  <c r="AP14" i="6"/>
  <c r="AG14" i="6"/>
  <c r="AQ14" i="6" s="1"/>
  <c r="H11" i="7" s="1"/>
  <c r="AG26" i="6"/>
  <c r="AQ26" i="6" s="1"/>
  <c r="H15" i="7" s="1"/>
  <c r="AP26" i="6"/>
  <c r="AP15" i="6"/>
  <c r="AG15" i="6"/>
  <c r="AQ15" i="6" s="1"/>
  <c r="J8" i="7" s="1"/>
  <c r="AG10" i="6"/>
  <c r="AQ10" i="6" s="1"/>
  <c r="F11" i="7" s="1"/>
  <c r="AP10" i="6"/>
  <c r="AP18" i="6"/>
  <c r="AG18" i="6"/>
  <c r="AQ18" i="6" s="1"/>
  <c r="J11" i="7" s="1"/>
  <c r="AP29" i="6"/>
  <c r="AG29" i="6"/>
  <c r="AQ29" i="6" s="1"/>
  <c r="J14" i="7" s="1"/>
  <c r="AP11" i="6"/>
  <c r="AG11" i="6"/>
  <c r="AQ11" i="6" s="1"/>
  <c r="H8" i="7" s="1"/>
  <c r="AP22" i="6"/>
  <c r="AG22" i="6"/>
  <c r="AQ22" i="6" s="1"/>
  <c r="F15" i="7" s="1"/>
  <c r="AP28" i="6"/>
  <c r="AG28" i="6"/>
  <c r="AQ28" i="6" s="1"/>
  <c r="J13" i="7" s="1"/>
  <c r="AG12" i="6"/>
  <c r="AQ12" i="6" s="1"/>
  <c r="H9" i="7" s="1"/>
  <c r="AP19" i="6"/>
  <c r="AG19" i="6"/>
  <c r="AQ19" i="6" s="1"/>
  <c r="F12" i="7" s="1"/>
  <c r="AG16" i="6"/>
  <c r="AQ16" i="6" s="1"/>
  <c r="J9" i="7" s="1"/>
  <c r="AP16" i="6"/>
  <c r="AP24" i="6"/>
  <c r="AG24" i="6"/>
  <c r="AQ24" i="6" s="1"/>
  <c r="H13" i="7" s="1"/>
  <c r="AP13" i="6"/>
  <c r="AG17" i="6"/>
  <c r="AQ17" i="6" s="1"/>
  <c r="J10" i="7" s="1"/>
  <c r="AP17" i="6"/>
  <c r="AG8" i="6"/>
  <c r="AQ8" i="6" s="1"/>
  <c r="F9" i="7" s="1"/>
  <c r="AP8" i="6"/>
  <c r="AG20" i="6"/>
  <c r="AQ20" i="6" s="1"/>
  <c r="F13" i="7" s="1"/>
  <c r="AP21" i="6"/>
  <c r="AG21" i="6"/>
  <c r="AQ21" i="6" s="1"/>
  <c r="F14" i="7" s="1"/>
  <c r="AG23" i="6"/>
  <c r="AQ23" i="6" s="1"/>
  <c r="H12" i="7" s="1"/>
  <c r="AP23" i="6"/>
  <c r="AG30" i="6"/>
  <c r="AQ30" i="6" s="1"/>
  <c r="J15" i="7" s="1"/>
  <c r="AP30" i="6"/>
  <c r="AG27" i="6"/>
  <c r="AQ27" i="6" s="1"/>
  <c r="J12" i="7" s="1"/>
  <c r="AP27" i="6"/>
  <c r="AD19" i="2" l="1"/>
  <c r="AD7" i="2"/>
  <c r="AN7" i="2"/>
  <c r="AC21" i="2" l="1"/>
  <c r="AC14" i="2"/>
  <c r="AC16" i="2"/>
  <c r="AC19" i="2"/>
  <c r="AC8" i="2"/>
  <c r="AC20" i="2"/>
  <c r="AC18" i="2"/>
  <c r="AC22" i="2"/>
  <c r="AC17" i="2"/>
  <c r="AC9" i="2" l="1"/>
  <c r="AM9" i="2" s="1"/>
  <c r="AC10" i="2"/>
  <c r="AM10" i="2" s="1"/>
  <c r="AC12" i="2"/>
  <c r="AM12" i="2" s="1"/>
  <c r="AC13" i="2"/>
  <c r="AM13" i="2" s="1"/>
  <c r="AM20" i="2"/>
  <c r="AM21" i="2"/>
  <c r="AC24" i="2"/>
  <c r="AM24" i="2" s="1"/>
  <c r="AC25" i="2"/>
  <c r="AM25" i="2" s="1"/>
  <c r="AC26" i="2"/>
  <c r="AM26" i="2" s="1"/>
  <c r="AC27" i="2"/>
  <c r="AM27" i="2" s="1"/>
  <c r="AC28" i="2"/>
  <c r="AM28" i="2" s="1"/>
  <c r="AC29" i="2"/>
  <c r="AM29" i="2" s="1"/>
  <c r="AC30" i="2"/>
  <c r="AM30" i="2" s="1"/>
  <c r="AM18" i="2"/>
  <c r="AD28" i="2"/>
  <c r="AD29" i="2"/>
  <c r="AN29" i="2" s="1"/>
  <c r="AD30" i="2"/>
  <c r="AN30" i="2" s="1"/>
  <c r="AN28" i="2"/>
  <c r="AD27" i="2"/>
  <c r="AN27" i="2" s="1"/>
  <c r="AD24" i="2"/>
  <c r="AN24" i="2" s="1"/>
  <c r="AD25" i="2"/>
  <c r="AN25" i="2" s="1"/>
  <c r="AD26" i="2"/>
  <c r="AD23" i="2"/>
  <c r="AD20" i="2"/>
  <c r="AD21" i="2"/>
  <c r="AN21" i="2" s="1"/>
  <c r="AD22" i="2"/>
  <c r="AN20" i="2"/>
  <c r="AN22" i="2"/>
  <c r="AD16" i="2"/>
  <c r="AN16" i="2" s="1"/>
  <c r="AD17" i="2"/>
  <c r="AN17" i="2" s="1"/>
  <c r="AD18" i="2"/>
  <c r="AN18" i="2" s="1"/>
  <c r="AD15" i="2"/>
  <c r="AN15" i="2" s="1"/>
  <c r="AD12" i="2"/>
  <c r="AN12" i="2" s="1"/>
  <c r="AD13" i="2"/>
  <c r="AD14" i="2"/>
  <c r="AN13" i="2"/>
  <c r="AN14" i="2"/>
  <c r="AD11" i="2"/>
  <c r="AN11" i="2" s="1"/>
  <c r="AD8" i="2"/>
  <c r="AN8" i="2" s="1"/>
  <c r="AD9" i="2"/>
  <c r="AN9" i="2" s="1"/>
  <c r="AD10" i="2"/>
  <c r="AN10" i="2" s="1"/>
  <c r="AM8" i="2"/>
  <c r="AO8" i="2"/>
  <c r="AO9" i="2"/>
  <c r="AO10" i="2"/>
  <c r="AO11" i="2"/>
  <c r="AO12" i="2"/>
  <c r="AO13" i="2"/>
  <c r="AM14" i="2"/>
  <c r="AO14" i="2"/>
  <c r="AO15" i="2"/>
  <c r="AM16" i="2"/>
  <c r="AO16" i="2"/>
  <c r="AM17" i="2"/>
  <c r="AO17" i="2"/>
  <c r="AO18" i="2"/>
  <c r="AM19" i="2"/>
  <c r="AN19" i="2"/>
  <c r="AO19" i="2"/>
  <c r="AO20" i="2"/>
  <c r="AO21" i="2"/>
  <c r="AM22" i="2"/>
  <c r="AO22" i="2"/>
  <c r="AN23" i="2"/>
  <c r="AO23" i="2"/>
  <c r="AO24" i="2"/>
  <c r="AO25" i="2"/>
  <c r="AN26" i="2"/>
  <c r="AO26" i="2"/>
  <c r="AO27" i="2"/>
  <c r="AO28" i="2"/>
  <c r="AO29" i="2"/>
  <c r="AO30" i="2"/>
  <c r="AO7" i="2"/>
  <c r="AC37" i="2"/>
  <c r="AC15" i="2"/>
  <c r="AM15" i="2" s="1"/>
  <c r="AC23" i="2"/>
  <c r="AM23" i="2" s="1"/>
  <c r="AC11" i="2"/>
  <c r="AM11" i="2" s="1"/>
  <c r="AC7" i="2"/>
  <c r="AF28" i="2" l="1"/>
  <c r="AF12" i="2"/>
  <c r="AF21" i="2"/>
  <c r="AF9" i="2"/>
  <c r="AF26" i="2"/>
  <c r="AF14" i="2"/>
  <c r="AF18" i="2"/>
  <c r="AF10" i="2"/>
  <c r="AF29" i="2"/>
  <c r="AF15" i="2"/>
  <c r="AF23" i="2"/>
  <c r="AF13" i="2"/>
  <c r="AF24" i="2"/>
  <c r="AF19" i="2"/>
  <c r="AF8" i="2"/>
  <c r="AF17" i="2"/>
  <c r="AF27" i="2"/>
  <c r="AF22" i="2"/>
  <c r="AF16" i="2"/>
  <c r="AF7" i="2"/>
  <c r="AM7" i="2"/>
  <c r="AF25" i="2"/>
  <c r="AF11" i="2"/>
  <c r="AF30" i="2"/>
  <c r="AF20" i="2"/>
  <c r="AP7" i="2" l="1"/>
  <c r="AG7" i="2"/>
  <c r="AQ7" i="2" s="1"/>
  <c r="AP30" i="2"/>
  <c r="AG30" i="2"/>
  <c r="AQ30" i="2" s="1"/>
  <c r="AP29" i="2"/>
  <c r="AG29" i="2"/>
  <c r="AQ29" i="2" s="1"/>
  <c r="AP28" i="2"/>
  <c r="AG28" i="2"/>
  <c r="AQ28" i="2" s="1"/>
  <c r="AP27" i="2"/>
  <c r="AG27" i="2"/>
  <c r="AQ27" i="2" s="1"/>
  <c r="AP25" i="2"/>
  <c r="AG25" i="2"/>
  <c r="AQ25" i="2" s="1"/>
  <c r="AP26" i="2"/>
  <c r="AG26" i="2"/>
  <c r="AQ26" i="2" s="1"/>
  <c r="AG24" i="2"/>
  <c r="AQ24" i="2" s="1"/>
  <c r="AP24" i="2"/>
  <c r="AP23" i="2"/>
  <c r="AG23" i="2"/>
  <c r="AQ23" i="2" s="1"/>
  <c r="AG21" i="2"/>
  <c r="AQ21" i="2" s="1"/>
  <c r="AP21" i="2"/>
  <c r="AP22" i="2"/>
  <c r="AG22" i="2"/>
  <c r="AQ22" i="2" s="1"/>
  <c r="AP20" i="2"/>
  <c r="AG20" i="2"/>
  <c r="AQ20" i="2" s="1"/>
  <c r="AP19" i="2"/>
  <c r="AG19" i="2"/>
  <c r="AQ19" i="2" s="1"/>
  <c r="AG18" i="2"/>
  <c r="AQ18" i="2" s="1"/>
  <c r="AP18" i="2"/>
  <c r="AP16" i="2"/>
  <c r="AG16" i="2"/>
  <c r="AQ16" i="2" s="1"/>
  <c r="AP17" i="2"/>
  <c r="AG17" i="2"/>
  <c r="AQ17" i="2" s="1"/>
  <c r="AP15" i="2"/>
  <c r="AG15" i="2"/>
  <c r="AQ15" i="2" s="1"/>
  <c r="AP14" i="2"/>
  <c r="AG14" i="2"/>
  <c r="AQ14" i="2" s="1"/>
  <c r="AP13" i="2"/>
  <c r="AG13" i="2"/>
  <c r="AQ13" i="2" s="1"/>
  <c r="AP12" i="2"/>
  <c r="AG12" i="2"/>
  <c r="AQ12" i="2" s="1"/>
  <c r="AG11" i="2"/>
  <c r="AQ11" i="2" s="1"/>
  <c r="AP11" i="2"/>
  <c r="AP10" i="2"/>
  <c r="AG10" i="2"/>
  <c r="AQ10" i="2" s="1"/>
  <c r="AP9" i="2"/>
  <c r="AG9" i="2"/>
  <c r="AQ9" i="2" s="1"/>
  <c r="AG8" i="2"/>
  <c r="AQ8" i="2" s="1"/>
  <c r="AP8" i="2"/>
</calcChain>
</file>

<file path=xl/sharedStrings.xml><?xml version="1.0" encoding="utf-8"?>
<sst xmlns="http://schemas.openxmlformats.org/spreadsheetml/2006/main" count="477" uniqueCount="64">
  <si>
    <t>Summation and Comparison of Incremental Benefits and Costs of Landfill and Brownfield Incentive-Payment Adder-Eligible Projects by Program and COD Year</t>
  </si>
  <si>
    <t>With Docket 4600 Economic Development Benefits</t>
  </si>
  <si>
    <t>Eligible Project</t>
  </si>
  <si>
    <t>Program Year</t>
  </si>
  <si>
    <t>COD Year</t>
  </si>
  <si>
    <t>Avoided Energy</t>
  </si>
  <si>
    <t>Energy DRIPE - Intrastate</t>
  </si>
  <si>
    <t>Energy DRIPE - ROP</t>
  </si>
  <si>
    <t>Avoided Capacity</t>
  </si>
  <si>
    <t>Capacity DRIPE - Intrastate</t>
  </si>
  <si>
    <t>Capacity DRIPE - ROP</t>
  </si>
  <si>
    <t>Avoided Transmission</t>
  </si>
  <si>
    <t>Avoided Distribution</t>
  </si>
  <si>
    <t>Avoided Ancillary Services</t>
  </si>
  <si>
    <t>Avoided RES Compliance</t>
  </si>
  <si>
    <t>REC Value</t>
  </si>
  <si>
    <t>Improved Reliability</t>
  </si>
  <si>
    <t>Utility Non-Energy Benefits</t>
  </si>
  <si>
    <t>Ecosystem Services/Value of Open Space</t>
  </si>
  <si>
    <t>Avoided Property Value Loss</t>
  </si>
  <si>
    <t>Non-Embedded GHG Emissions</t>
  </si>
  <si>
    <t>Non-Embedded NOx Emissions</t>
  </si>
  <si>
    <t>Economic Development</t>
  </si>
  <si>
    <t>Utility Remuneration</t>
  </si>
  <si>
    <t>Electric-Gas Cross-DRIPE - Intrastate</t>
  </si>
  <si>
    <t>Electric-Gas Cross-DRIPE - ROP</t>
  </si>
  <si>
    <t>Electric-Gas-Electric Cross-DRIPE - Intrastate</t>
  </si>
  <si>
    <t>Electric-Gas-Electric Cross-DRIPE - ROP</t>
  </si>
  <si>
    <t>LMI Utility Benefits</t>
  </si>
  <si>
    <t xml:space="preserve"> Incremental Total Docket 4600 Benefits</t>
  </si>
  <si>
    <t>Incremental Total Project Cost</t>
  </si>
  <si>
    <t>Adder Value (as Proposed)</t>
  </si>
  <si>
    <t>Ratio of Inc. Benefits/ Inc. Costs)</t>
  </si>
  <si>
    <t>Adder Value (Scaled to Inc. Benefits, ¢/kWh)</t>
  </si>
  <si>
    <t>Ratio of Incremental Benefits/Costs</t>
  </si>
  <si>
    <t>Adder Value (Scaled to Incremental Benefits)</t>
  </si>
  <si>
    <t>Unit</t>
  </si>
  <si>
    <t>Year</t>
  </si>
  <si>
    <t>NPV $/MW</t>
  </si>
  <si>
    <t>¢/kWh</t>
  </si>
  <si>
    <t>Ratio</t>
  </si>
  <si>
    <t>Helper</t>
  </si>
  <si>
    <t>Large Solar I + Brownfield Adder</t>
  </si>
  <si>
    <t>Large Solar II + Brownfield Adder</t>
  </si>
  <si>
    <t>Large Solar III + Brownfield Adder</t>
  </si>
  <si>
    <t>Large Solar IV + Brownfield Adder</t>
  </si>
  <si>
    <t xml:space="preserve">Large Solar I + Landfill Adder </t>
  </si>
  <si>
    <t xml:space="preserve">Large Solar II + Landfill Adder </t>
  </si>
  <si>
    <t xml:space="preserve">Large Solar III + Landfill Adder </t>
  </si>
  <si>
    <t xml:space="preserve">Large Solar IV + Landfill Adder </t>
  </si>
  <si>
    <t>Benefits and Costs of Projects Eligible and Ineligible For Landfill or Brownfield Incentive-Payment Adders)</t>
  </si>
  <si>
    <t>Ecosystem Services/ Value of Open Space</t>
  </si>
  <si>
    <t>Total Docket 4600 Benefits</t>
  </si>
  <si>
    <t>Total Project Cost</t>
  </si>
  <si>
    <t>Large Solar I</t>
  </si>
  <si>
    <t>Large Solar II</t>
  </si>
  <si>
    <t>Large Solar III</t>
  </si>
  <si>
    <t>Large Solar IV</t>
  </si>
  <si>
    <t>Econ Dev</t>
  </si>
  <si>
    <t>Including</t>
  </si>
  <si>
    <t>Excluding</t>
  </si>
  <si>
    <t>Scaled Adder by Program Year and Benefit Category</t>
  </si>
  <si>
    <t xml:space="preserve">With Econ Dev. Benefits </t>
  </si>
  <si>
    <t xml:space="preserve">Without Econ Dev. Benefits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</si>
</sst>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&quot;$&quot;#,##0.00"/>
    <numFmt numFmtId="167" formatCode="&quot;$&quot;#,##0"/>
    <numFmt numFmtId="168" formatCode="_(* #,##0.0_);_(* \(#,##0.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0070C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theme="2" tint="-0.249977111117893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Border="1"/>
    <xf numFmtId="0" fontId="2" fillId="0" borderId="9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6" fontId="0" fillId="0" borderId="2" xfId="1" applyNumberFormat="1" applyFont="1" applyBorder="1" applyAlignment="1">
      <alignment horizontal="center" vertical="center"/>
    </xf>
    <xf numFmtId="6" fontId="0" fillId="0" borderId="3" xfId="1" applyNumberFormat="1" applyFont="1" applyBorder="1" applyAlignment="1">
      <alignment horizontal="center" vertical="center"/>
    </xf>
    <xf numFmtId="6" fontId="0" fillId="0" borderId="4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2" fontId="0" fillId="0" borderId="3" xfId="1" applyNumberFormat="1" applyFont="1" applyBorder="1" applyAlignment="1">
      <alignment horizontal="center" vertical="center"/>
    </xf>
    <xf numFmtId="2" fontId="0" fillId="0" borderId="4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6" fontId="0" fillId="0" borderId="10" xfId="1" applyNumberFormat="1" applyFont="1" applyBorder="1" applyAlignment="1">
      <alignment horizontal="center" vertical="center"/>
    </xf>
    <xf numFmtId="6" fontId="0" fillId="0" borderId="11" xfId="1" applyNumberFormat="1" applyFont="1" applyBorder="1" applyAlignment="1">
      <alignment horizontal="center" vertical="center"/>
    </xf>
    <xf numFmtId="6" fontId="0" fillId="0" borderId="12" xfId="1" applyNumberFormat="1" applyFont="1" applyBorder="1" applyAlignment="1">
      <alignment horizontal="center" vertical="center"/>
    </xf>
    <xf numFmtId="0" fontId="5" fillId="0" borderId="0" xfId="0" applyFont="1"/>
    <xf numFmtId="167" fontId="3" fillId="0" borderId="2" xfId="1" applyNumberFormat="1" applyFont="1" applyBorder="1" applyAlignment="1">
      <alignment horizontal="center" vertical="center"/>
    </xf>
    <xf numFmtId="167" fontId="3" fillId="0" borderId="3" xfId="1" applyNumberFormat="1" applyFont="1" applyBorder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7" fontId="1" fillId="0" borderId="2" xfId="1" applyNumberFormat="1" applyFont="1" applyBorder="1" applyAlignment="1">
      <alignment horizontal="center" vertical="center"/>
    </xf>
    <xf numFmtId="167" fontId="1" fillId="0" borderId="3" xfId="1" applyNumberFormat="1" applyFont="1" applyBorder="1" applyAlignment="1">
      <alignment horizontal="center" vertical="center"/>
    </xf>
    <xf numFmtId="167" fontId="1" fillId="0" borderId="4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168" fontId="0" fillId="0" borderId="17" xfId="2" applyNumberFormat="1" applyFont="1" applyBorder="1"/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4F046-ADB3-465F-89D5-22359C24E26B}">
  <dimension ref="A2:AQ75"/>
  <sheetViews>
    <sheetView workbookViewId="0">
      <selection activeCell="F48" sqref="F48"/>
    </sheetView>
  </sheetViews>
  <sheetFormatPr defaultRowHeight="14.5" x14ac:dyDescent="0.35"/>
  <cols>
    <col min="2" max="2" width="27.26953125" bestFit="1" customWidth="1"/>
    <col min="3" max="3" width="11.81640625" bestFit="1" customWidth="1"/>
    <col min="4" max="4" width="9.453125" bestFit="1" customWidth="1"/>
    <col min="5" max="5" width="13.54296875" bestFit="1" customWidth="1"/>
    <col min="6" max="6" width="21.54296875" bestFit="1" customWidth="1"/>
    <col min="7" max="7" width="19.81640625" customWidth="1"/>
    <col min="8" max="8" width="15.453125" bestFit="1" customWidth="1"/>
    <col min="9" max="9" width="23.453125" bestFit="1" customWidth="1"/>
    <col min="10" max="10" width="18.81640625" bestFit="1" customWidth="1"/>
    <col min="11" max="11" width="19.26953125" bestFit="1" customWidth="1"/>
    <col min="12" max="12" width="18.1796875" bestFit="1" customWidth="1"/>
    <col min="13" max="13" width="23" bestFit="1" customWidth="1"/>
    <col min="14" max="14" width="22" bestFit="1" customWidth="1"/>
    <col min="15" max="15" width="9.453125" bestFit="1" customWidth="1"/>
    <col min="16" max="16" width="17.81640625" bestFit="1" customWidth="1"/>
    <col min="17" max="17" width="23.453125" bestFit="1" customWidth="1"/>
    <col min="18" max="18" width="36" bestFit="1" customWidth="1"/>
    <col min="19" max="19" width="24.453125" bestFit="1" customWidth="1"/>
    <col min="20" max="20" width="27.26953125" bestFit="1" customWidth="1"/>
    <col min="21" max="21" width="26.81640625" bestFit="1" customWidth="1"/>
    <col min="22" max="22" width="20.81640625" bestFit="1" customWidth="1"/>
    <col min="23" max="23" width="18.453125" bestFit="1" customWidth="1"/>
    <col min="24" max="24" width="31.7265625" bestFit="1" customWidth="1"/>
    <col min="25" max="25" width="27.1796875" customWidth="1"/>
    <col min="26" max="26" width="39.453125" customWidth="1"/>
    <col min="27" max="27" width="42.1796875" customWidth="1"/>
    <col min="28" max="28" width="23.453125" customWidth="1"/>
    <col min="29" max="29" width="34.26953125" bestFit="1" customWidth="1"/>
    <col min="30" max="30" width="26.26953125" bestFit="1" customWidth="1"/>
    <col min="31" max="31" width="30.81640625" customWidth="1"/>
    <col min="32" max="32" width="30.453125" customWidth="1"/>
    <col min="33" max="33" width="44.81640625" customWidth="1"/>
    <col min="36" max="36" width="27.26953125" bestFit="1" customWidth="1"/>
    <col min="37" max="37" width="11.81640625" bestFit="1" customWidth="1"/>
    <col min="38" max="38" width="9.453125" bestFit="1" customWidth="1"/>
    <col min="39" max="39" width="34.26953125" bestFit="1" customWidth="1"/>
    <col min="40" max="40" width="26.26953125" bestFit="1" customWidth="1"/>
    <col min="41" max="41" width="26.26953125" customWidth="1"/>
    <col min="42" max="42" width="30.81640625" bestFit="1" customWidth="1"/>
    <col min="43" max="43" width="38.54296875" bestFit="1" customWidth="1"/>
  </cols>
  <sheetData>
    <row r="2" spans="1:43" ht="18.5" x14ac:dyDescent="0.45">
      <c r="A2" s="21" t="s">
        <v>0</v>
      </c>
      <c r="B2" s="9"/>
      <c r="C2" s="9"/>
      <c r="D2" s="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0"/>
      <c r="AD2" s="19"/>
    </row>
    <row r="3" spans="1:43" x14ac:dyDescent="0.35">
      <c r="A3" s="46" t="s">
        <v>1</v>
      </c>
    </row>
    <row r="4" spans="1:43" ht="15" thickBot="1" x14ac:dyDescent="0.4">
      <c r="A4" s="46"/>
    </row>
    <row r="5" spans="1:43" ht="29.5" thickBot="1" x14ac:dyDescent="0.4">
      <c r="B5" s="8" t="s">
        <v>2</v>
      </c>
      <c r="C5" s="11" t="s">
        <v>3</v>
      </c>
      <c r="D5" s="11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4" t="s">
        <v>17</v>
      </c>
      <c r="R5" s="13" t="s">
        <v>18</v>
      </c>
      <c r="S5" s="13" t="s">
        <v>19</v>
      </c>
      <c r="T5" s="13" t="s">
        <v>20</v>
      </c>
      <c r="U5" s="13" t="s">
        <v>21</v>
      </c>
      <c r="V5" s="13" t="s">
        <v>22</v>
      </c>
      <c r="W5" s="13" t="s">
        <v>23</v>
      </c>
      <c r="X5" s="13" t="s">
        <v>24</v>
      </c>
      <c r="Y5" s="13" t="s">
        <v>25</v>
      </c>
      <c r="Z5" s="13" t="s">
        <v>26</v>
      </c>
      <c r="AA5" s="13" t="s">
        <v>27</v>
      </c>
      <c r="AB5" s="13" t="s">
        <v>28</v>
      </c>
      <c r="AC5" s="14" t="s">
        <v>29</v>
      </c>
      <c r="AD5" s="13" t="s">
        <v>30</v>
      </c>
      <c r="AE5" s="15" t="s">
        <v>31</v>
      </c>
      <c r="AF5" s="13" t="s">
        <v>32</v>
      </c>
      <c r="AG5" s="15" t="s">
        <v>33</v>
      </c>
      <c r="AH5" s="20"/>
      <c r="AJ5" s="8" t="s">
        <v>2</v>
      </c>
      <c r="AK5" s="11" t="s">
        <v>3</v>
      </c>
      <c r="AL5" s="11" t="s">
        <v>4</v>
      </c>
      <c r="AM5" s="14" t="s">
        <v>29</v>
      </c>
      <c r="AN5" s="13" t="s">
        <v>30</v>
      </c>
      <c r="AO5" s="15" t="s">
        <v>31</v>
      </c>
      <c r="AP5" s="13" t="s">
        <v>34</v>
      </c>
      <c r="AQ5" s="15" t="s">
        <v>35</v>
      </c>
    </row>
    <row r="6" spans="1:43" ht="15" thickBot="1" x14ac:dyDescent="0.4">
      <c r="B6" s="11" t="s">
        <v>36</v>
      </c>
      <c r="C6" s="11" t="s">
        <v>37</v>
      </c>
      <c r="D6" s="11" t="s">
        <v>37</v>
      </c>
      <c r="E6" s="11" t="s">
        <v>38</v>
      </c>
      <c r="F6" s="11" t="s">
        <v>38</v>
      </c>
      <c r="G6" s="11" t="s">
        <v>38</v>
      </c>
      <c r="H6" s="11" t="s">
        <v>38</v>
      </c>
      <c r="I6" s="11" t="s">
        <v>38</v>
      </c>
      <c r="J6" s="11" t="s">
        <v>38</v>
      </c>
      <c r="K6" s="11" t="s">
        <v>38</v>
      </c>
      <c r="L6" s="11" t="s">
        <v>38</v>
      </c>
      <c r="M6" s="11" t="s">
        <v>38</v>
      </c>
      <c r="N6" s="11" t="s">
        <v>38</v>
      </c>
      <c r="O6" s="11" t="s">
        <v>38</v>
      </c>
      <c r="P6" s="11" t="s">
        <v>38</v>
      </c>
      <c r="Q6" s="11" t="s">
        <v>38</v>
      </c>
      <c r="R6" s="11" t="s">
        <v>38</v>
      </c>
      <c r="S6" s="11" t="s">
        <v>38</v>
      </c>
      <c r="T6" s="11" t="s">
        <v>38</v>
      </c>
      <c r="U6" s="11" t="s">
        <v>38</v>
      </c>
      <c r="V6" s="11" t="s">
        <v>38</v>
      </c>
      <c r="W6" s="11" t="s">
        <v>38</v>
      </c>
      <c r="X6" s="11" t="s">
        <v>38</v>
      </c>
      <c r="Y6" s="11" t="s">
        <v>38</v>
      </c>
      <c r="Z6" s="11" t="s">
        <v>38</v>
      </c>
      <c r="AA6" s="11" t="s">
        <v>38</v>
      </c>
      <c r="AB6" s="11" t="s">
        <v>38</v>
      </c>
      <c r="AC6" s="8" t="s">
        <v>38</v>
      </c>
      <c r="AD6" s="11" t="s">
        <v>38</v>
      </c>
      <c r="AE6" s="15" t="s">
        <v>39</v>
      </c>
      <c r="AF6" s="13" t="s">
        <v>40</v>
      </c>
      <c r="AG6" s="15" t="s">
        <v>39</v>
      </c>
      <c r="AI6" s="20" t="s">
        <v>41</v>
      </c>
      <c r="AJ6" s="11" t="s">
        <v>36</v>
      </c>
      <c r="AK6" s="11" t="s">
        <v>37</v>
      </c>
      <c r="AL6" s="11" t="s">
        <v>37</v>
      </c>
      <c r="AM6" s="8" t="s">
        <v>38</v>
      </c>
      <c r="AN6" s="11" t="s">
        <v>38</v>
      </c>
      <c r="AO6" s="15" t="s">
        <v>39</v>
      </c>
      <c r="AP6" s="13" t="s">
        <v>40</v>
      </c>
      <c r="AQ6" s="15" t="s">
        <v>39</v>
      </c>
    </row>
    <row r="7" spans="1:43" x14ac:dyDescent="0.35">
      <c r="B7" s="5" t="s">
        <v>42</v>
      </c>
      <c r="C7" s="31">
        <v>2024</v>
      </c>
      <c r="D7" s="31">
        <v>2028</v>
      </c>
      <c r="E7" s="22">
        <f>E49-E37</f>
        <v>-21239.965952823404</v>
      </c>
      <c r="F7" s="22">
        <f t="shared" ref="F7:AB18" si="0">F49-F37</f>
        <v>-704.70449541979906</v>
      </c>
      <c r="G7" s="22">
        <f t="shared" si="0"/>
        <v>-10467.462473970721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-18705.312202668865</v>
      </c>
      <c r="P7" s="22">
        <f t="shared" si="0"/>
        <v>0</v>
      </c>
      <c r="Q7" s="22">
        <f t="shared" si="0"/>
        <v>0</v>
      </c>
      <c r="R7" s="22">
        <f t="shared" si="0"/>
        <v>32800.246244837726</v>
      </c>
      <c r="S7" s="22">
        <f t="shared" si="0"/>
        <v>547051.50023798016</v>
      </c>
      <c r="T7" s="22">
        <f t="shared" si="0"/>
        <v>-30124.89214424626</v>
      </c>
      <c r="U7" s="22">
        <f t="shared" si="0"/>
        <v>0</v>
      </c>
      <c r="V7" s="22">
        <f t="shared" si="0"/>
        <v>212634.23621601448</v>
      </c>
      <c r="W7" s="22">
        <f t="shared" si="0"/>
        <v>0</v>
      </c>
      <c r="X7" s="22">
        <f t="shared" si="0"/>
        <v>-11.008532533318771</v>
      </c>
      <c r="Y7" s="22">
        <f t="shared" si="0"/>
        <v>-137.21842537905377</v>
      </c>
      <c r="Z7" s="22">
        <f t="shared" si="0"/>
        <v>-395.52533438888167</v>
      </c>
      <c r="AA7" s="22">
        <f t="shared" si="0"/>
        <v>-5699.799933917966</v>
      </c>
      <c r="AB7" s="22">
        <f t="shared" si="0"/>
        <v>0</v>
      </c>
      <c r="AC7" s="43">
        <f>SUM(E7:AB7)</f>
        <v>705000.0932034842</v>
      </c>
      <c r="AD7" s="22">
        <f t="shared" ref="AD7:AD18" si="1">AD49-AD37</f>
        <v>502495.21501020854</v>
      </c>
      <c r="AE7" s="37">
        <v>3.6</v>
      </c>
      <c r="AF7" s="28">
        <f t="shared" ref="AF7:AF19" si="2">AC7/AD7</f>
        <v>1.4029986199752402</v>
      </c>
      <c r="AG7" s="40">
        <f>AE7*AF7</f>
        <v>5.050795031910865</v>
      </c>
      <c r="AI7" s="59" t="str">
        <f>AJ7&amp;AK7</f>
        <v>Large Solar I + Brownfield Adder2024</v>
      </c>
      <c r="AJ7" s="5" t="s">
        <v>42</v>
      </c>
      <c r="AK7" s="31">
        <v>2024</v>
      </c>
      <c r="AL7" s="50">
        <v>2028</v>
      </c>
      <c r="AM7" s="22">
        <f>AC7</f>
        <v>705000.0932034842</v>
      </c>
      <c r="AN7" s="22">
        <f>AD7</f>
        <v>502495.21501020854</v>
      </c>
      <c r="AO7" s="25">
        <f t="shared" ref="AO7:AQ7" si="3">AE7</f>
        <v>3.6</v>
      </c>
      <c r="AP7" s="28">
        <f t="shared" si="3"/>
        <v>1.4029986199752402</v>
      </c>
      <c r="AQ7" s="40">
        <f t="shared" si="3"/>
        <v>5.050795031910865</v>
      </c>
    </row>
    <row r="8" spans="1:43" x14ac:dyDescent="0.35">
      <c r="B8" s="6" t="s">
        <v>43</v>
      </c>
      <c r="C8" s="32">
        <v>2024</v>
      </c>
      <c r="D8" s="32">
        <v>2028</v>
      </c>
      <c r="E8" s="23">
        <f t="shared" ref="E8:T18" si="4">E50-E38</f>
        <v>-21239.965952823404</v>
      </c>
      <c r="F8" s="23">
        <f t="shared" si="4"/>
        <v>-704.70449541979906</v>
      </c>
      <c r="G8" s="23">
        <f t="shared" si="4"/>
        <v>-10467.462473970721</v>
      </c>
      <c r="H8" s="23">
        <f t="shared" si="4"/>
        <v>0</v>
      </c>
      <c r="I8" s="23">
        <f t="shared" si="4"/>
        <v>0</v>
      </c>
      <c r="J8" s="23">
        <f t="shared" si="4"/>
        <v>0</v>
      </c>
      <c r="K8" s="23">
        <f t="shared" si="4"/>
        <v>0</v>
      </c>
      <c r="L8" s="23">
        <f t="shared" si="4"/>
        <v>0</v>
      </c>
      <c r="M8" s="23">
        <f t="shared" si="4"/>
        <v>0</v>
      </c>
      <c r="N8" s="23">
        <f t="shared" si="4"/>
        <v>0</v>
      </c>
      <c r="O8" s="23">
        <f t="shared" si="4"/>
        <v>-18705.312202668865</v>
      </c>
      <c r="P8" s="23">
        <f t="shared" si="4"/>
        <v>0</v>
      </c>
      <c r="Q8" s="23">
        <f t="shared" si="4"/>
        <v>0</v>
      </c>
      <c r="R8" s="23">
        <f t="shared" si="4"/>
        <v>32800.246244837726</v>
      </c>
      <c r="S8" s="23">
        <f t="shared" si="4"/>
        <v>273525.75011899008</v>
      </c>
      <c r="T8" s="23">
        <f t="shared" si="4"/>
        <v>-30124.89214424626</v>
      </c>
      <c r="U8" s="23">
        <f t="shared" si="0"/>
        <v>0</v>
      </c>
      <c r="V8" s="23">
        <f t="shared" si="0"/>
        <v>162072.73383789882</v>
      </c>
      <c r="W8" s="23">
        <f t="shared" si="0"/>
        <v>0</v>
      </c>
      <c r="X8" s="23">
        <f t="shared" si="0"/>
        <v>-11.008532533318771</v>
      </c>
      <c r="Y8" s="23">
        <f t="shared" si="0"/>
        <v>-137.21842537905377</v>
      </c>
      <c r="Z8" s="23">
        <f t="shared" si="0"/>
        <v>-395.52533438888167</v>
      </c>
      <c r="AA8" s="23">
        <f t="shared" si="0"/>
        <v>-5699.799933917966</v>
      </c>
      <c r="AB8" s="23">
        <f t="shared" si="0"/>
        <v>0</v>
      </c>
      <c r="AC8" s="44">
        <f>SUM(E8:AB8)</f>
        <v>380912.84070637834</v>
      </c>
      <c r="AD8" s="23">
        <f t="shared" si="1"/>
        <v>393645.84663558472</v>
      </c>
      <c r="AE8" s="38">
        <v>2.9</v>
      </c>
      <c r="AF8" s="29">
        <f t="shared" si="2"/>
        <v>0.96765365102151357</v>
      </c>
      <c r="AG8" s="41">
        <f t="shared" ref="AG8:AG30" si="5">AE8*AF8</f>
        <v>2.8061955879623892</v>
      </c>
      <c r="AI8" s="59" t="str">
        <f t="shared" ref="AI8:AI30" si="6">AJ8&amp;AK8</f>
        <v>Large Solar II + Brownfield Adder2024</v>
      </c>
      <c r="AJ8" s="6" t="s">
        <v>43</v>
      </c>
      <c r="AK8" s="32">
        <v>2024</v>
      </c>
      <c r="AL8" s="51">
        <v>2028</v>
      </c>
      <c r="AM8" s="23">
        <f t="shared" ref="AM8:AM30" si="7">AC8</f>
        <v>380912.84070637834</v>
      </c>
      <c r="AN8" s="23">
        <f t="shared" ref="AN8:AN30" si="8">AD8</f>
        <v>393645.84663558472</v>
      </c>
      <c r="AO8" s="26">
        <f t="shared" ref="AO8:AO30" si="9">AE8</f>
        <v>2.9</v>
      </c>
      <c r="AP8" s="29">
        <f t="shared" ref="AP8:AP30" si="10">AF8</f>
        <v>0.96765365102151357</v>
      </c>
      <c r="AQ8" s="41">
        <f t="shared" ref="AQ8:AQ30" si="11">AG8</f>
        <v>2.8061955879623892</v>
      </c>
    </row>
    <row r="9" spans="1:43" x14ac:dyDescent="0.35">
      <c r="B9" s="6" t="s">
        <v>44</v>
      </c>
      <c r="C9" s="32">
        <v>2024</v>
      </c>
      <c r="D9" s="32">
        <v>2028</v>
      </c>
      <c r="E9" s="23">
        <f t="shared" si="4"/>
        <v>-21239.965952823404</v>
      </c>
      <c r="F9" s="23">
        <f t="shared" si="0"/>
        <v>-704.70449541979906</v>
      </c>
      <c r="G9" s="23">
        <f t="shared" si="0"/>
        <v>-10467.462473970721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-18705.312202668865</v>
      </c>
      <c r="P9" s="23">
        <f t="shared" si="0"/>
        <v>0</v>
      </c>
      <c r="Q9" s="23">
        <f t="shared" si="0"/>
        <v>0</v>
      </c>
      <c r="R9" s="23">
        <f t="shared" si="0"/>
        <v>32800.246244837726</v>
      </c>
      <c r="S9" s="23">
        <f t="shared" si="0"/>
        <v>182350.50007932668</v>
      </c>
      <c r="T9" s="23">
        <f t="shared" si="0"/>
        <v>-30124.89214424626</v>
      </c>
      <c r="U9" s="23">
        <f t="shared" si="0"/>
        <v>0</v>
      </c>
      <c r="V9" s="23">
        <f t="shared" si="0"/>
        <v>160348.04840572993</v>
      </c>
      <c r="W9" s="23">
        <f t="shared" si="0"/>
        <v>0</v>
      </c>
      <c r="X9" s="23">
        <f t="shared" si="0"/>
        <v>-11.008532533318771</v>
      </c>
      <c r="Y9" s="23">
        <f t="shared" si="0"/>
        <v>-137.21842537905377</v>
      </c>
      <c r="Z9" s="23">
        <f t="shared" si="0"/>
        <v>-395.52533438888167</v>
      </c>
      <c r="AA9" s="23">
        <f t="shared" si="0"/>
        <v>-5699.799933917966</v>
      </c>
      <c r="AB9" s="23">
        <f t="shared" si="0"/>
        <v>0</v>
      </c>
      <c r="AC9" s="44">
        <f t="shared" ref="AC9:AC30" si="12">SUM(E9:AB9)</f>
        <v>288012.90523454605</v>
      </c>
      <c r="AD9" s="23">
        <f t="shared" si="1"/>
        <v>376307.72920789709</v>
      </c>
      <c r="AE9" s="38">
        <v>2.8</v>
      </c>
      <c r="AF9" s="29">
        <f t="shared" si="2"/>
        <v>0.76536537222021506</v>
      </c>
      <c r="AG9" s="41">
        <f t="shared" si="5"/>
        <v>2.1430230422166021</v>
      </c>
      <c r="AI9" s="59" t="str">
        <f t="shared" si="6"/>
        <v>Large Solar III + Brownfield Adder2024</v>
      </c>
      <c r="AJ9" s="6" t="s">
        <v>44</v>
      </c>
      <c r="AK9" s="32">
        <v>2024</v>
      </c>
      <c r="AL9" s="51">
        <v>2028</v>
      </c>
      <c r="AM9" s="23">
        <f t="shared" si="7"/>
        <v>288012.90523454605</v>
      </c>
      <c r="AN9" s="23">
        <f t="shared" si="8"/>
        <v>376307.72920789709</v>
      </c>
      <c r="AO9" s="26">
        <f t="shared" si="9"/>
        <v>2.8</v>
      </c>
      <c r="AP9" s="29">
        <f t="shared" si="10"/>
        <v>0.76536537222021506</v>
      </c>
      <c r="AQ9" s="41">
        <f t="shared" si="11"/>
        <v>2.1430230422166021</v>
      </c>
    </row>
    <row r="10" spans="1:43" ht="15" thickBot="1" x14ac:dyDescent="0.4">
      <c r="B10" s="16" t="s">
        <v>45</v>
      </c>
      <c r="C10" s="34">
        <v>2024</v>
      </c>
      <c r="D10" s="34">
        <v>2028</v>
      </c>
      <c r="E10" s="24">
        <f t="shared" si="4"/>
        <v>-21239.965952823404</v>
      </c>
      <c r="F10" s="24">
        <f t="shared" si="0"/>
        <v>-704.70449541979906</v>
      </c>
      <c r="G10" s="24">
        <f t="shared" si="0"/>
        <v>-10467.462473970721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-18705.312202668865</v>
      </c>
      <c r="P10" s="24">
        <f t="shared" si="0"/>
        <v>0</v>
      </c>
      <c r="Q10" s="24">
        <f t="shared" si="0"/>
        <v>0</v>
      </c>
      <c r="R10" s="24">
        <f t="shared" si="0"/>
        <v>32800.246244837726</v>
      </c>
      <c r="S10" s="24">
        <f t="shared" si="0"/>
        <v>136762.87505949504</v>
      </c>
      <c r="T10" s="24">
        <f t="shared" si="0"/>
        <v>-30124.89214424626</v>
      </c>
      <c r="U10" s="24">
        <f t="shared" si="0"/>
        <v>0</v>
      </c>
      <c r="V10" s="24">
        <f t="shared" si="0"/>
        <v>158623.36297356104</v>
      </c>
      <c r="W10" s="24">
        <f t="shared" si="0"/>
        <v>0</v>
      </c>
      <c r="X10" s="24">
        <f t="shared" si="0"/>
        <v>-11.008532533318771</v>
      </c>
      <c r="Y10" s="24">
        <f t="shared" si="0"/>
        <v>-137.21842537905377</v>
      </c>
      <c r="Z10" s="24">
        <f t="shared" si="0"/>
        <v>-395.52533438888167</v>
      </c>
      <c r="AA10" s="24">
        <f t="shared" si="0"/>
        <v>-5699.799933917966</v>
      </c>
      <c r="AB10" s="24">
        <f t="shared" si="0"/>
        <v>0</v>
      </c>
      <c r="AC10" s="45">
        <f t="shared" si="12"/>
        <v>240700.59478254555</v>
      </c>
      <c r="AD10" s="24">
        <f t="shared" si="1"/>
        <v>361546.73458416108</v>
      </c>
      <c r="AE10" s="39">
        <v>2.7</v>
      </c>
      <c r="AF10" s="30">
        <f t="shared" si="2"/>
        <v>0.6657523682502382</v>
      </c>
      <c r="AG10" s="42">
        <f t="shared" si="5"/>
        <v>1.7975313942756432</v>
      </c>
      <c r="AI10" s="59" t="str">
        <f t="shared" si="6"/>
        <v>Large Solar IV + Brownfield Adder2024</v>
      </c>
      <c r="AJ10" s="16" t="s">
        <v>45</v>
      </c>
      <c r="AK10" s="34">
        <v>2024</v>
      </c>
      <c r="AL10" s="53">
        <v>2028</v>
      </c>
      <c r="AM10" s="24">
        <f t="shared" si="7"/>
        <v>240700.59478254555</v>
      </c>
      <c r="AN10" s="24">
        <f t="shared" si="8"/>
        <v>361546.73458416108</v>
      </c>
      <c r="AO10" s="27">
        <f t="shared" si="9"/>
        <v>2.7</v>
      </c>
      <c r="AP10" s="30">
        <f t="shared" si="10"/>
        <v>0.6657523682502382</v>
      </c>
      <c r="AQ10" s="42">
        <f t="shared" si="11"/>
        <v>1.7975313942756432</v>
      </c>
    </row>
    <row r="11" spans="1:43" x14ac:dyDescent="0.35">
      <c r="B11" s="5" t="s">
        <v>42</v>
      </c>
      <c r="C11" s="31">
        <v>2025</v>
      </c>
      <c r="D11" s="31">
        <v>2029</v>
      </c>
      <c r="E11" s="22">
        <f t="shared" si="4"/>
        <v>-21112.175927313045</v>
      </c>
      <c r="F11" s="22">
        <f t="shared" si="0"/>
        <v>-679.06524260983861</v>
      </c>
      <c r="G11" s="22">
        <f t="shared" si="0"/>
        <v>-10411.21616643935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-18315.520342375035</v>
      </c>
      <c r="P11" s="22">
        <f t="shared" si="0"/>
        <v>0</v>
      </c>
      <c r="Q11" s="22">
        <f t="shared" si="0"/>
        <v>0</v>
      </c>
      <c r="R11" s="22">
        <f t="shared" si="0"/>
        <v>31844.899266832737</v>
      </c>
      <c r="S11" s="22">
        <f t="shared" si="0"/>
        <v>553199.94140980265</v>
      </c>
      <c r="T11" s="22">
        <f t="shared" si="0"/>
        <v>-29102.535963992821</v>
      </c>
      <c r="U11" s="22">
        <f t="shared" si="0"/>
        <v>0</v>
      </c>
      <c r="V11" s="22">
        <f t="shared" si="0"/>
        <v>206441.00603496563</v>
      </c>
      <c r="W11" s="22">
        <f t="shared" si="0"/>
        <v>0</v>
      </c>
      <c r="X11" s="22">
        <f t="shared" si="0"/>
        <v>-10.957965530388606</v>
      </c>
      <c r="Y11" s="22">
        <f t="shared" si="0"/>
        <v>-136.5881211584674</v>
      </c>
      <c r="Z11" s="22">
        <f t="shared" si="0"/>
        <v>-409.70965144523507</v>
      </c>
      <c r="AA11" s="22">
        <f t="shared" si="0"/>
        <v>-5939.8804429237207</v>
      </c>
      <c r="AB11" s="22">
        <f t="shared" si="0"/>
        <v>0</v>
      </c>
      <c r="AC11" s="43">
        <f t="shared" si="12"/>
        <v>705368.19688781316</v>
      </c>
      <c r="AD11" s="22">
        <f t="shared" si="1"/>
        <v>490004.05574135622</v>
      </c>
      <c r="AE11" s="37">
        <v>3.6</v>
      </c>
      <c r="AF11" s="28">
        <f t="shared" si="2"/>
        <v>1.4395150175249463</v>
      </c>
      <c r="AG11" s="40">
        <f t="shared" si="5"/>
        <v>5.1822540630898066</v>
      </c>
      <c r="AI11" s="59" t="str">
        <f t="shared" si="6"/>
        <v>Large Solar I + Brownfield Adder2025</v>
      </c>
      <c r="AJ11" s="5" t="s">
        <v>42</v>
      </c>
      <c r="AK11" s="31">
        <v>2025</v>
      </c>
      <c r="AL11" s="50">
        <v>2029</v>
      </c>
      <c r="AM11" s="22">
        <f t="shared" si="7"/>
        <v>705368.19688781316</v>
      </c>
      <c r="AN11" s="22">
        <f t="shared" si="8"/>
        <v>490004.05574135622</v>
      </c>
      <c r="AO11" s="25">
        <f t="shared" si="9"/>
        <v>3.6</v>
      </c>
      <c r="AP11" s="28">
        <f t="shared" si="10"/>
        <v>1.4395150175249463</v>
      </c>
      <c r="AQ11" s="40">
        <f t="shared" si="11"/>
        <v>5.1822540630898066</v>
      </c>
    </row>
    <row r="12" spans="1:43" x14ac:dyDescent="0.35">
      <c r="B12" s="6" t="s">
        <v>43</v>
      </c>
      <c r="C12" s="32">
        <v>2025</v>
      </c>
      <c r="D12" s="32">
        <v>2029</v>
      </c>
      <c r="E12" s="23">
        <f t="shared" si="4"/>
        <v>-21112.175927313045</v>
      </c>
      <c r="F12" s="23">
        <f t="shared" si="0"/>
        <v>-679.06524260983861</v>
      </c>
      <c r="G12" s="23">
        <f t="shared" si="0"/>
        <v>-10411.21616643935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-18315.520342375035</v>
      </c>
      <c r="P12" s="23">
        <f t="shared" si="0"/>
        <v>0</v>
      </c>
      <c r="Q12" s="23">
        <f t="shared" si="0"/>
        <v>0</v>
      </c>
      <c r="R12" s="23">
        <f t="shared" si="0"/>
        <v>31844.899266832737</v>
      </c>
      <c r="S12" s="23">
        <f t="shared" si="0"/>
        <v>276599.97070490132</v>
      </c>
      <c r="T12" s="23">
        <f t="shared" si="0"/>
        <v>-29102.535963992821</v>
      </c>
      <c r="U12" s="23">
        <f t="shared" si="0"/>
        <v>0</v>
      </c>
      <c r="V12" s="23">
        <f t="shared" si="0"/>
        <v>157352.16877465916</v>
      </c>
      <c r="W12" s="23">
        <f t="shared" si="0"/>
        <v>0</v>
      </c>
      <c r="X12" s="23">
        <f t="shared" si="0"/>
        <v>-10.957965530388606</v>
      </c>
      <c r="Y12" s="23">
        <f t="shared" si="0"/>
        <v>-136.5881211584674</v>
      </c>
      <c r="Z12" s="23">
        <f t="shared" si="0"/>
        <v>-409.70965144523507</v>
      </c>
      <c r="AA12" s="23">
        <f t="shared" si="0"/>
        <v>-5939.8804429237207</v>
      </c>
      <c r="AB12" s="23">
        <f t="shared" si="0"/>
        <v>0</v>
      </c>
      <c r="AC12" s="44">
        <f t="shared" si="12"/>
        <v>379679.38892260531</v>
      </c>
      <c r="AD12" s="23">
        <f t="shared" si="1"/>
        <v>384325.05731938919</v>
      </c>
      <c r="AE12" s="38">
        <v>2.9</v>
      </c>
      <c r="AF12" s="29">
        <f t="shared" si="2"/>
        <v>0.98791213763373453</v>
      </c>
      <c r="AG12" s="41">
        <f t="shared" si="5"/>
        <v>2.8649451991378299</v>
      </c>
      <c r="AI12" s="59" t="str">
        <f t="shared" si="6"/>
        <v>Large Solar II + Brownfield Adder2025</v>
      </c>
      <c r="AJ12" s="6" t="s">
        <v>43</v>
      </c>
      <c r="AK12" s="32">
        <v>2025</v>
      </c>
      <c r="AL12" s="51">
        <v>2029</v>
      </c>
      <c r="AM12" s="23">
        <f t="shared" si="7"/>
        <v>379679.38892260531</v>
      </c>
      <c r="AN12" s="23">
        <f t="shared" si="8"/>
        <v>384325.05731938919</v>
      </c>
      <c r="AO12" s="26">
        <f t="shared" si="9"/>
        <v>2.9</v>
      </c>
      <c r="AP12" s="29">
        <f t="shared" si="10"/>
        <v>0.98791213763373453</v>
      </c>
      <c r="AQ12" s="41">
        <f t="shared" si="11"/>
        <v>2.8649451991378299</v>
      </c>
    </row>
    <row r="13" spans="1:43" x14ac:dyDescent="0.35">
      <c r="B13" s="6" t="s">
        <v>44</v>
      </c>
      <c r="C13" s="32">
        <v>2025</v>
      </c>
      <c r="D13" s="32">
        <v>2029</v>
      </c>
      <c r="E13" s="23">
        <f t="shared" si="4"/>
        <v>-21112.175927313045</v>
      </c>
      <c r="F13" s="23">
        <f t="shared" si="0"/>
        <v>-679.06524260983861</v>
      </c>
      <c r="G13" s="23">
        <f t="shared" si="0"/>
        <v>-10411.21616643935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-18315.520342375035</v>
      </c>
      <c r="P13" s="23">
        <f t="shared" si="0"/>
        <v>0</v>
      </c>
      <c r="Q13" s="23">
        <f t="shared" si="0"/>
        <v>0</v>
      </c>
      <c r="R13" s="23">
        <f t="shared" si="0"/>
        <v>31844.899266832737</v>
      </c>
      <c r="S13" s="23">
        <f t="shared" si="0"/>
        <v>184399.98046993418</v>
      </c>
      <c r="T13" s="23">
        <f t="shared" si="0"/>
        <v>-29102.535963992821</v>
      </c>
      <c r="U13" s="23">
        <f t="shared" si="0"/>
        <v>0</v>
      </c>
      <c r="V13" s="23">
        <f t="shared" si="0"/>
        <v>155677.71689876704</v>
      </c>
      <c r="W13" s="23">
        <f t="shared" si="0"/>
        <v>0</v>
      </c>
      <c r="X13" s="23">
        <f t="shared" si="0"/>
        <v>-10.957965530388606</v>
      </c>
      <c r="Y13" s="23">
        <f t="shared" si="0"/>
        <v>-136.5881211584674</v>
      </c>
      <c r="Z13" s="23">
        <f t="shared" si="0"/>
        <v>-409.70965144523507</v>
      </c>
      <c r="AA13" s="23">
        <f t="shared" si="0"/>
        <v>-5939.8804429237207</v>
      </c>
      <c r="AB13" s="23">
        <f t="shared" si="0"/>
        <v>0</v>
      </c>
      <c r="AC13" s="44">
        <f t="shared" si="12"/>
        <v>285804.94681174611</v>
      </c>
      <c r="AD13" s="23">
        <f t="shared" si="1"/>
        <v>367491.93360318989</v>
      </c>
      <c r="AE13" s="38">
        <v>2.8</v>
      </c>
      <c r="AF13" s="29">
        <f t="shared" si="2"/>
        <v>0.77771760596071293</v>
      </c>
      <c r="AG13" s="41">
        <f t="shared" si="5"/>
        <v>2.177609296689996</v>
      </c>
      <c r="AI13" s="59" t="str">
        <f t="shared" si="6"/>
        <v>Large Solar III + Brownfield Adder2025</v>
      </c>
      <c r="AJ13" s="6" t="s">
        <v>44</v>
      </c>
      <c r="AK13" s="32">
        <v>2025</v>
      </c>
      <c r="AL13" s="51">
        <v>2029</v>
      </c>
      <c r="AM13" s="23">
        <f t="shared" si="7"/>
        <v>285804.94681174611</v>
      </c>
      <c r="AN13" s="23">
        <f t="shared" si="8"/>
        <v>367491.93360318989</v>
      </c>
      <c r="AO13" s="26">
        <f t="shared" si="9"/>
        <v>2.8</v>
      </c>
      <c r="AP13" s="29">
        <f t="shared" si="10"/>
        <v>0.77771760596071293</v>
      </c>
      <c r="AQ13" s="41">
        <f t="shared" si="11"/>
        <v>2.177609296689996</v>
      </c>
    </row>
    <row r="14" spans="1:43" ht="15" thickBot="1" x14ac:dyDescent="0.4">
      <c r="B14" s="7" t="s">
        <v>45</v>
      </c>
      <c r="C14" s="33">
        <v>2025</v>
      </c>
      <c r="D14" s="33">
        <v>2029</v>
      </c>
      <c r="E14" s="24">
        <f t="shared" si="4"/>
        <v>-21112.175927313045</v>
      </c>
      <c r="F14" s="24">
        <f t="shared" si="0"/>
        <v>-679.06524260983861</v>
      </c>
      <c r="G14" s="24">
        <f t="shared" si="0"/>
        <v>-10411.21616643935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-18315.520342375035</v>
      </c>
      <c r="P14" s="24">
        <f t="shared" si="0"/>
        <v>0</v>
      </c>
      <c r="Q14" s="24">
        <f t="shared" si="0"/>
        <v>0</v>
      </c>
      <c r="R14" s="24">
        <f t="shared" si="0"/>
        <v>31844.899266832737</v>
      </c>
      <c r="S14" s="24">
        <f t="shared" si="0"/>
        <v>138299.98535245066</v>
      </c>
      <c r="T14" s="24">
        <f t="shared" si="0"/>
        <v>-29102.535963992821</v>
      </c>
      <c r="U14" s="24">
        <f t="shared" si="0"/>
        <v>0</v>
      </c>
      <c r="V14" s="24">
        <f t="shared" si="0"/>
        <v>154003.26502287493</v>
      </c>
      <c r="W14" s="24">
        <f t="shared" si="0"/>
        <v>0</v>
      </c>
      <c r="X14" s="24">
        <f t="shared" si="0"/>
        <v>-10.957965530388606</v>
      </c>
      <c r="Y14" s="24">
        <f t="shared" si="0"/>
        <v>-136.5881211584674</v>
      </c>
      <c r="Z14" s="24">
        <f t="shared" si="0"/>
        <v>-409.70965144523507</v>
      </c>
      <c r="AA14" s="24">
        <f t="shared" si="0"/>
        <v>-5939.8804429237207</v>
      </c>
      <c r="AB14" s="24">
        <f t="shared" si="0"/>
        <v>0</v>
      </c>
      <c r="AC14" s="45">
        <f t="shared" si="12"/>
        <v>238030.49981837039</v>
      </c>
      <c r="AD14" s="24">
        <f t="shared" si="1"/>
        <v>353160.87086169655</v>
      </c>
      <c r="AE14" s="39">
        <v>2.7</v>
      </c>
      <c r="AF14" s="30">
        <f t="shared" si="2"/>
        <v>0.67400020630141366</v>
      </c>
      <c r="AG14" s="42">
        <f t="shared" si="5"/>
        <v>1.8198005570138169</v>
      </c>
      <c r="AI14" s="59" t="str">
        <f t="shared" si="6"/>
        <v>Large Solar IV + Brownfield Adder2025</v>
      </c>
      <c r="AJ14" s="7" t="s">
        <v>45</v>
      </c>
      <c r="AK14" s="33">
        <v>2025</v>
      </c>
      <c r="AL14" s="52">
        <v>2029</v>
      </c>
      <c r="AM14" s="24">
        <f t="shared" si="7"/>
        <v>238030.49981837039</v>
      </c>
      <c r="AN14" s="24">
        <f t="shared" si="8"/>
        <v>353160.87086169655</v>
      </c>
      <c r="AO14" s="27">
        <f t="shared" si="9"/>
        <v>2.7</v>
      </c>
      <c r="AP14" s="30">
        <f t="shared" si="10"/>
        <v>0.67400020630141366</v>
      </c>
      <c r="AQ14" s="42">
        <f t="shared" si="11"/>
        <v>1.8198005570138169</v>
      </c>
    </row>
    <row r="15" spans="1:43" x14ac:dyDescent="0.35">
      <c r="B15" s="17" t="s">
        <v>42</v>
      </c>
      <c r="C15" s="35">
        <v>2026</v>
      </c>
      <c r="D15" s="35">
        <v>2030</v>
      </c>
      <c r="E15" s="22">
        <f t="shared" si="4"/>
        <v>-21031.264019445283</v>
      </c>
      <c r="F15" s="22">
        <f t="shared" si="0"/>
        <v>-650.2436706781773</v>
      </c>
      <c r="G15" s="22">
        <f t="shared" si="0"/>
        <v>-10359.445200289483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-17952.596691564075</v>
      </c>
      <c r="P15" s="22">
        <f t="shared" si="0"/>
        <v>0</v>
      </c>
      <c r="Q15" s="22">
        <f t="shared" si="0"/>
        <v>0</v>
      </c>
      <c r="R15" s="22">
        <f t="shared" si="0"/>
        <v>30917.37792896383</v>
      </c>
      <c r="S15" s="22">
        <f t="shared" si="0"/>
        <v>559417.48636586987</v>
      </c>
      <c r="T15" s="22">
        <f t="shared" si="0"/>
        <v>-28036.245761289611</v>
      </c>
      <c r="U15" s="22">
        <f t="shared" si="0"/>
        <v>0</v>
      </c>
      <c r="V15" s="22">
        <f t="shared" si="0"/>
        <v>200428.16119899531</v>
      </c>
      <c r="W15" s="22">
        <f t="shared" si="0"/>
        <v>0</v>
      </c>
      <c r="X15" s="22">
        <f t="shared" si="0"/>
        <v>-10.908355564911687</v>
      </c>
      <c r="Y15" s="22">
        <f t="shared" si="0"/>
        <v>-135.96974615478121</v>
      </c>
      <c r="Z15" s="22">
        <f t="shared" si="0"/>
        <v>-423.99574260443842</v>
      </c>
      <c r="AA15" s="22">
        <f t="shared" si="0"/>
        <v>-6179.7526770276309</v>
      </c>
      <c r="AB15" s="22">
        <f t="shared" si="0"/>
        <v>0</v>
      </c>
      <c r="AC15" s="43">
        <f t="shared" si="12"/>
        <v>705982.60362921061</v>
      </c>
      <c r="AD15" s="22">
        <f t="shared" si="1"/>
        <v>476426.14592772489</v>
      </c>
      <c r="AE15" s="37">
        <v>3.6</v>
      </c>
      <c r="AF15" s="28">
        <f t="shared" si="2"/>
        <v>1.4818301003495093</v>
      </c>
      <c r="AG15" s="40">
        <f t="shared" si="5"/>
        <v>5.3345883612582341</v>
      </c>
      <c r="AI15" s="59" t="str">
        <f t="shared" si="6"/>
        <v>Large Solar I + Brownfield Adder2026</v>
      </c>
      <c r="AJ15" s="17" t="s">
        <v>42</v>
      </c>
      <c r="AK15" s="35">
        <v>2026</v>
      </c>
      <c r="AL15" s="54">
        <v>2030</v>
      </c>
      <c r="AM15" s="22">
        <f t="shared" si="7"/>
        <v>705982.60362921061</v>
      </c>
      <c r="AN15" s="22">
        <f t="shared" si="8"/>
        <v>476426.14592772489</v>
      </c>
      <c r="AO15" s="25">
        <f t="shared" si="9"/>
        <v>3.6</v>
      </c>
      <c r="AP15" s="28">
        <f t="shared" si="10"/>
        <v>1.4818301003495093</v>
      </c>
      <c r="AQ15" s="40">
        <f t="shared" si="11"/>
        <v>5.3345883612582341</v>
      </c>
    </row>
    <row r="16" spans="1:43" x14ac:dyDescent="0.35">
      <c r="B16" s="6" t="s">
        <v>43</v>
      </c>
      <c r="C16" s="32">
        <v>2026</v>
      </c>
      <c r="D16" s="32">
        <v>2030</v>
      </c>
      <c r="E16" s="23">
        <f t="shared" si="4"/>
        <v>-21031.264019445283</v>
      </c>
      <c r="F16" s="23">
        <f t="shared" si="0"/>
        <v>-650.2436706781773</v>
      </c>
      <c r="G16" s="23">
        <f t="shared" si="0"/>
        <v>-10359.445200289483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0</v>
      </c>
      <c r="L16" s="23">
        <f t="shared" si="0"/>
        <v>0</v>
      </c>
      <c r="M16" s="23">
        <f t="shared" si="0"/>
        <v>0</v>
      </c>
      <c r="N16" s="23">
        <f t="shared" si="0"/>
        <v>0</v>
      </c>
      <c r="O16" s="23">
        <f t="shared" si="0"/>
        <v>-17952.596691564075</v>
      </c>
      <c r="P16" s="23">
        <f t="shared" si="0"/>
        <v>0</v>
      </c>
      <c r="Q16" s="23">
        <f t="shared" si="0"/>
        <v>0</v>
      </c>
      <c r="R16" s="23">
        <f t="shared" si="0"/>
        <v>30917.37792896383</v>
      </c>
      <c r="S16" s="23">
        <f t="shared" si="0"/>
        <v>279708.74318293494</v>
      </c>
      <c r="T16" s="23">
        <f t="shared" si="0"/>
        <v>-28036.245761289611</v>
      </c>
      <c r="U16" s="23">
        <f t="shared" si="0"/>
        <v>0</v>
      </c>
      <c r="V16" s="23">
        <f t="shared" si="0"/>
        <v>152769.09589772741</v>
      </c>
      <c r="W16" s="23">
        <f t="shared" si="0"/>
        <v>0</v>
      </c>
      <c r="X16" s="23">
        <f t="shared" si="0"/>
        <v>-10.908355564911687</v>
      </c>
      <c r="Y16" s="23">
        <f t="shared" si="0"/>
        <v>-135.96974615478121</v>
      </c>
      <c r="Z16" s="23">
        <f t="shared" si="0"/>
        <v>-423.99574260443842</v>
      </c>
      <c r="AA16" s="23">
        <f t="shared" si="0"/>
        <v>-6179.7526770276309</v>
      </c>
      <c r="AB16" s="23">
        <f t="shared" si="0"/>
        <v>0</v>
      </c>
      <c r="AC16" s="44">
        <f t="shared" si="12"/>
        <v>378614.79514500778</v>
      </c>
      <c r="AD16" s="23">
        <f t="shared" si="1"/>
        <v>373825.17658601282</v>
      </c>
      <c r="AE16" s="38">
        <v>2.9</v>
      </c>
      <c r="AF16" s="29">
        <f t="shared" si="2"/>
        <v>1.0128124558188845</v>
      </c>
      <c r="AG16" s="41">
        <f t="shared" si="5"/>
        <v>2.9371561218747648</v>
      </c>
      <c r="AI16" s="59" t="str">
        <f t="shared" si="6"/>
        <v>Large Solar II + Brownfield Adder2026</v>
      </c>
      <c r="AJ16" s="6" t="s">
        <v>43</v>
      </c>
      <c r="AK16" s="32">
        <v>2026</v>
      </c>
      <c r="AL16" s="51">
        <v>2030</v>
      </c>
      <c r="AM16" s="23">
        <f t="shared" si="7"/>
        <v>378614.79514500778</v>
      </c>
      <c r="AN16" s="23">
        <f t="shared" si="8"/>
        <v>373825.17658601282</v>
      </c>
      <c r="AO16" s="26">
        <f t="shared" si="9"/>
        <v>2.9</v>
      </c>
      <c r="AP16" s="29">
        <f t="shared" si="10"/>
        <v>1.0128124558188845</v>
      </c>
      <c r="AQ16" s="41">
        <f t="shared" si="11"/>
        <v>2.9371561218747648</v>
      </c>
    </row>
    <row r="17" spans="1:43" x14ac:dyDescent="0.35">
      <c r="B17" s="6" t="s">
        <v>44</v>
      </c>
      <c r="C17" s="32">
        <v>2026</v>
      </c>
      <c r="D17" s="32">
        <v>2030</v>
      </c>
      <c r="E17" s="23">
        <f t="shared" si="4"/>
        <v>-21031.264019445283</v>
      </c>
      <c r="F17" s="23">
        <f t="shared" si="0"/>
        <v>-650.2436706781773</v>
      </c>
      <c r="G17" s="23">
        <f t="shared" si="0"/>
        <v>-10359.445200289483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  <c r="N17" s="23">
        <f t="shared" si="0"/>
        <v>0</v>
      </c>
      <c r="O17" s="23">
        <f t="shared" si="0"/>
        <v>-17952.596691564075</v>
      </c>
      <c r="P17" s="23">
        <f t="shared" si="0"/>
        <v>0</v>
      </c>
      <c r="Q17" s="23">
        <f t="shared" si="0"/>
        <v>0</v>
      </c>
      <c r="R17" s="23">
        <f t="shared" si="0"/>
        <v>30917.37792896383</v>
      </c>
      <c r="S17" s="23">
        <f t="shared" si="0"/>
        <v>186472.49545528999</v>
      </c>
      <c r="T17" s="23">
        <f t="shared" si="0"/>
        <v>-28036.245761289611</v>
      </c>
      <c r="U17" s="23">
        <f t="shared" si="0"/>
        <v>0</v>
      </c>
      <c r="V17" s="23">
        <f t="shared" si="0"/>
        <v>151143.4144648225</v>
      </c>
      <c r="W17" s="23">
        <f t="shared" si="0"/>
        <v>0</v>
      </c>
      <c r="X17" s="23">
        <f t="shared" si="0"/>
        <v>-10.908355564911687</v>
      </c>
      <c r="Y17" s="23">
        <f t="shared" si="0"/>
        <v>-135.96974615478121</v>
      </c>
      <c r="Z17" s="23">
        <f t="shared" si="0"/>
        <v>-423.99574260443842</v>
      </c>
      <c r="AA17" s="23">
        <f t="shared" si="0"/>
        <v>-6179.7526770276309</v>
      </c>
      <c r="AB17" s="23">
        <f t="shared" si="0"/>
        <v>0</v>
      </c>
      <c r="AC17" s="44">
        <f t="shared" si="12"/>
        <v>283752.86598445789</v>
      </c>
      <c r="AD17" s="23">
        <f t="shared" si="1"/>
        <v>357135.31153911678</v>
      </c>
      <c r="AE17" s="38">
        <v>2.8</v>
      </c>
      <c r="AF17" s="29">
        <f t="shared" si="2"/>
        <v>0.7945248112307669</v>
      </c>
      <c r="AG17" s="41">
        <f t="shared" si="5"/>
        <v>2.224669471446147</v>
      </c>
      <c r="AI17" s="59" t="str">
        <f t="shared" si="6"/>
        <v>Large Solar III + Brownfield Adder2026</v>
      </c>
      <c r="AJ17" s="6" t="s">
        <v>44</v>
      </c>
      <c r="AK17" s="32">
        <v>2026</v>
      </c>
      <c r="AL17" s="51">
        <v>2030</v>
      </c>
      <c r="AM17" s="23">
        <f t="shared" si="7"/>
        <v>283752.86598445789</v>
      </c>
      <c r="AN17" s="23">
        <f t="shared" si="8"/>
        <v>357135.31153911678</v>
      </c>
      <c r="AO17" s="26">
        <f t="shared" si="9"/>
        <v>2.8</v>
      </c>
      <c r="AP17" s="29">
        <f t="shared" si="10"/>
        <v>0.7945248112307669</v>
      </c>
      <c r="AQ17" s="41">
        <f t="shared" si="11"/>
        <v>2.224669471446147</v>
      </c>
    </row>
    <row r="18" spans="1:43" ht="15" thickBot="1" x14ac:dyDescent="0.4">
      <c r="B18" s="7" t="s">
        <v>45</v>
      </c>
      <c r="C18" s="33">
        <v>2026</v>
      </c>
      <c r="D18" s="33">
        <v>2030</v>
      </c>
      <c r="E18" s="24">
        <f t="shared" si="4"/>
        <v>-21031.264019445283</v>
      </c>
      <c r="F18" s="24">
        <f t="shared" si="0"/>
        <v>-650.2436706781773</v>
      </c>
      <c r="G18" s="24">
        <f t="shared" si="0"/>
        <v>-10359.445200289483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-17952.596691564075</v>
      </c>
      <c r="P18" s="24">
        <f t="shared" si="0"/>
        <v>0</v>
      </c>
      <c r="Q18" s="24">
        <f t="shared" si="0"/>
        <v>0</v>
      </c>
      <c r="R18" s="24">
        <f t="shared" si="0"/>
        <v>30917.37792896383</v>
      </c>
      <c r="S18" s="24">
        <f t="shared" si="0"/>
        <v>139854.37159146747</v>
      </c>
      <c r="T18" s="24">
        <f t="shared" si="0"/>
        <v>-28036.245761289611</v>
      </c>
      <c r="U18" s="24">
        <f t="shared" si="0"/>
        <v>0</v>
      </c>
      <c r="V18" s="24">
        <f t="shared" si="0"/>
        <v>149517.7330319176</v>
      </c>
      <c r="W18" s="24">
        <f t="shared" ref="W18:AB18" si="13">W60-W48</f>
        <v>0</v>
      </c>
      <c r="X18" s="24">
        <f t="shared" si="13"/>
        <v>-10.908355564911687</v>
      </c>
      <c r="Y18" s="24">
        <f t="shared" si="13"/>
        <v>-135.96974615478121</v>
      </c>
      <c r="Z18" s="24">
        <f t="shared" si="13"/>
        <v>-423.99574260443842</v>
      </c>
      <c r="AA18" s="24">
        <f t="shared" si="13"/>
        <v>-6179.7526770276309</v>
      </c>
      <c r="AB18" s="24">
        <f t="shared" si="13"/>
        <v>0</v>
      </c>
      <c r="AC18" s="45">
        <f t="shared" si="12"/>
        <v>235509.06068773053</v>
      </c>
      <c r="AD18" s="24">
        <f t="shared" si="1"/>
        <v>343221.65839203633</v>
      </c>
      <c r="AE18" s="39">
        <v>2.7</v>
      </c>
      <c r="AF18" s="30">
        <f t="shared" si="2"/>
        <v>0.6861719094041735</v>
      </c>
      <c r="AG18" s="42">
        <f t="shared" si="5"/>
        <v>1.8526641553912686</v>
      </c>
      <c r="AI18" s="59" t="str">
        <f t="shared" si="6"/>
        <v>Large Solar IV + Brownfield Adder2026</v>
      </c>
      <c r="AJ18" s="7" t="s">
        <v>45</v>
      </c>
      <c r="AK18" s="33">
        <v>2026</v>
      </c>
      <c r="AL18" s="52">
        <v>2030</v>
      </c>
      <c r="AM18" s="24">
        <f t="shared" si="7"/>
        <v>235509.06068773053</v>
      </c>
      <c r="AN18" s="24">
        <f t="shared" si="8"/>
        <v>343221.65839203633</v>
      </c>
      <c r="AO18" s="27">
        <f t="shared" si="9"/>
        <v>2.7</v>
      </c>
      <c r="AP18" s="30">
        <f t="shared" si="10"/>
        <v>0.6861719094041735</v>
      </c>
      <c r="AQ18" s="42">
        <f t="shared" si="11"/>
        <v>1.8526641553912686</v>
      </c>
    </row>
    <row r="19" spans="1:43" x14ac:dyDescent="0.35">
      <c r="B19" s="5" t="s">
        <v>46</v>
      </c>
      <c r="C19" s="31">
        <v>2024</v>
      </c>
      <c r="D19" s="31">
        <v>2028</v>
      </c>
      <c r="E19" s="22">
        <f>E61-E37</f>
        <v>-37169.940417441656</v>
      </c>
      <c r="F19" s="22">
        <f t="shared" ref="F19:AB30" si="14">F61-F37</f>
        <v>-1233.2328669846502</v>
      </c>
      <c r="G19" s="22">
        <f t="shared" si="14"/>
        <v>-18318.059329448792</v>
      </c>
      <c r="H19" s="22">
        <f t="shared" si="14"/>
        <v>0</v>
      </c>
      <c r="I19" s="22">
        <f t="shared" si="14"/>
        <v>0</v>
      </c>
      <c r="J19" s="22">
        <f t="shared" si="14"/>
        <v>0</v>
      </c>
      <c r="K19" s="22">
        <f t="shared" si="14"/>
        <v>0</v>
      </c>
      <c r="L19" s="22">
        <f t="shared" si="14"/>
        <v>0</v>
      </c>
      <c r="M19" s="22">
        <f t="shared" si="14"/>
        <v>0</v>
      </c>
      <c r="N19" s="22">
        <f t="shared" si="14"/>
        <v>0</v>
      </c>
      <c r="O19" s="22">
        <f t="shared" si="14"/>
        <v>-32734.29635467066</v>
      </c>
      <c r="P19" s="22">
        <f t="shared" si="14"/>
        <v>0</v>
      </c>
      <c r="Q19" s="22">
        <f t="shared" si="14"/>
        <v>0</v>
      </c>
      <c r="R19" s="22">
        <f t="shared" si="14"/>
        <v>32800.246244837726</v>
      </c>
      <c r="S19" s="22">
        <f t="shared" si="14"/>
        <v>547051.50023798016</v>
      </c>
      <c r="T19" s="22">
        <f t="shared" si="14"/>
        <v>-52718.561252430314</v>
      </c>
      <c r="U19" s="22">
        <f t="shared" si="14"/>
        <v>0</v>
      </c>
      <c r="V19" s="22">
        <f t="shared" si="14"/>
        <v>221699.73579863156</v>
      </c>
      <c r="W19" s="22">
        <f t="shared" si="14"/>
        <v>0</v>
      </c>
      <c r="X19" s="22">
        <f t="shared" si="14"/>
        <v>-19.264931933307992</v>
      </c>
      <c r="Y19" s="22">
        <f t="shared" si="14"/>
        <v>-240.13224441334478</v>
      </c>
      <c r="Z19" s="22">
        <f t="shared" si="14"/>
        <v>-692.16933518054975</v>
      </c>
      <c r="AA19" s="22">
        <f t="shared" si="14"/>
        <v>-9974.6498843564477</v>
      </c>
      <c r="AB19" s="22">
        <f t="shared" si="14"/>
        <v>0</v>
      </c>
      <c r="AC19" s="43">
        <f t="shared" si="12"/>
        <v>648451.17566458974</v>
      </c>
      <c r="AD19" s="22">
        <f t="shared" ref="AD19:AD30" si="15">AD61-AD37</f>
        <v>527398.92696772795</v>
      </c>
      <c r="AE19" s="37">
        <v>4.3</v>
      </c>
      <c r="AF19" s="28">
        <f t="shared" si="2"/>
        <v>1.2295269150296719</v>
      </c>
      <c r="AG19" s="40">
        <f t="shared" si="5"/>
        <v>5.2869657346275893</v>
      </c>
      <c r="AI19" s="59" t="str">
        <f t="shared" si="6"/>
        <v>Large Solar I + Landfill Adder 2024</v>
      </c>
      <c r="AJ19" s="5" t="s">
        <v>46</v>
      </c>
      <c r="AK19" s="31">
        <v>2024</v>
      </c>
      <c r="AL19" s="50">
        <v>2028</v>
      </c>
      <c r="AM19" s="22">
        <f t="shared" si="7"/>
        <v>648451.17566458974</v>
      </c>
      <c r="AN19" s="22">
        <f t="shared" si="8"/>
        <v>527398.92696772795</v>
      </c>
      <c r="AO19" s="25">
        <f t="shared" si="9"/>
        <v>4.3</v>
      </c>
      <c r="AP19" s="28">
        <f t="shared" si="10"/>
        <v>1.2295269150296719</v>
      </c>
      <c r="AQ19" s="40">
        <f t="shared" si="11"/>
        <v>5.2869657346275893</v>
      </c>
    </row>
    <row r="20" spans="1:43" x14ac:dyDescent="0.35">
      <c r="B20" s="6" t="s">
        <v>47</v>
      </c>
      <c r="C20" s="32">
        <v>2024</v>
      </c>
      <c r="D20" s="32">
        <v>2028</v>
      </c>
      <c r="E20" s="23">
        <f t="shared" ref="E20:T30" si="16">E62-E38</f>
        <v>-37169.940417441656</v>
      </c>
      <c r="F20" s="23">
        <f t="shared" si="16"/>
        <v>-1233.2328669846502</v>
      </c>
      <c r="G20" s="23">
        <f t="shared" si="16"/>
        <v>-18318.059329448792</v>
      </c>
      <c r="H20" s="23">
        <f t="shared" si="16"/>
        <v>0</v>
      </c>
      <c r="I20" s="23">
        <f t="shared" si="16"/>
        <v>0</v>
      </c>
      <c r="J20" s="23">
        <f t="shared" si="16"/>
        <v>0</v>
      </c>
      <c r="K20" s="23">
        <f t="shared" si="16"/>
        <v>0</v>
      </c>
      <c r="L20" s="23">
        <f t="shared" si="16"/>
        <v>0</v>
      </c>
      <c r="M20" s="23">
        <f t="shared" si="16"/>
        <v>0</v>
      </c>
      <c r="N20" s="23">
        <f t="shared" si="16"/>
        <v>0</v>
      </c>
      <c r="O20" s="23">
        <f t="shared" si="16"/>
        <v>-32734.29635467066</v>
      </c>
      <c r="P20" s="23">
        <f t="shared" si="16"/>
        <v>0</v>
      </c>
      <c r="Q20" s="23">
        <f t="shared" si="16"/>
        <v>0</v>
      </c>
      <c r="R20" s="23">
        <f t="shared" si="16"/>
        <v>32800.246244837726</v>
      </c>
      <c r="S20" s="23">
        <f t="shared" si="16"/>
        <v>273525.75011899008</v>
      </c>
      <c r="T20" s="23">
        <f t="shared" si="16"/>
        <v>-52718.561252430314</v>
      </c>
      <c r="U20" s="23">
        <f t="shared" si="14"/>
        <v>0</v>
      </c>
      <c r="V20" s="23">
        <f t="shared" si="14"/>
        <v>169852.26796941564</v>
      </c>
      <c r="W20" s="23">
        <f t="shared" si="14"/>
        <v>0</v>
      </c>
      <c r="X20" s="23">
        <f t="shared" si="14"/>
        <v>-19.264931933307992</v>
      </c>
      <c r="Y20" s="23">
        <f t="shared" si="14"/>
        <v>-240.13224441334478</v>
      </c>
      <c r="Z20" s="23">
        <f t="shared" si="14"/>
        <v>-692.16933518054975</v>
      </c>
      <c r="AA20" s="23">
        <f t="shared" si="14"/>
        <v>-9974.6498843564477</v>
      </c>
      <c r="AB20" s="23">
        <f t="shared" si="14"/>
        <v>0</v>
      </c>
      <c r="AC20" s="44">
        <f t="shared" si="12"/>
        <v>323077.95771638374</v>
      </c>
      <c r="AD20" s="23">
        <f t="shared" si="15"/>
        <v>423606.17050362052</v>
      </c>
      <c r="AE20" s="38">
        <v>3.6</v>
      </c>
      <c r="AF20" s="29">
        <f t="shared" ref="AF20:AF30" si="17">AC20/AD20</f>
        <v>0.76268472985716906</v>
      </c>
      <c r="AG20" s="41">
        <f t="shared" si="5"/>
        <v>2.7456650274858085</v>
      </c>
      <c r="AI20" s="59" t="str">
        <f t="shared" si="6"/>
        <v>Large Solar II + Landfill Adder 2024</v>
      </c>
      <c r="AJ20" s="6" t="s">
        <v>47</v>
      </c>
      <c r="AK20" s="32">
        <v>2024</v>
      </c>
      <c r="AL20" s="51">
        <v>2028</v>
      </c>
      <c r="AM20" s="23">
        <f t="shared" si="7"/>
        <v>323077.95771638374</v>
      </c>
      <c r="AN20" s="23">
        <f t="shared" si="8"/>
        <v>423606.17050362052</v>
      </c>
      <c r="AO20" s="26">
        <f t="shared" si="9"/>
        <v>3.6</v>
      </c>
      <c r="AP20" s="29">
        <f t="shared" si="10"/>
        <v>0.76268472985716906</v>
      </c>
      <c r="AQ20" s="41">
        <f t="shared" si="11"/>
        <v>2.7456650274858085</v>
      </c>
    </row>
    <row r="21" spans="1:43" x14ac:dyDescent="0.35">
      <c r="B21" s="6" t="s">
        <v>48</v>
      </c>
      <c r="C21" s="32">
        <v>2024</v>
      </c>
      <c r="D21" s="32">
        <v>2028</v>
      </c>
      <c r="E21" s="23">
        <f t="shared" si="16"/>
        <v>-37169.940417441656</v>
      </c>
      <c r="F21" s="23">
        <f t="shared" si="14"/>
        <v>-1233.2328669846502</v>
      </c>
      <c r="G21" s="23">
        <f t="shared" si="14"/>
        <v>-18318.059329448792</v>
      </c>
      <c r="H21" s="23">
        <f t="shared" si="14"/>
        <v>0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0</v>
      </c>
      <c r="N21" s="23">
        <f t="shared" si="14"/>
        <v>0</v>
      </c>
      <c r="O21" s="23">
        <f t="shared" si="14"/>
        <v>-32734.29635467066</v>
      </c>
      <c r="P21" s="23">
        <f t="shared" si="14"/>
        <v>0</v>
      </c>
      <c r="Q21" s="23">
        <f t="shared" si="14"/>
        <v>0</v>
      </c>
      <c r="R21" s="23">
        <f t="shared" si="14"/>
        <v>32800.246244837726</v>
      </c>
      <c r="S21" s="23">
        <f t="shared" si="14"/>
        <v>182350.50007932668</v>
      </c>
      <c r="T21" s="23">
        <f t="shared" si="14"/>
        <v>-52718.561252430314</v>
      </c>
      <c r="U21" s="23">
        <f t="shared" si="14"/>
        <v>0</v>
      </c>
      <c r="V21" s="23">
        <f t="shared" si="14"/>
        <v>167899.48985444522</v>
      </c>
      <c r="W21" s="23">
        <f t="shared" si="14"/>
        <v>0</v>
      </c>
      <c r="X21" s="23">
        <f t="shared" si="14"/>
        <v>-19.264931933307992</v>
      </c>
      <c r="Y21" s="23">
        <f t="shared" si="14"/>
        <v>-240.13224441334478</v>
      </c>
      <c r="Z21" s="23">
        <f t="shared" si="14"/>
        <v>-692.16933518054975</v>
      </c>
      <c r="AA21" s="23">
        <f t="shared" si="14"/>
        <v>-9974.6498843564477</v>
      </c>
      <c r="AB21" s="23">
        <f t="shared" si="14"/>
        <v>0</v>
      </c>
      <c r="AC21" s="44">
        <f t="shared" si="12"/>
        <v>229949.92956174992</v>
      </c>
      <c r="AD21" s="23">
        <f t="shared" si="15"/>
        <v>389743.5497931377</v>
      </c>
      <c r="AE21" s="38">
        <v>3.4</v>
      </c>
      <c r="AF21" s="29">
        <f t="shared" si="17"/>
        <v>0.59000316922191354</v>
      </c>
      <c r="AG21" s="41">
        <f t="shared" si="5"/>
        <v>2.0060107753545058</v>
      </c>
      <c r="AI21" s="59" t="str">
        <f t="shared" si="6"/>
        <v>Large Solar III + Landfill Adder 2024</v>
      </c>
      <c r="AJ21" s="6" t="s">
        <v>48</v>
      </c>
      <c r="AK21" s="32">
        <v>2024</v>
      </c>
      <c r="AL21" s="51">
        <v>2028</v>
      </c>
      <c r="AM21" s="23">
        <f t="shared" si="7"/>
        <v>229949.92956174992</v>
      </c>
      <c r="AN21" s="23">
        <f t="shared" si="8"/>
        <v>389743.5497931377</v>
      </c>
      <c r="AO21" s="26">
        <f t="shared" si="9"/>
        <v>3.4</v>
      </c>
      <c r="AP21" s="29">
        <f t="shared" si="10"/>
        <v>0.59000316922191354</v>
      </c>
      <c r="AQ21" s="41">
        <f t="shared" si="11"/>
        <v>2.0060107753545058</v>
      </c>
    </row>
    <row r="22" spans="1:43" ht="15" thickBot="1" x14ac:dyDescent="0.4">
      <c r="B22" s="7" t="s">
        <v>49</v>
      </c>
      <c r="C22" s="33">
        <v>2024</v>
      </c>
      <c r="D22" s="33">
        <v>2028</v>
      </c>
      <c r="E22" s="24">
        <f t="shared" si="16"/>
        <v>-37169.940417441656</v>
      </c>
      <c r="F22" s="24">
        <f t="shared" si="14"/>
        <v>-1233.2328669846502</v>
      </c>
      <c r="G22" s="24">
        <f t="shared" si="14"/>
        <v>-18318.059329448792</v>
      </c>
      <c r="H22" s="24">
        <f t="shared" si="14"/>
        <v>0</v>
      </c>
      <c r="I22" s="24">
        <f t="shared" si="14"/>
        <v>0</v>
      </c>
      <c r="J22" s="24">
        <f t="shared" si="14"/>
        <v>0</v>
      </c>
      <c r="K22" s="24">
        <f t="shared" si="14"/>
        <v>0</v>
      </c>
      <c r="L22" s="24">
        <f t="shared" si="14"/>
        <v>0</v>
      </c>
      <c r="M22" s="24">
        <f t="shared" si="14"/>
        <v>0</v>
      </c>
      <c r="N22" s="24">
        <f t="shared" si="14"/>
        <v>0</v>
      </c>
      <c r="O22" s="24">
        <f t="shared" si="14"/>
        <v>-32734.29635467066</v>
      </c>
      <c r="P22" s="24">
        <f t="shared" si="14"/>
        <v>0</v>
      </c>
      <c r="Q22" s="24">
        <f t="shared" si="14"/>
        <v>0</v>
      </c>
      <c r="R22" s="24">
        <f t="shared" si="14"/>
        <v>32800.246244837726</v>
      </c>
      <c r="S22" s="24">
        <f t="shared" si="14"/>
        <v>136762.87505949504</v>
      </c>
      <c r="T22" s="24">
        <f t="shared" si="14"/>
        <v>-52718.561252430314</v>
      </c>
      <c r="U22" s="24">
        <f t="shared" si="14"/>
        <v>0</v>
      </c>
      <c r="V22" s="24">
        <f t="shared" si="14"/>
        <v>165946.71173947491</v>
      </c>
      <c r="W22" s="24">
        <f t="shared" si="14"/>
        <v>0</v>
      </c>
      <c r="X22" s="24">
        <f t="shared" si="14"/>
        <v>-19.264931933307992</v>
      </c>
      <c r="Y22" s="24">
        <f t="shared" si="14"/>
        <v>-240.13224441334478</v>
      </c>
      <c r="Z22" s="24">
        <f t="shared" si="14"/>
        <v>-692.16933518054975</v>
      </c>
      <c r="AA22" s="24">
        <f t="shared" si="14"/>
        <v>-9974.6498843564477</v>
      </c>
      <c r="AB22" s="24">
        <f t="shared" si="14"/>
        <v>0</v>
      </c>
      <c r="AC22" s="45">
        <f t="shared" si="12"/>
        <v>182409.52642694797</v>
      </c>
      <c r="AD22" s="24">
        <f t="shared" si="15"/>
        <v>376493.84344354318</v>
      </c>
      <c r="AE22" s="39">
        <v>3.3</v>
      </c>
      <c r="AF22" s="30">
        <f t="shared" si="17"/>
        <v>0.48449537649425345</v>
      </c>
      <c r="AG22" s="42">
        <f t="shared" si="5"/>
        <v>1.5988347424310363</v>
      </c>
      <c r="AI22" s="59" t="str">
        <f t="shared" si="6"/>
        <v>Large Solar IV + Landfill Adder 2024</v>
      </c>
      <c r="AJ22" s="7" t="s">
        <v>49</v>
      </c>
      <c r="AK22" s="33">
        <v>2024</v>
      </c>
      <c r="AL22" s="52">
        <v>2028</v>
      </c>
      <c r="AM22" s="24">
        <f t="shared" si="7"/>
        <v>182409.52642694797</v>
      </c>
      <c r="AN22" s="24">
        <f t="shared" si="8"/>
        <v>376493.84344354318</v>
      </c>
      <c r="AO22" s="27">
        <f t="shared" si="9"/>
        <v>3.3</v>
      </c>
      <c r="AP22" s="30">
        <f t="shared" si="10"/>
        <v>0.48449537649425345</v>
      </c>
      <c r="AQ22" s="42">
        <f t="shared" si="11"/>
        <v>1.5988347424310363</v>
      </c>
    </row>
    <row r="23" spans="1:43" x14ac:dyDescent="0.35">
      <c r="B23" s="5" t="s">
        <v>46</v>
      </c>
      <c r="C23" s="31">
        <v>2025</v>
      </c>
      <c r="D23" s="31">
        <v>2029</v>
      </c>
      <c r="E23" s="22">
        <f t="shared" si="16"/>
        <v>-36946.307872798177</v>
      </c>
      <c r="F23" s="22">
        <f t="shared" si="14"/>
        <v>-1188.3641745672248</v>
      </c>
      <c r="G23" s="22">
        <f t="shared" si="14"/>
        <v>-18219.628291268833</v>
      </c>
      <c r="H23" s="22">
        <f t="shared" si="14"/>
        <v>0</v>
      </c>
      <c r="I23" s="22">
        <f t="shared" si="14"/>
        <v>0</v>
      </c>
      <c r="J23" s="22">
        <f t="shared" si="14"/>
        <v>0</v>
      </c>
      <c r="K23" s="22">
        <f t="shared" si="14"/>
        <v>0</v>
      </c>
      <c r="L23" s="22">
        <f t="shared" si="14"/>
        <v>0</v>
      </c>
      <c r="M23" s="22">
        <f t="shared" si="14"/>
        <v>0</v>
      </c>
      <c r="N23" s="22">
        <f t="shared" si="14"/>
        <v>0</v>
      </c>
      <c r="O23" s="22">
        <f t="shared" si="14"/>
        <v>-32052.160599156166</v>
      </c>
      <c r="P23" s="22">
        <f t="shared" si="14"/>
        <v>0</v>
      </c>
      <c r="Q23" s="22">
        <f t="shared" si="14"/>
        <v>0</v>
      </c>
      <c r="R23" s="22">
        <f t="shared" si="14"/>
        <v>31844.899266832737</v>
      </c>
      <c r="S23" s="22">
        <f t="shared" si="14"/>
        <v>553199.94140980265</v>
      </c>
      <c r="T23" s="22">
        <f t="shared" si="14"/>
        <v>-50929.437936987379</v>
      </c>
      <c r="U23" s="22">
        <f t="shared" si="14"/>
        <v>0</v>
      </c>
      <c r="V23" s="22">
        <f t="shared" si="14"/>
        <v>215242.46194041893</v>
      </c>
      <c r="W23" s="22">
        <f t="shared" si="14"/>
        <v>0</v>
      </c>
      <c r="X23" s="22">
        <f t="shared" si="14"/>
        <v>-19.176439678179918</v>
      </c>
      <c r="Y23" s="22">
        <f t="shared" si="14"/>
        <v>-239.02921202731795</v>
      </c>
      <c r="Z23" s="22">
        <f t="shared" si="14"/>
        <v>-716.99189002916683</v>
      </c>
      <c r="AA23" s="22">
        <f t="shared" si="14"/>
        <v>-10394.790775116562</v>
      </c>
      <c r="AB23" s="22">
        <f t="shared" si="14"/>
        <v>0</v>
      </c>
      <c r="AC23" s="43">
        <f t="shared" si="12"/>
        <v>649581.4154254254</v>
      </c>
      <c r="AD23" s="22">
        <f t="shared" si="15"/>
        <v>516327.04055776913</v>
      </c>
      <c r="AE23" s="37">
        <v>4.3</v>
      </c>
      <c r="AF23" s="28">
        <f t="shared" si="17"/>
        <v>1.2580813407016345</v>
      </c>
      <c r="AG23" s="40">
        <f t="shared" si="5"/>
        <v>5.4097497650170281</v>
      </c>
      <c r="AI23" s="59" t="str">
        <f t="shared" si="6"/>
        <v>Large Solar I + Landfill Adder 2025</v>
      </c>
      <c r="AJ23" s="5" t="s">
        <v>46</v>
      </c>
      <c r="AK23" s="31">
        <v>2025</v>
      </c>
      <c r="AL23" s="50">
        <v>2029</v>
      </c>
      <c r="AM23" s="22">
        <f t="shared" si="7"/>
        <v>649581.4154254254</v>
      </c>
      <c r="AN23" s="22">
        <f t="shared" si="8"/>
        <v>516327.04055776913</v>
      </c>
      <c r="AO23" s="25">
        <f t="shared" si="9"/>
        <v>4.3</v>
      </c>
      <c r="AP23" s="28">
        <f t="shared" si="10"/>
        <v>1.2580813407016345</v>
      </c>
      <c r="AQ23" s="40">
        <f t="shared" si="11"/>
        <v>5.4097497650170281</v>
      </c>
    </row>
    <row r="24" spans="1:43" x14ac:dyDescent="0.35">
      <c r="B24" s="6" t="s">
        <v>47</v>
      </c>
      <c r="C24" s="32">
        <v>2025</v>
      </c>
      <c r="D24" s="32">
        <v>2029</v>
      </c>
      <c r="E24" s="23">
        <f t="shared" si="16"/>
        <v>-36946.307872798177</v>
      </c>
      <c r="F24" s="23">
        <f t="shared" si="14"/>
        <v>-1188.3641745672248</v>
      </c>
      <c r="G24" s="23">
        <f t="shared" si="14"/>
        <v>-18219.628291268833</v>
      </c>
      <c r="H24" s="23">
        <f t="shared" si="14"/>
        <v>0</v>
      </c>
      <c r="I24" s="23">
        <f t="shared" si="14"/>
        <v>0</v>
      </c>
      <c r="J24" s="23">
        <f t="shared" si="14"/>
        <v>0</v>
      </c>
      <c r="K24" s="23">
        <f t="shared" si="14"/>
        <v>0</v>
      </c>
      <c r="L24" s="23">
        <f t="shared" si="14"/>
        <v>0</v>
      </c>
      <c r="M24" s="23">
        <f t="shared" si="14"/>
        <v>0</v>
      </c>
      <c r="N24" s="23">
        <f t="shared" si="14"/>
        <v>0</v>
      </c>
      <c r="O24" s="23">
        <f t="shared" si="14"/>
        <v>-32052.160599156166</v>
      </c>
      <c r="P24" s="23">
        <f t="shared" si="14"/>
        <v>0</v>
      </c>
      <c r="Q24" s="23">
        <f t="shared" si="14"/>
        <v>0</v>
      </c>
      <c r="R24" s="23">
        <f t="shared" si="14"/>
        <v>31844.899266832737</v>
      </c>
      <c r="S24" s="23">
        <f t="shared" si="14"/>
        <v>276599.97070490132</v>
      </c>
      <c r="T24" s="23">
        <f t="shared" si="14"/>
        <v>-50929.437936987379</v>
      </c>
      <c r="U24" s="23">
        <f t="shared" si="14"/>
        <v>0</v>
      </c>
      <c r="V24" s="23">
        <f t="shared" si="14"/>
        <v>164905.11453341332</v>
      </c>
      <c r="W24" s="23">
        <f t="shared" si="14"/>
        <v>0</v>
      </c>
      <c r="X24" s="23">
        <f t="shared" si="14"/>
        <v>-19.176439678179918</v>
      </c>
      <c r="Y24" s="23">
        <f t="shared" si="14"/>
        <v>-239.02921202731795</v>
      </c>
      <c r="Z24" s="23">
        <f t="shared" si="14"/>
        <v>-716.99189002916683</v>
      </c>
      <c r="AA24" s="23">
        <f t="shared" si="14"/>
        <v>-10394.790775116562</v>
      </c>
      <c r="AB24" s="23">
        <f t="shared" si="14"/>
        <v>0</v>
      </c>
      <c r="AC24" s="44">
        <f t="shared" si="12"/>
        <v>322644.0973135184</v>
      </c>
      <c r="AD24" s="23">
        <f t="shared" si="15"/>
        <v>415557.37408775929</v>
      </c>
      <c r="AE24" s="38">
        <v>3.6</v>
      </c>
      <c r="AF24" s="29">
        <f t="shared" si="17"/>
        <v>0.77641287926076108</v>
      </c>
      <c r="AG24" s="41">
        <f t="shared" si="5"/>
        <v>2.7950863653387401</v>
      </c>
      <c r="AI24" s="59" t="str">
        <f t="shared" si="6"/>
        <v>Large Solar II + Landfill Adder 2025</v>
      </c>
      <c r="AJ24" s="6" t="s">
        <v>47</v>
      </c>
      <c r="AK24" s="32">
        <v>2025</v>
      </c>
      <c r="AL24" s="51">
        <v>2029</v>
      </c>
      <c r="AM24" s="23">
        <f t="shared" si="7"/>
        <v>322644.0973135184</v>
      </c>
      <c r="AN24" s="23">
        <f t="shared" si="8"/>
        <v>415557.37408775929</v>
      </c>
      <c r="AO24" s="26">
        <f t="shared" si="9"/>
        <v>3.6</v>
      </c>
      <c r="AP24" s="29">
        <f t="shared" si="10"/>
        <v>0.77641287926076108</v>
      </c>
      <c r="AQ24" s="41">
        <f t="shared" si="11"/>
        <v>2.7950863653387401</v>
      </c>
    </row>
    <row r="25" spans="1:43" x14ac:dyDescent="0.35">
      <c r="B25" s="6" t="s">
        <v>48</v>
      </c>
      <c r="C25" s="32">
        <v>2025</v>
      </c>
      <c r="D25" s="32">
        <v>2029</v>
      </c>
      <c r="E25" s="23">
        <f t="shared" si="16"/>
        <v>-36946.307872798177</v>
      </c>
      <c r="F25" s="23">
        <f t="shared" si="14"/>
        <v>-1188.3641745672248</v>
      </c>
      <c r="G25" s="23">
        <f t="shared" si="14"/>
        <v>-18219.628291268833</v>
      </c>
      <c r="H25" s="23">
        <f t="shared" si="14"/>
        <v>0</v>
      </c>
      <c r="I25" s="23">
        <f t="shared" si="14"/>
        <v>0</v>
      </c>
      <c r="J25" s="23">
        <f t="shared" si="14"/>
        <v>0</v>
      </c>
      <c r="K25" s="23">
        <f t="shared" si="14"/>
        <v>0</v>
      </c>
      <c r="L25" s="23">
        <f t="shared" si="14"/>
        <v>0</v>
      </c>
      <c r="M25" s="23">
        <f t="shared" si="14"/>
        <v>0</v>
      </c>
      <c r="N25" s="23">
        <f t="shared" si="14"/>
        <v>0</v>
      </c>
      <c r="O25" s="23">
        <f t="shared" si="14"/>
        <v>-32052.160599156166</v>
      </c>
      <c r="P25" s="23">
        <f t="shared" si="14"/>
        <v>0</v>
      </c>
      <c r="Q25" s="23">
        <f t="shared" si="14"/>
        <v>0</v>
      </c>
      <c r="R25" s="23">
        <f t="shared" si="14"/>
        <v>31844.899266832737</v>
      </c>
      <c r="S25" s="23">
        <f t="shared" si="14"/>
        <v>184399.98046993418</v>
      </c>
      <c r="T25" s="23">
        <f t="shared" si="14"/>
        <v>-50929.437936987379</v>
      </c>
      <c r="U25" s="23">
        <f t="shared" si="14"/>
        <v>0</v>
      </c>
      <c r="V25" s="23">
        <f t="shared" si="14"/>
        <v>163009.21345091797</v>
      </c>
      <c r="W25" s="23">
        <f t="shared" si="14"/>
        <v>0</v>
      </c>
      <c r="X25" s="23">
        <f t="shared" si="14"/>
        <v>-19.176439678179918</v>
      </c>
      <c r="Y25" s="23">
        <f t="shared" si="14"/>
        <v>-239.02921202731795</v>
      </c>
      <c r="Z25" s="23">
        <f t="shared" si="14"/>
        <v>-716.99189002916683</v>
      </c>
      <c r="AA25" s="23">
        <f t="shared" si="14"/>
        <v>-10394.790775116562</v>
      </c>
      <c r="AB25" s="23">
        <f t="shared" si="14"/>
        <v>0</v>
      </c>
      <c r="AC25" s="44">
        <f t="shared" si="12"/>
        <v>228548.20599605588</v>
      </c>
      <c r="AD25" s="23">
        <f t="shared" si="15"/>
        <v>382681.04330088571</v>
      </c>
      <c r="AE25" s="38">
        <v>3.4</v>
      </c>
      <c r="AF25" s="29">
        <f t="shared" si="17"/>
        <v>0.59722897174281564</v>
      </c>
      <c r="AG25" s="41">
        <f t="shared" si="5"/>
        <v>2.030578503925573</v>
      </c>
      <c r="AI25" s="59" t="str">
        <f t="shared" si="6"/>
        <v>Large Solar III + Landfill Adder 2025</v>
      </c>
      <c r="AJ25" s="6" t="s">
        <v>48</v>
      </c>
      <c r="AK25" s="32">
        <v>2025</v>
      </c>
      <c r="AL25" s="51">
        <v>2029</v>
      </c>
      <c r="AM25" s="23">
        <f t="shared" si="7"/>
        <v>228548.20599605588</v>
      </c>
      <c r="AN25" s="23">
        <f t="shared" si="8"/>
        <v>382681.04330088571</v>
      </c>
      <c r="AO25" s="26">
        <f t="shared" si="9"/>
        <v>3.4</v>
      </c>
      <c r="AP25" s="29">
        <f t="shared" si="10"/>
        <v>0.59722897174281564</v>
      </c>
      <c r="AQ25" s="41">
        <f t="shared" si="11"/>
        <v>2.030578503925573</v>
      </c>
    </row>
    <row r="26" spans="1:43" ht="15" thickBot="1" x14ac:dyDescent="0.4">
      <c r="B26" s="7" t="s">
        <v>49</v>
      </c>
      <c r="C26" s="33">
        <v>2025</v>
      </c>
      <c r="D26" s="33">
        <v>2029</v>
      </c>
      <c r="E26" s="24">
        <f t="shared" si="16"/>
        <v>-36946.307872798177</v>
      </c>
      <c r="F26" s="24">
        <f t="shared" si="14"/>
        <v>-1188.3641745672248</v>
      </c>
      <c r="G26" s="24">
        <f t="shared" si="14"/>
        <v>-18219.628291268833</v>
      </c>
      <c r="H26" s="24">
        <f t="shared" si="14"/>
        <v>0</v>
      </c>
      <c r="I26" s="24">
        <f t="shared" si="14"/>
        <v>0</v>
      </c>
      <c r="J26" s="24">
        <f t="shared" si="14"/>
        <v>0</v>
      </c>
      <c r="K26" s="24">
        <f t="shared" si="14"/>
        <v>0</v>
      </c>
      <c r="L26" s="24">
        <f t="shared" si="14"/>
        <v>0</v>
      </c>
      <c r="M26" s="24">
        <f t="shared" si="14"/>
        <v>0</v>
      </c>
      <c r="N26" s="24">
        <f t="shared" si="14"/>
        <v>0</v>
      </c>
      <c r="O26" s="24">
        <f t="shared" si="14"/>
        <v>-32052.160599156166</v>
      </c>
      <c r="P26" s="24">
        <f t="shared" si="14"/>
        <v>0</v>
      </c>
      <c r="Q26" s="24">
        <f t="shared" si="14"/>
        <v>0</v>
      </c>
      <c r="R26" s="24">
        <f t="shared" si="14"/>
        <v>31844.899266832737</v>
      </c>
      <c r="S26" s="24">
        <f t="shared" si="14"/>
        <v>138299.98535245066</v>
      </c>
      <c r="T26" s="24">
        <f t="shared" si="14"/>
        <v>-50929.437936987379</v>
      </c>
      <c r="U26" s="24">
        <f t="shared" si="14"/>
        <v>0</v>
      </c>
      <c r="V26" s="24">
        <f t="shared" si="14"/>
        <v>161113.3123684224</v>
      </c>
      <c r="W26" s="24">
        <f t="shared" si="14"/>
        <v>0</v>
      </c>
      <c r="X26" s="24">
        <f t="shared" si="14"/>
        <v>-19.176439678179918</v>
      </c>
      <c r="Y26" s="24">
        <f t="shared" si="14"/>
        <v>-239.02921202731795</v>
      </c>
      <c r="Z26" s="24">
        <f t="shared" si="14"/>
        <v>-716.99189002916683</v>
      </c>
      <c r="AA26" s="24">
        <f t="shared" si="14"/>
        <v>-10394.790775116562</v>
      </c>
      <c r="AB26" s="24">
        <f t="shared" si="14"/>
        <v>0</v>
      </c>
      <c r="AC26" s="45">
        <f t="shared" si="12"/>
        <v>180552.30979607679</v>
      </c>
      <c r="AD26" s="24">
        <f t="shared" si="15"/>
        <v>369817.25072846143</v>
      </c>
      <c r="AE26" s="39">
        <v>3.3</v>
      </c>
      <c r="AF26" s="30">
        <f t="shared" si="17"/>
        <v>0.48822035597427405</v>
      </c>
      <c r="AG26" s="42">
        <f t="shared" si="5"/>
        <v>1.6111271747151044</v>
      </c>
      <c r="AI26" s="59" t="str">
        <f t="shared" si="6"/>
        <v>Large Solar IV + Landfill Adder 2025</v>
      </c>
      <c r="AJ26" s="7" t="s">
        <v>49</v>
      </c>
      <c r="AK26" s="33">
        <v>2025</v>
      </c>
      <c r="AL26" s="52">
        <v>2029</v>
      </c>
      <c r="AM26" s="24">
        <f t="shared" si="7"/>
        <v>180552.30979607679</v>
      </c>
      <c r="AN26" s="24">
        <f t="shared" si="8"/>
        <v>369817.25072846143</v>
      </c>
      <c r="AO26" s="27">
        <f t="shared" si="9"/>
        <v>3.3</v>
      </c>
      <c r="AP26" s="30">
        <f t="shared" si="10"/>
        <v>0.48822035597427405</v>
      </c>
      <c r="AQ26" s="42">
        <f t="shared" si="11"/>
        <v>1.6111271747151044</v>
      </c>
    </row>
    <row r="27" spans="1:43" x14ac:dyDescent="0.35">
      <c r="B27" s="5" t="s">
        <v>46</v>
      </c>
      <c r="C27" s="31">
        <v>2026</v>
      </c>
      <c r="D27" s="31">
        <v>2030</v>
      </c>
      <c r="E27" s="22">
        <f t="shared" si="16"/>
        <v>-36804.712034028955</v>
      </c>
      <c r="F27" s="22">
        <f t="shared" si="14"/>
        <v>-1137.9264236868075</v>
      </c>
      <c r="G27" s="22">
        <f t="shared" si="14"/>
        <v>-18129.029100506741</v>
      </c>
      <c r="H27" s="22">
        <f t="shared" si="14"/>
        <v>0</v>
      </c>
      <c r="I27" s="22">
        <f t="shared" si="14"/>
        <v>0</v>
      </c>
      <c r="J27" s="22">
        <f t="shared" si="14"/>
        <v>0</v>
      </c>
      <c r="K27" s="22">
        <f t="shared" si="14"/>
        <v>0</v>
      </c>
      <c r="L27" s="22">
        <f t="shared" si="14"/>
        <v>0</v>
      </c>
      <c r="M27" s="22">
        <f t="shared" si="14"/>
        <v>0</v>
      </c>
      <c r="N27" s="22">
        <f t="shared" si="14"/>
        <v>0</v>
      </c>
      <c r="O27" s="22">
        <f t="shared" si="14"/>
        <v>-31417.044210237218</v>
      </c>
      <c r="P27" s="22">
        <f t="shared" si="14"/>
        <v>0</v>
      </c>
      <c r="Q27" s="22">
        <f t="shared" si="14"/>
        <v>0</v>
      </c>
      <c r="R27" s="22">
        <f t="shared" si="14"/>
        <v>30917.37792896383</v>
      </c>
      <c r="S27" s="22">
        <f t="shared" si="14"/>
        <v>559417.48636586987</v>
      </c>
      <c r="T27" s="22">
        <f t="shared" si="14"/>
        <v>-49063.430082257371</v>
      </c>
      <c r="U27" s="22">
        <f t="shared" si="14"/>
        <v>0</v>
      </c>
      <c r="V27" s="22">
        <f t="shared" si="14"/>
        <v>208973.2640198241</v>
      </c>
      <c r="W27" s="22">
        <f t="shared" si="14"/>
        <v>0</v>
      </c>
      <c r="X27" s="22">
        <f t="shared" si="14"/>
        <v>-19.089622238595382</v>
      </c>
      <c r="Y27" s="22">
        <f t="shared" si="14"/>
        <v>-237.94705577086734</v>
      </c>
      <c r="Z27" s="22">
        <f t="shared" si="14"/>
        <v>-741.99254955776269</v>
      </c>
      <c r="AA27" s="22">
        <f t="shared" si="14"/>
        <v>-10814.567184798274</v>
      </c>
      <c r="AB27" s="22">
        <f t="shared" si="14"/>
        <v>0</v>
      </c>
      <c r="AC27" s="43">
        <f t="shared" si="12"/>
        <v>650942.39005157503</v>
      </c>
      <c r="AD27" s="22">
        <f t="shared" si="15"/>
        <v>502676.49484094605</v>
      </c>
      <c r="AE27" s="37">
        <v>4.3</v>
      </c>
      <c r="AF27" s="28">
        <f t="shared" si="17"/>
        <v>1.2949529105345225</v>
      </c>
      <c r="AG27" s="40">
        <f t="shared" si="5"/>
        <v>5.5682975152984469</v>
      </c>
      <c r="AI27" s="59" t="str">
        <f t="shared" si="6"/>
        <v>Large Solar I + Landfill Adder 2026</v>
      </c>
      <c r="AJ27" s="5" t="s">
        <v>46</v>
      </c>
      <c r="AK27" s="31">
        <v>2026</v>
      </c>
      <c r="AL27" s="50">
        <v>2030</v>
      </c>
      <c r="AM27" s="22">
        <f t="shared" si="7"/>
        <v>650942.39005157503</v>
      </c>
      <c r="AN27" s="22">
        <f t="shared" si="8"/>
        <v>502676.49484094605</v>
      </c>
      <c r="AO27" s="25">
        <f t="shared" si="9"/>
        <v>4.3</v>
      </c>
      <c r="AP27" s="28">
        <f t="shared" si="10"/>
        <v>1.2949529105345225</v>
      </c>
      <c r="AQ27" s="40">
        <f t="shared" si="11"/>
        <v>5.5682975152984469</v>
      </c>
    </row>
    <row r="28" spans="1:43" x14ac:dyDescent="0.35">
      <c r="B28" s="6" t="s">
        <v>47</v>
      </c>
      <c r="C28" s="32">
        <v>2026</v>
      </c>
      <c r="D28" s="32">
        <v>2030</v>
      </c>
      <c r="E28" s="23">
        <f t="shared" si="16"/>
        <v>-36804.712034028955</v>
      </c>
      <c r="F28" s="23">
        <f t="shared" si="14"/>
        <v>-1137.9264236868075</v>
      </c>
      <c r="G28" s="23">
        <f t="shared" si="14"/>
        <v>-18129.029100506741</v>
      </c>
      <c r="H28" s="23">
        <f t="shared" si="14"/>
        <v>0</v>
      </c>
      <c r="I28" s="23">
        <f t="shared" si="14"/>
        <v>0</v>
      </c>
      <c r="J28" s="23">
        <f t="shared" si="14"/>
        <v>0</v>
      </c>
      <c r="K28" s="23">
        <f t="shared" si="14"/>
        <v>0</v>
      </c>
      <c r="L28" s="23">
        <f t="shared" si="14"/>
        <v>0</v>
      </c>
      <c r="M28" s="23">
        <f t="shared" si="14"/>
        <v>0</v>
      </c>
      <c r="N28" s="23">
        <f t="shared" si="14"/>
        <v>0</v>
      </c>
      <c r="O28" s="23">
        <f t="shared" si="14"/>
        <v>-31417.044210237218</v>
      </c>
      <c r="P28" s="23">
        <f t="shared" si="14"/>
        <v>0</v>
      </c>
      <c r="Q28" s="23">
        <f t="shared" si="14"/>
        <v>0</v>
      </c>
      <c r="R28" s="23">
        <f t="shared" si="14"/>
        <v>30917.37792896383</v>
      </c>
      <c r="S28" s="23">
        <f t="shared" si="14"/>
        <v>279708.74318293494</v>
      </c>
      <c r="T28" s="23">
        <f t="shared" si="14"/>
        <v>-49063.430082257371</v>
      </c>
      <c r="U28" s="23">
        <f t="shared" si="14"/>
        <v>0</v>
      </c>
      <c r="V28" s="23">
        <f t="shared" si="14"/>
        <v>160102.05294506159</v>
      </c>
      <c r="W28" s="23">
        <f t="shared" si="14"/>
        <v>0</v>
      </c>
      <c r="X28" s="23">
        <f t="shared" si="14"/>
        <v>-19.089622238595382</v>
      </c>
      <c r="Y28" s="23">
        <f t="shared" si="14"/>
        <v>-237.94705577086734</v>
      </c>
      <c r="Z28" s="23">
        <f t="shared" si="14"/>
        <v>-741.99254955776269</v>
      </c>
      <c r="AA28" s="23">
        <f t="shared" si="14"/>
        <v>-10814.567184798274</v>
      </c>
      <c r="AB28" s="23">
        <f t="shared" si="14"/>
        <v>0</v>
      </c>
      <c r="AC28" s="44">
        <f t="shared" si="12"/>
        <v>322362.43579387781</v>
      </c>
      <c r="AD28" s="23">
        <f t="shared" si="15"/>
        <v>404841.86720016133</v>
      </c>
      <c r="AE28" s="38">
        <v>3.6</v>
      </c>
      <c r="AF28" s="29">
        <f t="shared" si="17"/>
        <v>0.79626753533002514</v>
      </c>
      <c r="AG28" s="41">
        <f t="shared" si="5"/>
        <v>2.8665631271880905</v>
      </c>
      <c r="AI28" s="59" t="str">
        <f t="shared" si="6"/>
        <v>Large Solar II + Landfill Adder 2026</v>
      </c>
      <c r="AJ28" s="6" t="s">
        <v>47</v>
      </c>
      <c r="AK28" s="32">
        <v>2026</v>
      </c>
      <c r="AL28" s="51">
        <v>2030</v>
      </c>
      <c r="AM28" s="23">
        <f t="shared" si="7"/>
        <v>322362.43579387781</v>
      </c>
      <c r="AN28" s="23">
        <f t="shared" si="8"/>
        <v>404841.86720016133</v>
      </c>
      <c r="AO28" s="26">
        <f t="shared" si="9"/>
        <v>3.6</v>
      </c>
      <c r="AP28" s="29">
        <f t="shared" si="10"/>
        <v>0.79626753533002514</v>
      </c>
      <c r="AQ28" s="41">
        <f t="shared" si="11"/>
        <v>2.8665631271880905</v>
      </c>
    </row>
    <row r="29" spans="1:43" x14ac:dyDescent="0.35">
      <c r="B29" s="6" t="s">
        <v>48</v>
      </c>
      <c r="C29" s="32">
        <v>2026</v>
      </c>
      <c r="D29" s="32">
        <v>2030</v>
      </c>
      <c r="E29" s="23">
        <f t="shared" si="16"/>
        <v>-36804.712034028955</v>
      </c>
      <c r="F29" s="23">
        <f t="shared" si="14"/>
        <v>-1137.9264236868075</v>
      </c>
      <c r="G29" s="23">
        <f t="shared" si="14"/>
        <v>-18129.029100506741</v>
      </c>
      <c r="H29" s="23">
        <f t="shared" si="14"/>
        <v>0</v>
      </c>
      <c r="I29" s="23">
        <f t="shared" si="14"/>
        <v>0</v>
      </c>
      <c r="J29" s="23">
        <f t="shared" si="14"/>
        <v>0</v>
      </c>
      <c r="K29" s="23">
        <f t="shared" si="14"/>
        <v>0</v>
      </c>
      <c r="L29" s="23">
        <f t="shared" si="14"/>
        <v>0</v>
      </c>
      <c r="M29" s="23">
        <f t="shared" si="14"/>
        <v>0</v>
      </c>
      <c r="N29" s="23">
        <f t="shared" si="14"/>
        <v>0</v>
      </c>
      <c r="O29" s="23">
        <f t="shared" si="14"/>
        <v>-31417.044210237218</v>
      </c>
      <c r="P29" s="23">
        <f t="shared" si="14"/>
        <v>0</v>
      </c>
      <c r="Q29" s="23">
        <f t="shared" si="14"/>
        <v>0</v>
      </c>
      <c r="R29" s="23">
        <f t="shared" si="14"/>
        <v>30917.37792896383</v>
      </c>
      <c r="S29" s="23">
        <f t="shared" si="14"/>
        <v>186472.49545528999</v>
      </c>
      <c r="T29" s="23">
        <f t="shared" si="14"/>
        <v>-49063.430082257371</v>
      </c>
      <c r="U29" s="23">
        <f t="shared" si="14"/>
        <v>0</v>
      </c>
      <c r="V29" s="23">
        <f t="shared" si="14"/>
        <v>158261.37228244462</v>
      </c>
      <c r="W29" s="23">
        <f t="shared" si="14"/>
        <v>0</v>
      </c>
      <c r="X29" s="23">
        <f t="shared" si="14"/>
        <v>-19.089622238595382</v>
      </c>
      <c r="Y29" s="23">
        <f t="shared" si="14"/>
        <v>-237.94705577086734</v>
      </c>
      <c r="Z29" s="23">
        <f t="shared" si="14"/>
        <v>-741.99254955776269</v>
      </c>
      <c r="AA29" s="23">
        <f t="shared" si="14"/>
        <v>-10814.567184798274</v>
      </c>
      <c r="AB29" s="23">
        <f t="shared" si="14"/>
        <v>0</v>
      </c>
      <c r="AC29" s="44">
        <f t="shared" si="12"/>
        <v>227285.50740361586</v>
      </c>
      <c r="AD29" s="23">
        <f t="shared" si="15"/>
        <v>372229.04647095921</v>
      </c>
      <c r="AE29" s="38">
        <v>3.4</v>
      </c>
      <c r="AF29" s="29">
        <f t="shared" si="17"/>
        <v>0.61060658634373488</v>
      </c>
      <c r="AG29" s="41">
        <f t="shared" si="5"/>
        <v>2.0760623935686984</v>
      </c>
      <c r="AI29" s="59" t="str">
        <f t="shared" si="6"/>
        <v>Large Solar III + Landfill Adder 2026</v>
      </c>
      <c r="AJ29" s="6" t="s">
        <v>48</v>
      </c>
      <c r="AK29" s="32">
        <v>2026</v>
      </c>
      <c r="AL29" s="51">
        <v>2030</v>
      </c>
      <c r="AM29" s="23">
        <f t="shared" si="7"/>
        <v>227285.50740361586</v>
      </c>
      <c r="AN29" s="23">
        <f t="shared" si="8"/>
        <v>372229.04647095921</v>
      </c>
      <c r="AO29" s="26">
        <f t="shared" si="9"/>
        <v>3.4</v>
      </c>
      <c r="AP29" s="29">
        <f t="shared" si="10"/>
        <v>0.61060658634373488</v>
      </c>
      <c r="AQ29" s="41">
        <f t="shared" si="11"/>
        <v>2.0760623935686984</v>
      </c>
    </row>
    <row r="30" spans="1:43" ht="15" thickBot="1" x14ac:dyDescent="0.4">
      <c r="B30" s="7" t="s">
        <v>49</v>
      </c>
      <c r="C30" s="33">
        <v>2026</v>
      </c>
      <c r="D30" s="33">
        <v>2030</v>
      </c>
      <c r="E30" s="24">
        <f t="shared" si="16"/>
        <v>-36804.712034028955</v>
      </c>
      <c r="F30" s="24">
        <f t="shared" si="14"/>
        <v>-1137.9264236868075</v>
      </c>
      <c r="G30" s="24">
        <f t="shared" si="14"/>
        <v>-18129.029100506741</v>
      </c>
      <c r="H30" s="24">
        <f t="shared" si="14"/>
        <v>0</v>
      </c>
      <c r="I30" s="24">
        <f t="shared" si="14"/>
        <v>0</v>
      </c>
      <c r="J30" s="24">
        <f t="shared" si="14"/>
        <v>0</v>
      </c>
      <c r="K30" s="24">
        <f t="shared" si="14"/>
        <v>0</v>
      </c>
      <c r="L30" s="24">
        <f t="shared" si="14"/>
        <v>0</v>
      </c>
      <c r="M30" s="24">
        <f t="shared" si="14"/>
        <v>0</v>
      </c>
      <c r="N30" s="24">
        <f t="shared" si="14"/>
        <v>0</v>
      </c>
      <c r="O30" s="24">
        <f t="shared" si="14"/>
        <v>-31417.044210237218</v>
      </c>
      <c r="P30" s="24">
        <f t="shared" si="14"/>
        <v>0</v>
      </c>
      <c r="Q30" s="24">
        <f t="shared" si="14"/>
        <v>0</v>
      </c>
      <c r="R30" s="24">
        <f t="shared" si="14"/>
        <v>30917.37792896383</v>
      </c>
      <c r="S30" s="24">
        <f t="shared" si="14"/>
        <v>139854.37159146747</v>
      </c>
      <c r="T30" s="24">
        <f t="shared" si="14"/>
        <v>-49063.430082257371</v>
      </c>
      <c r="U30" s="24">
        <f t="shared" si="14"/>
        <v>0</v>
      </c>
      <c r="V30" s="24">
        <f t="shared" si="14"/>
        <v>156420.69161982776</v>
      </c>
      <c r="W30" s="24">
        <f t="shared" ref="W30:AB30" si="18">W72-W48</f>
        <v>0</v>
      </c>
      <c r="X30" s="24">
        <f t="shared" si="18"/>
        <v>-19.089622238595382</v>
      </c>
      <c r="Y30" s="24">
        <f t="shared" si="18"/>
        <v>-237.94705577086734</v>
      </c>
      <c r="Z30" s="24">
        <f t="shared" si="18"/>
        <v>-741.99254955776269</v>
      </c>
      <c r="AA30" s="24">
        <f t="shared" si="18"/>
        <v>-10814.567184798274</v>
      </c>
      <c r="AB30" s="24">
        <f t="shared" si="18"/>
        <v>0</v>
      </c>
      <c r="AC30" s="45">
        <f t="shared" si="12"/>
        <v>178826.70287717646</v>
      </c>
      <c r="AD30" s="24">
        <f t="shared" si="15"/>
        <v>359739.92746860627</v>
      </c>
      <c r="AE30" s="39">
        <v>3.3</v>
      </c>
      <c r="AF30" s="30">
        <f t="shared" si="17"/>
        <v>0.49709995811566476</v>
      </c>
      <c r="AG30" s="42">
        <f t="shared" si="5"/>
        <v>1.6404298617816937</v>
      </c>
      <c r="AI30" s="59" t="str">
        <f t="shared" si="6"/>
        <v>Large Solar IV + Landfill Adder 2026</v>
      </c>
      <c r="AJ30" s="7" t="s">
        <v>49</v>
      </c>
      <c r="AK30" s="33">
        <v>2026</v>
      </c>
      <c r="AL30" s="52">
        <v>2030</v>
      </c>
      <c r="AM30" s="24">
        <f t="shared" si="7"/>
        <v>178826.70287717646</v>
      </c>
      <c r="AN30" s="24">
        <f t="shared" si="8"/>
        <v>359739.92746860627</v>
      </c>
      <c r="AO30" s="27">
        <f t="shared" si="9"/>
        <v>3.3</v>
      </c>
      <c r="AP30" s="30">
        <f t="shared" si="10"/>
        <v>0.49709995811566476</v>
      </c>
      <c r="AQ30" s="42">
        <f t="shared" si="11"/>
        <v>1.6404298617816937</v>
      </c>
    </row>
    <row r="32" spans="1:43" ht="18.5" x14ac:dyDescent="0.45">
      <c r="A32" s="21" t="s">
        <v>50</v>
      </c>
    </row>
    <row r="33" spans="1:30" x14ac:dyDescent="0.35">
      <c r="A33" s="46" t="s">
        <v>1</v>
      </c>
    </row>
    <row r="34" spans="1:30" ht="15" thickBot="1" x14ac:dyDescent="0.4">
      <c r="A34" s="46"/>
    </row>
    <row r="35" spans="1:30" ht="29.5" thickBot="1" x14ac:dyDescent="0.4">
      <c r="B35" s="1" t="s">
        <v>2</v>
      </c>
      <c r="C35" s="1" t="s">
        <v>3</v>
      </c>
      <c r="D35" s="11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51</v>
      </c>
      <c r="S35" s="12" t="s">
        <v>19</v>
      </c>
      <c r="T35" s="12" t="s">
        <v>20</v>
      </c>
      <c r="U35" s="12" t="s">
        <v>21</v>
      </c>
      <c r="V35" s="12" t="s">
        <v>22</v>
      </c>
      <c r="W35" s="12" t="s">
        <v>23</v>
      </c>
      <c r="X35" s="12" t="s">
        <v>24</v>
      </c>
      <c r="Y35" s="12" t="s">
        <v>25</v>
      </c>
      <c r="Z35" s="12" t="s">
        <v>26</v>
      </c>
      <c r="AA35" s="12" t="s">
        <v>27</v>
      </c>
      <c r="AB35" s="12" t="s">
        <v>28</v>
      </c>
      <c r="AC35" s="14" t="s">
        <v>52</v>
      </c>
      <c r="AD35" s="36" t="s">
        <v>53</v>
      </c>
    </row>
    <row r="36" spans="1:30" ht="15" thickBot="1" x14ac:dyDescent="0.4">
      <c r="B36" s="11" t="s">
        <v>36</v>
      </c>
      <c r="C36" s="11" t="s">
        <v>37</v>
      </c>
      <c r="D36" s="11" t="s">
        <v>37</v>
      </c>
      <c r="E36" s="11" t="s">
        <v>38</v>
      </c>
      <c r="F36" s="11" t="s">
        <v>38</v>
      </c>
      <c r="G36" s="11" t="s">
        <v>38</v>
      </c>
      <c r="H36" s="11" t="s">
        <v>38</v>
      </c>
      <c r="I36" s="11" t="s">
        <v>38</v>
      </c>
      <c r="J36" s="11" t="s">
        <v>38</v>
      </c>
      <c r="K36" s="11" t="s">
        <v>38</v>
      </c>
      <c r="L36" s="11" t="s">
        <v>38</v>
      </c>
      <c r="M36" s="11" t="s">
        <v>38</v>
      </c>
      <c r="N36" s="11" t="s">
        <v>38</v>
      </c>
      <c r="O36" s="11" t="s">
        <v>38</v>
      </c>
      <c r="P36" s="11" t="s">
        <v>38</v>
      </c>
      <c r="Q36" s="11" t="s">
        <v>38</v>
      </c>
      <c r="R36" s="11" t="s">
        <v>38</v>
      </c>
      <c r="S36" s="11" t="s">
        <v>38</v>
      </c>
      <c r="T36" s="11" t="s">
        <v>38</v>
      </c>
      <c r="U36" s="11" t="s">
        <v>38</v>
      </c>
      <c r="V36" s="11" t="s">
        <v>38</v>
      </c>
      <c r="W36" s="11" t="s">
        <v>38</v>
      </c>
      <c r="X36" s="11" t="s">
        <v>38</v>
      </c>
      <c r="Y36" s="11" t="s">
        <v>38</v>
      </c>
      <c r="Z36" s="11" t="s">
        <v>38</v>
      </c>
      <c r="AA36" s="11" t="s">
        <v>38</v>
      </c>
      <c r="AB36" s="11" t="s">
        <v>38</v>
      </c>
      <c r="AC36" s="11" t="s">
        <v>38</v>
      </c>
      <c r="AD36" s="11" t="s">
        <v>38</v>
      </c>
    </row>
    <row r="37" spans="1:30" x14ac:dyDescent="0.35">
      <c r="B37" s="2" t="s">
        <v>54</v>
      </c>
      <c r="C37" s="31">
        <v>2024</v>
      </c>
      <c r="D37" s="31">
        <v>2028</v>
      </c>
      <c r="E37" s="47">
        <v>801808.71471910237</v>
      </c>
      <c r="F37" s="47">
        <v>26602.594702097438</v>
      </c>
      <c r="G37" s="47">
        <v>395146.70839239546</v>
      </c>
      <c r="H37" s="47">
        <v>43610.480872411135</v>
      </c>
      <c r="I37" s="47">
        <v>75949.620794330913</v>
      </c>
      <c r="J37" s="47">
        <v>486928.20658706373</v>
      </c>
      <c r="K37" s="47">
        <v>63135.329454335311</v>
      </c>
      <c r="L37" s="47">
        <v>0</v>
      </c>
      <c r="M37" s="47">
        <v>0</v>
      </c>
      <c r="N37" s="47">
        <v>0</v>
      </c>
      <c r="O37" s="47">
        <v>706125.53565075749</v>
      </c>
      <c r="P37" s="47">
        <v>3337.4572006816315</v>
      </c>
      <c r="Q37" s="47">
        <v>0</v>
      </c>
      <c r="R37" s="47">
        <v>0</v>
      </c>
      <c r="S37" s="47">
        <v>0</v>
      </c>
      <c r="T37" s="47">
        <v>1137214.6784452766</v>
      </c>
      <c r="U37" s="47">
        <v>0</v>
      </c>
      <c r="V37" s="47">
        <v>1133514.681668774</v>
      </c>
      <c r="W37" s="47">
        <v>0</v>
      </c>
      <c r="X37" s="47">
        <v>415.57210313278443</v>
      </c>
      <c r="Y37" s="47">
        <v>5179.9955580593005</v>
      </c>
      <c r="Z37" s="47">
        <v>14931.081373180414</v>
      </c>
      <c r="AA37" s="47">
        <v>215167.44750540334</v>
      </c>
      <c r="AB37" s="47">
        <v>0</v>
      </c>
      <c r="AC37" s="55">
        <f>SUM(E37:AB37)</f>
        <v>5109068.1050270014</v>
      </c>
      <c r="AD37" s="47">
        <v>2746476.5882109269</v>
      </c>
    </row>
    <row r="38" spans="1:30" x14ac:dyDescent="0.35">
      <c r="B38" s="3" t="s">
        <v>55</v>
      </c>
      <c r="C38" s="32">
        <v>2024</v>
      </c>
      <c r="D38" s="32">
        <v>2028</v>
      </c>
      <c r="E38" s="48">
        <v>801808.71471910237</v>
      </c>
      <c r="F38" s="48">
        <v>26602.594702097438</v>
      </c>
      <c r="G38" s="48">
        <v>395146.70839239546</v>
      </c>
      <c r="H38" s="48">
        <v>43610.480872411135</v>
      </c>
      <c r="I38" s="48">
        <v>75949.620794330913</v>
      </c>
      <c r="J38" s="48">
        <v>486928.20658706373</v>
      </c>
      <c r="K38" s="48">
        <v>63135.329454335311</v>
      </c>
      <c r="L38" s="48">
        <v>0</v>
      </c>
      <c r="M38" s="48">
        <v>0</v>
      </c>
      <c r="N38" s="48">
        <v>0</v>
      </c>
      <c r="O38" s="48">
        <v>706125.53565075749</v>
      </c>
      <c r="P38" s="48">
        <v>3337.4572006816315</v>
      </c>
      <c r="Q38" s="48">
        <v>0</v>
      </c>
      <c r="R38" s="48">
        <v>0</v>
      </c>
      <c r="S38" s="48">
        <v>0</v>
      </c>
      <c r="T38" s="48">
        <v>1137214.6784452766</v>
      </c>
      <c r="U38" s="48">
        <v>0</v>
      </c>
      <c r="V38" s="48">
        <v>879608.00331877277</v>
      </c>
      <c r="W38" s="48">
        <v>0</v>
      </c>
      <c r="X38" s="48">
        <v>415.57210313278443</v>
      </c>
      <c r="Y38" s="48">
        <v>5179.9955580593005</v>
      </c>
      <c r="Z38" s="48">
        <v>14931.081373180414</v>
      </c>
      <c r="AA38" s="48">
        <v>215167.44750540334</v>
      </c>
      <c r="AB38" s="48">
        <v>0</v>
      </c>
      <c r="AC38" s="56">
        <f t="shared" ref="AC38:AC72" si="19">SUM(E38:AB38)</f>
        <v>4855161.4266769998</v>
      </c>
      <c r="AD38" s="48">
        <v>2658118.0920754531</v>
      </c>
    </row>
    <row r="39" spans="1:30" x14ac:dyDescent="0.35">
      <c r="B39" s="3" t="s">
        <v>56</v>
      </c>
      <c r="C39" s="32">
        <v>2024</v>
      </c>
      <c r="D39" s="32">
        <v>2028</v>
      </c>
      <c r="E39" s="48">
        <v>801808.71471910237</v>
      </c>
      <c r="F39" s="48">
        <v>26602.594702097438</v>
      </c>
      <c r="G39" s="48">
        <v>395146.70839239546</v>
      </c>
      <c r="H39" s="48">
        <v>43610.480872411135</v>
      </c>
      <c r="I39" s="48">
        <v>75949.620794330913</v>
      </c>
      <c r="J39" s="48">
        <v>486928.20658706373</v>
      </c>
      <c r="K39" s="48">
        <v>63135.329454335311</v>
      </c>
      <c r="L39" s="48">
        <v>0</v>
      </c>
      <c r="M39" s="48">
        <v>0</v>
      </c>
      <c r="N39" s="48">
        <v>0</v>
      </c>
      <c r="O39" s="48">
        <v>706125.53565075749</v>
      </c>
      <c r="P39" s="48">
        <v>3337.4572006816315</v>
      </c>
      <c r="Q39" s="48">
        <v>0</v>
      </c>
      <c r="R39" s="48">
        <v>0</v>
      </c>
      <c r="S39" s="48">
        <v>0</v>
      </c>
      <c r="T39" s="48">
        <v>1137214.6784452766</v>
      </c>
      <c r="U39" s="48">
        <v>0</v>
      </c>
      <c r="V39" s="48">
        <v>854344.75084192352</v>
      </c>
      <c r="W39" s="48">
        <v>0</v>
      </c>
      <c r="X39" s="48">
        <v>415.57210313278443</v>
      </c>
      <c r="Y39" s="48">
        <v>5179.9955580593005</v>
      </c>
      <c r="Z39" s="48">
        <v>14931.081373180414</v>
      </c>
      <c r="AA39" s="48">
        <v>215167.44750540334</v>
      </c>
      <c r="AB39" s="48">
        <v>0</v>
      </c>
      <c r="AC39" s="56">
        <f t="shared" si="19"/>
        <v>4829898.1742001511</v>
      </c>
      <c r="AD39" s="48">
        <v>2717023.7561657685</v>
      </c>
    </row>
    <row r="40" spans="1:30" ht="15" thickBot="1" x14ac:dyDescent="0.4">
      <c r="B40" s="4" t="s">
        <v>57</v>
      </c>
      <c r="C40" s="33">
        <v>2024</v>
      </c>
      <c r="D40" s="33">
        <v>2028</v>
      </c>
      <c r="E40" s="49">
        <v>801808.71471910237</v>
      </c>
      <c r="F40" s="49">
        <v>26602.594702097438</v>
      </c>
      <c r="G40" s="49">
        <v>395146.70839239546</v>
      </c>
      <c r="H40" s="49">
        <v>43610.480872411135</v>
      </c>
      <c r="I40" s="49">
        <v>75949.620794330913</v>
      </c>
      <c r="J40" s="49">
        <v>486928.20658706373</v>
      </c>
      <c r="K40" s="49">
        <v>63135.329454335311</v>
      </c>
      <c r="L40" s="49">
        <v>0</v>
      </c>
      <c r="M40" s="49">
        <v>0</v>
      </c>
      <c r="N40" s="49">
        <v>0</v>
      </c>
      <c r="O40" s="49">
        <v>706125.53565075749</v>
      </c>
      <c r="P40" s="49">
        <v>3337.4572006816315</v>
      </c>
      <c r="Q40" s="49">
        <v>0</v>
      </c>
      <c r="R40" s="49">
        <v>0</v>
      </c>
      <c r="S40" s="49">
        <v>0</v>
      </c>
      <c r="T40" s="49">
        <v>1137214.6784452766</v>
      </c>
      <c r="U40" s="49">
        <v>0</v>
      </c>
      <c r="V40" s="49">
        <v>829081.49836507428</v>
      </c>
      <c r="W40" s="49">
        <v>0</v>
      </c>
      <c r="X40" s="49">
        <v>415.57210313278443</v>
      </c>
      <c r="Y40" s="49">
        <v>5179.9955580593005</v>
      </c>
      <c r="Z40" s="49">
        <v>14931.081373180414</v>
      </c>
      <c r="AA40" s="49">
        <v>215167.44750540334</v>
      </c>
      <c r="AB40" s="49">
        <v>0</v>
      </c>
      <c r="AC40" s="57">
        <f t="shared" si="19"/>
        <v>4804634.9217233015</v>
      </c>
      <c r="AD40" s="49">
        <v>2672844.5080980309</v>
      </c>
    </row>
    <row r="41" spans="1:30" x14ac:dyDescent="0.35">
      <c r="B41" s="2" t="s">
        <v>54</v>
      </c>
      <c r="C41" s="31">
        <v>2025</v>
      </c>
      <c r="D41" s="31">
        <v>2029</v>
      </c>
      <c r="E41" s="47">
        <v>796984.64125607919</v>
      </c>
      <c r="F41" s="47">
        <v>25634.712908521658</v>
      </c>
      <c r="G41" s="47">
        <v>393023.41028308281</v>
      </c>
      <c r="H41" s="47">
        <v>40802.532596330668</v>
      </c>
      <c r="I41" s="47">
        <v>99386.259008914014</v>
      </c>
      <c r="J41" s="47">
        <v>630553.7638984957</v>
      </c>
      <c r="K41" s="47">
        <v>52905.206888337008</v>
      </c>
      <c r="L41" s="47">
        <v>0</v>
      </c>
      <c r="M41" s="47">
        <v>0</v>
      </c>
      <c r="N41" s="47">
        <v>0</v>
      </c>
      <c r="O41" s="47">
        <v>691410.89292465127</v>
      </c>
      <c r="P41" s="47">
        <v>4450.6208550906513</v>
      </c>
      <c r="Q41" s="47">
        <v>0</v>
      </c>
      <c r="R41" s="47">
        <v>0</v>
      </c>
      <c r="S41" s="47">
        <v>0</v>
      </c>
      <c r="T41" s="47">
        <v>1098620.7326407256</v>
      </c>
      <c r="U41" s="47">
        <v>0</v>
      </c>
      <c r="V41" s="47">
        <v>1100499.6909405573</v>
      </c>
      <c r="W41" s="47">
        <v>0</v>
      </c>
      <c r="X41" s="47">
        <v>413.66319877216768</v>
      </c>
      <c r="Y41" s="47">
        <v>5156.2015737321208</v>
      </c>
      <c r="Z41" s="47">
        <v>15466.539342057731</v>
      </c>
      <c r="AA41" s="47">
        <v>224230.48672037141</v>
      </c>
      <c r="AB41" s="47">
        <v>0</v>
      </c>
      <c r="AC41" s="55">
        <f t="shared" si="19"/>
        <v>5179539.3550357185</v>
      </c>
      <c r="AD41" s="47">
        <v>2580697.1767722843</v>
      </c>
    </row>
    <row r="42" spans="1:30" x14ac:dyDescent="0.35">
      <c r="B42" s="3" t="s">
        <v>55</v>
      </c>
      <c r="C42" s="32">
        <v>2025</v>
      </c>
      <c r="D42" s="32">
        <v>2029</v>
      </c>
      <c r="E42" s="48">
        <v>796984.64125607919</v>
      </c>
      <c r="F42" s="48">
        <v>25634.712908521658</v>
      </c>
      <c r="G42" s="48">
        <v>393023.41028308281</v>
      </c>
      <c r="H42" s="48">
        <v>40802.532596330668</v>
      </c>
      <c r="I42" s="48">
        <v>99386.259008914014</v>
      </c>
      <c r="J42" s="48">
        <v>630553.7638984957</v>
      </c>
      <c r="K42" s="48">
        <v>52905.206888337008</v>
      </c>
      <c r="L42" s="48">
        <v>0</v>
      </c>
      <c r="M42" s="48">
        <v>0</v>
      </c>
      <c r="N42" s="48">
        <v>0</v>
      </c>
      <c r="O42" s="48">
        <v>691410.89292465127</v>
      </c>
      <c r="P42" s="48">
        <v>4450.6208550906513</v>
      </c>
      <c r="Q42" s="48">
        <v>0</v>
      </c>
      <c r="R42" s="48">
        <v>0</v>
      </c>
      <c r="S42" s="48">
        <v>0</v>
      </c>
      <c r="T42" s="48">
        <v>1098620.7326407256</v>
      </c>
      <c r="U42" s="48">
        <v>0</v>
      </c>
      <c r="V42" s="48">
        <v>853988.3527366725</v>
      </c>
      <c r="W42" s="48">
        <v>0</v>
      </c>
      <c r="X42" s="48">
        <v>413.66319877216768</v>
      </c>
      <c r="Y42" s="48">
        <v>5156.2015737321208</v>
      </c>
      <c r="Z42" s="48">
        <v>15466.539342057731</v>
      </c>
      <c r="AA42" s="48">
        <v>224230.48672037141</v>
      </c>
      <c r="AB42" s="48">
        <v>0</v>
      </c>
      <c r="AC42" s="56">
        <f t="shared" si="19"/>
        <v>4933028.0168318339</v>
      </c>
      <c r="AD42" s="48">
        <v>2494912.2290679445</v>
      </c>
    </row>
    <row r="43" spans="1:30" x14ac:dyDescent="0.35">
      <c r="B43" s="3" t="s">
        <v>56</v>
      </c>
      <c r="C43" s="32">
        <v>2025</v>
      </c>
      <c r="D43" s="32">
        <v>2029</v>
      </c>
      <c r="E43" s="48">
        <v>796984.64125607919</v>
      </c>
      <c r="F43" s="48">
        <v>25634.712908521658</v>
      </c>
      <c r="G43" s="48">
        <v>393023.41028308281</v>
      </c>
      <c r="H43" s="48">
        <v>40802.532596330668</v>
      </c>
      <c r="I43" s="48">
        <v>99386.259008914014</v>
      </c>
      <c r="J43" s="48">
        <v>630553.7638984957</v>
      </c>
      <c r="K43" s="48">
        <v>52905.206888337008</v>
      </c>
      <c r="L43" s="48">
        <v>0</v>
      </c>
      <c r="M43" s="48">
        <v>0</v>
      </c>
      <c r="N43" s="48">
        <v>0</v>
      </c>
      <c r="O43" s="48">
        <v>691410.89292465127</v>
      </c>
      <c r="P43" s="48">
        <v>4450.6208550906513</v>
      </c>
      <c r="Q43" s="48">
        <v>0</v>
      </c>
      <c r="R43" s="48">
        <v>0</v>
      </c>
      <c r="S43" s="48">
        <v>0</v>
      </c>
      <c r="T43" s="48">
        <v>1098620.7326407256</v>
      </c>
      <c r="U43" s="48">
        <v>0</v>
      </c>
      <c r="V43" s="48">
        <v>829460.9231474984</v>
      </c>
      <c r="W43" s="48">
        <v>0</v>
      </c>
      <c r="X43" s="48">
        <v>413.66319877216768</v>
      </c>
      <c r="Y43" s="48">
        <v>5156.2015737321208</v>
      </c>
      <c r="Z43" s="48">
        <v>15466.539342057731</v>
      </c>
      <c r="AA43" s="48">
        <v>224230.48672037141</v>
      </c>
      <c r="AB43" s="48">
        <v>0</v>
      </c>
      <c r="AC43" s="56">
        <f t="shared" si="19"/>
        <v>4908500.5872426601</v>
      </c>
      <c r="AD43" s="48">
        <v>2552102.1942041712</v>
      </c>
    </row>
    <row r="44" spans="1:30" ht="15" thickBot="1" x14ac:dyDescent="0.4">
      <c r="B44" s="4" t="s">
        <v>57</v>
      </c>
      <c r="C44" s="33">
        <v>2025</v>
      </c>
      <c r="D44" s="33">
        <v>2029</v>
      </c>
      <c r="E44" s="49">
        <v>796984.64125607919</v>
      </c>
      <c r="F44" s="49">
        <v>25634.712908521658</v>
      </c>
      <c r="G44" s="49">
        <v>393023.41028308281</v>
      </c>
      <c r="H44" s="49">
        <v>40802.532596330668</v>
      </c>
      <c r="I44" s="49">
        <v>99386.259008914014</v>
      </c>
      <c r="J44" s="49">
        <v>630553.7638984957</v>
      </c>
      <c r="K44" s="49">
        <v>52905.206888337008</v>
      </c>
      <c r="L44" s="49">
        <v>0</v>
      </c>
      <c r="M44" s="49">
        <v>0</v>
      </c>
      <c r="N44" s="49">
        <v>0</v>
      </c>
      <c r="O44" s="49">
        <v>691410.89292465127</v>
      </c>
      <c r="P44" s="49">
        <v>4450.6208550906513</v>
      </c>
      <c r="Q44" s="49">
        <v>0</v>
      </c>
      <c r="R44" s="49">
        <v>0</v>
      </c>
      <c r="S44" s="49">
        <v>0</v>
      </c>
      <c r="T44" s="49">
        <v>1098620.7326407256</v>
      </c>
      <c r="U44" s="49">
        <v>0</v>
      </c>
      <c r="V44" s="49">
        <v>804933.49355832441</v>
      </c>
      <c r="W44" s="49">
        <v>0</v>
      </c>
      <c r="X44" s="49">
        <v>413.66319877216768</v>
      </c>
      <c r="Y44" s="49">
        <v>5156.2015737321208</v>
      </c>
      <c r="Z44" s="49">
        <v>15466.539342057731</v>
      </c>
      <c r="AA44" s="49">
        <v>224230.48672037141</v>
      </c>
      <c r="AB44" s="49">
        <v>0</v>
      </c>
      <c r="AC44" s="57">
        <f t="shared" si="19"/>
        <v>4883973.1576534864</v>
      </c>
      <c r="AD44" s="49">
        <v>2509209.7203520001</v>
      </c>
    </row>
    <row r="45" spans="1:30" x14ac:dyDescent="0.35">
      <c r="B45" s="2" t="s">
        <v>54</v>
      </c>
      <c r="C45" s="31">
        <v>2026</v>
      </c>
      <c r="D45" s="31">
        <v>2030</v>
      </c>
      <c r="E45" s="47">
        <v>793930.21673405042</v>
      </c>
      <c r="F45" s="47">
        <v>24546.698568101085</v>
      </c>
      <c r="G45" s="47">
        <v>391069.05631093058</v>
      </c>
      <c r="H45" s="47">
        <v>35218.417508608945</v>
      </c>
      <c r="I45" s="47">
        <v>88424.285785722561</v>
      </c>
      <c r="J45" s="47">
        <v>547740.28537611396</v>
      </c>
      <c r="K45" s="47">
        <v>43085.420252695745</v>
      </c>
      <c r="L45" s="47">
        <v>0</v>
      </c>
      <c r="M45" s="47">
        <v>0</v>
      </c>
      <c r="N45" s="47">
        <v>0</v>
      </c>
      <c r="O45" s="47">
        <v>677710.52510654624</v>
      </c>
      <c r="P45" s="47">
        <v>4071.1979010041291</v>
      </c>
      <c r="Q45" s="47">
        <v>0</v>
      </c>
      <c r="R45" s="47">
        <v>0</v>
      </c>
      <c r="S45" s="47">
        <v>0</v>
      </c>
      <c r="T45" s="47">
        <v>1058368.277488698</v>
      </c>
      <c r="U45" s="47">
        <v>0</v>
      </c>
      <c r="V45" s="47">
        <v>1068446.3018840363</v>
      </c>
      <c r="W45" s="47">
        <v>0</v>
      </c>
      <c r="X45" s="47">
        <v>411.79042257541238</v>
      </c>
      <c r="Y45" s="47">
        <v>5132.8579173430089</v>
      </c>
      <c r="Z45" s="47">
        <v>16005.839283317435</v>
      </c>
      <c r="AA45" s="47">
        <v>233285.66355779328</v>
      </c>
      <c r="AB45" s="47">
        <v>0</v>
      </c>
      <c r="AC45" s="55">
        <f t="shared" si="19"/>
        <v>4987446.8340975372</v>
      </c>
      <c r="AD45" s="47">
        <v>2477769.1205865745</v>
      </c>
    </row>
    <row r="46" spans="1:30" x14ac:dyDescent="0.35">
      <c r="B46" s="3" t="s">
        <v>55</v>
      </c>
      <c r="C46" s="32">
        <v>2026</v>
      </c>
      <c r="D46" s="32">
        <v>2030</v>
      </c>
      <c r="E46" s="48">
        <v>793930.21673405042</v>
      </c>
      <c r="F46" s="48">
        <v>24546.698568101085</v>
      </c>
      <c r="G46" s="48">
        <v>391069.05631093058</v>
      </c>
      <c r="H46" s="48">
        <v>35218.417508608945</v>
      </c>
      <c r="I46" s="48">
        <v>88424.285785722561</v>
      </c>
      <c r="J46" s="48">
        <v>547740.28537611396</v>
      </c>
      <c r="K46" s="48">
        <v>43085.420252695745</v>
      </c>
      <c r="L46" s="48">
        <v>0</v>
      </c>
      <c r="M46" s="48">
        <v>0</v>
      </c>
      <c r="N46" s="48">
        <v>0</v>
      </c>
      <c r="O46" s="48">
        <v>677710.52510654624</v>
      </c>
      <c r="P46" s="48">
        <v>4071.1979010041291</v>
      </c>
      <c r="Q46" s="48">
        <v>0</v>
      </c>
      <c r="R46" s="48">
        <v>0</v>
      </c>
      <c r="S46" s="48">
        <v>0</v>
      </c>
      <c r="T46" s="48">
        <v>1058368.277488698</v>
      </c>
      <c r="U46" s="48">
        <v>0</v>
      </c>
      <c r="V46" s="48">
        <v>829114.90556958481</v>
      </c>
      <c r="W46" s="48">
        <v>0</v>
      </c>
      <c r="X46" s="48">
        <v>411.79042257541238</v>
      </c>
      <c r="Y46" s="48">
        <v>5132.8579173430089</v>
      </c>
      <c r="Z46" s="48">
        <v>16005.839283317435</v>
      </c>
      <c r="AA46" s="48">
        <v>233285.66355779328</v>
      </c>
      <c r="AB46" s="48">
        <v>0</v>
      </c>
      <c r="AC46" s="56">
        <f t="shared" si="19"/>
        <v>4748115.4377830857</v>
      </c>
      <c r="AD46" s="48">
        <v>2394482.7635920676</v>
      </c>
    </row>
    <row r="47" spans="1:30" x14ac:dyDescent="0.35">
      <c r="B47" s="3" t="s">
        <v>56</v>
      </c>
      <c r="C47" s="32">
        <v>2026</v>
      </c>
      <c r="D47" s="32">
        <v>2030</v>
      </c>
      <c r="E47" s="48">
        <v>793930.21673405042</v>
      </c>
      <c r="F47" s="48">
        <v>24546.698568101085</v>
      </c>
      <c r="G47" s="48">
        <v>391069.05631093058</v>
      </c>
      <c r="H47" s="48">
        <v>35218.417508608945</v>
      </c>
      <c r="I47" s="48">
        <v>88424.285785722561</v>
      </c>
      <c r="J47" s="48">
        <v>547740.28537611396</v>
      </c>
      <c r="K47" s="48">
        <v>43085.420252695745</v>
      </c>
      <c r="L47" s="48">
        <v>0</v>
      </c>
      <c r="M47" s="48">
        <v>0</v>
      </c>
      <c r="N47" s="48">
        <v>0</v>
      </c>
      <c r="O47" s="48">
        <v>677710.52510654624</v>
      </c>
      <c r="P47" s="48">
        <v>4071.1979010041291</v>
      </c>
      <c r="Q47" s="48">
        <v>0</v>
      </c>
      <c r="R47" s="48">
        <v>0</v>
      </c>
      <c r="S47" s="48">
        <v>0</v>
      </c>
      <c r="T47" s="48">
        <v>1058368.277488698</v>
      </c>
      <c r="U47" s="48">
        <v>0</v>
      </c>
      <c r="V47" s="48">
        <v>805301.86713349354</v>
      </c>
      <c r="W47" s="48">
        <v>0</v>
      </c>
      <c r="X47" s="48">
        <v>411.79042257541238</v>
      </c>
      <c r="Y47" s="48">
        <v>5132.8579173430089</v>
      </c>
      <c r="Z47" s="48">
        <v>16005.839283317435</v>
      </c>
      <c r="AA47" s="48">
        <v>233285.66355779328</v>
      </c>
      <c r="AB47" s="48">
        <v>0</v>
      </c>
      <c r="AC47" s="56">
        <f t="shared" si="19"/>
        <v>4724302.3993469942</v>
      </c>
      <c r="AD47" s="48">
        <v>2463888.0610874901</v>
      </c>
    </row>
    <row r="48" spans="1:30" ht="15" thickBot="1" x14ac:dyDescent="0.4">
      <c r="B48" s="4" t="s">
        <v>57</v>
      </c>
      <c r="C48" s="33">
        <v>2026</v>
      </c>
      <c r="D48" s="33">
        <v>2030</v>
      </c>
      <c r="E48" s="49">
        <v>793930.21673405042</v>
      </c>
      <c r="F48" s="49">
        <v>24546.698568101085</v>
      </c>
      <c r="G48" s="49">
        <v>391069.05631093058</v>
      </c>
      <c r="H48" s="49">
        <v>35218.417508608945</v>
      </c>
      <c r="I48" s="49">
        <v>88424.285785722561</v>
      </c>
      <c r="J48" s="49">
        <v>547740.28537611396</v>
      </c>
      <c r="K48" s="49">
        <v>43085.420252695745</v>
      </c>
      <c r="L48" s="49">
        <v>0</v>
      </c>
      <c r="M48" s="49">
        <v>0</v>
      </c>
      <c r="N48" s="49">
        <v>0</v>
      </c>
      <c r="O48" s="49">
        <v>677710.52510654624</v>
      </c>
      <c r="P48" s="49">
        <v>4071.1979010041291</v>
      </c>
      <c r="Q48" s="49">
        <v>0</v>
      </c>
      <c r="R48" s="49">
        <v>0</v>
      </c>
      <c r="S48" s="49">
        <v>0</v>
      </c>
      <c r="T48" s="49">
        <v>1058368.277488698</v>
      </c>
      <c r="U48" s="49">
        <v>0</v>
      </c>
      <c r="V48" s="49">
        <v>781488.82869740215</v>
      </c>
      <c r="W48" s="49">
        <v>0</v>
      </c>
      <c r="X48" s="49">
        <v>411.79042257541238</v>
      </c>
      <c r="Y48" s="49">
        <v>5132.8579173430089</v>
      </c>
      <c r="Z48" s="49">
        <v>16005.839283317435</v>
      </c>
      <c r="AA48" s="49">
        <v>233285.66355779328</v>
      </c>
      <c r="AB48" s="49">
        <v>0</v>
      </c>
      <c r="AC48" s="57">
        <f t="shared" si="19"/>
        <v>4700489.3609109027</v>
      </c>
      <c r="AD48" s="49">
        <v>2422244.8825902361</v>
      </c>
    </row>
    <row r="49" spans="2:30" x14ac:dyDescent="0.35">
      <c r="B49" s="2" t="s">
        <v>42</v>
      </c>
      <c r="C49" s="31">
        <v>2024</v>
      </c>
      <c r="D49" s="31">
        <v>2028</v>
      </c>
      <c r="E49" s="47">
        <v>780568.74876627896</v>
      </c>
      <c r="F49" s="47">
        <v>25897.890206677639</v>
      </c>
      <c r="G49" s="47">
        <v>384679.24591842474</v>
      </c>
      <c r="H49" s="47">
        <v>43610.480872411135</v>
      </c>
      <c r="I49" s="47">
        <v>75949.620794330913</v>
      </c>
      <c r="J49" s="47">
        <v>486928.20658706373</v>
      </c>
      <c r="K49" s="47">
        <v>63135.329454335311</v>
      </c>
      <c r="L49" s="47">
        <v>0</v>
      </c>
      <c r="M49" s="47">
        <v>0</v>
      </c>
      <c r="N49" s="47">
        <v>0</v>
      </c>
      <c r="O49" s="47">
        <v>687420.22344808863</v>
      </c>
      <c r="P49" s="47">
        <v>3337.4572006816315</v>
      </c>
      <c r="Q49" s="47">
        <v>0</v>
      </c>
      <c r="R49" s="47">
        <v>32800.246244837726</v>
      </c>
      <c r="S49" s="47">
        <v>547051.50023798016</v>
      </c>
      <c r="T49" s="47">
        <v>1107089.7863010303</v>
      </c>
      <c r="U49" s="47">
        <v>0</v>
      </c>
      <c r="V49" s="47">
        <v>1346148.9178847885</v>
      </c>
      <c r="W49" s="47">
        <v>0</v>
      </c>
      <c r="X49" s="47">
        <v>404.56357059946566</v>
      </c>
      <c r="Y49" s="47">
        <v>5042.7771326802467</v>
      </c>
      <c r="Z49" s="47">
        <v>14535.556038791532</v>
      </c>
      <c r="AA49" s="47">
        <v>209467.64757148537</v>
      </c>
      <c r="AB49" s="47">
        <v>0</v>
      </c>
      <c r="AC49" s="55">
        <f t="shared" ref="AC49:AC60" si="20">SUM(E49:AB49)</f>
        <v>5814068.1982304864</v>
      </c>
      <c r="AD49" s="47">
        <v>3248971.8032211354</v>
      </c>
    </row>
    <row r="50" spans="2:30" x14ac:dyDescent="0.35">
      <c r="B50" s="3" t="s">
        <v>43</v>
      </c>
      <c r="C50" s="32">
        <v>2024</v>
      </c>
      <c r="D50" s="32">
        <v>2028</v>
      </c>
      <c r="E50" s="48">
        <v>780568.74876627896</v>
      </c>
      <c r="F50" s="48">
        <v>25897.890206677639</v>
      </c>
      <c r="G50" s="48">
        <v>384679.24591842474</v>
      </c>
      <c r="H50" s="48">
        <v>43610.480872411135</v>
      </c>
      <c r="I50" s="48">
        <v>75949.620794330913</v>
      </c>
      <c r="J50" s="48">
        <v>486928.20658706373</v>
      </c>
      <c r="K50" s="48">
        <v>63135.329454335311</v>
      </c>
      <c r="L50" s="48">
        <v>0</v>
      </c>
      <c r="M50" s="48">
        <v>0</v>
      </c>
      <c r="N50" s="48">
        <v>0</v>
      </c>
      <c r="O50" s="48">
        <v>687420.22344808863</v>
      </c>
      <c r="P50" s="48">
        <v>3337.4572006816315</v>
      </c>
      <c r="Q50" s="48">
        <v>0</v>
      </c>
      <c r="R50" s="48">
        <v>32800.246244837726</v>
      </c>
      <c r="S50" s="48">
        <v>273525.75011899008</v>
      </c>
      <c r="T50" s="48">
        <v>1107089.7863010303</v>
      </c>
      <c r="U50" s="48">
        <v>0</v>
      </c>
      <c r="V50" s="48">
        <v>1041680.7371566716</v>
      </c>
      <c r="W50" s="48">
        <v>0</v>
      </c>
      <c r="X50" s="48">
        <v>404.56357059946566</v>
      </c>
      <c r="Y50" s="48">
        <v>5042.7771326802467</v>
      </c>
      <c r="Z50" s="48">
        <v>14535.556038791532</v>
      </c>
      <c r="AA50" s="48">
        <v>209467.64757148537</v>
      </c>
      <c r="AB50" s="48">
        <v>0</v>
      </c>
      <c r="AC50" s="56">
        <f t="shared" si="20"/>
        <v>5236074.2673833789</v>
      </c>
      <c r="AD50" s="48">
        <v>3051763.9387110379</v>
      </c>
    </row>
    <row r="51" spans="2:30" x14ac:dyDescent="0.35">
      <c r="B51" s="3" t="s">
        <v>44</v>
      </c>
      <c r="C51" s="32">
        <v>2024</v>
      </c>
      <c r="D51" s="32">
        <v>2028</v>
      </c>
      <c r="E51" s="48">
        <v>780568.74876627896</v>
      </c>
      <c r="F51" s="48">
        <v>25897.890206677639</v>
      </c>
      <c r="G51" s="48">
        <v>384679.24591842474</v>
      </c>
      <c r="H51" s="48">
        <v>43610.480872411135</v>
      </c>
      <c r="I51" s="48">
        <v>75949.620794330913</v>
      </c>
      <c r="J51" s="48">
        <v>486928.20658706373</v>
      </c>
      <c r="K51" s="48">
        <v>63135.329454335311</v>
      </c>
      <c r="L51" s="48">
        <v>0</v>
      </c>
      <c r="M51" s="48">
        <v>0</v>
      </c>
      <c r="N51" s="48">
        <v>0</v>
      </c>
      <c r="O51" s="48">
        <v>687420.22344808863</v>
      </c>
      <c r="P51" s="48">
        <v>3337.4572006816315</v>
      </c>
      <c r="Q51" s="48">
        <v>0</v>
      </c>
      <c r="R51" s="48">
        <v>32800.246244837726</v>
      </c>
      <c r="S51" s="48">
        <v>182350.50007932668</v>
      </c>
      <c r="T51" s="48">
        <v>1107089.7863010303</v>
      </c>
      <c r="U51" s="48">
        <v>0</v>
      </c>
      <c r="V51" s="48">
        <v>1014692.7992476535</v>
      </c>
      <c r="W51" s="48">
        <v>0</v>
      </c>
      <c r="X51" s="48">
        <v>404.56357059946566</v>
      </c>
      <c r="Y51" s="48">
        <v>5042.7771326802467</v>
      </c>
      <c r="Z51" s="48">
        <v>14535.556038791532</v>
      </c>
      <c r="AA51" s="48">
        <v>209467.64757148537</v>
      </c>
      <c r="AB51" s="48">
        <v>0</v>
      </c>
      <c r="AC51" s="56">
        <f t="shared" si="20"/>
        <v>5117911.0794346975</v>
      </c>
      <c r="AD51" s="48">
        <v>3093331.4853736656</v>
      </c>
    </row>
    <row r="52" spans="2:30" ht="15" thickBot="1" x14ac:dyDescent="0.4">
      <c r="B52" s="4" t="s">
        <v>45</v>
      </c>
      <c r="C52" s="33">
        <v>2024</v>
      </c>
      <c r="D52" s="33">
        <v>2028</v>
      </c>
      <c r="E52" s="49">
        <v>780568.74876627896</v>
      </c>
      <c r="F52" s="49">
        <v>25897.890206677639</v>
      </c>
      <c r="G52" s="49">
        <v>384679.24591842474</v>
      </c>
      <c r="H52" s="49">
        <v>43610.480872411135</v>
      </c>
      <c r="I52" s="49">
        <v>75949.620794330913</v>
      </c>
      <c r="J52" s="49">
        <v>486928.20658706373</v>
      </c>
      <c r="K52" s="49">
        <v>63135.329454335311</v>
      </c>
      <c r="L52" s="49">
        <v>0</v>
      </c>
      <c r="M52" s="49">
        <v>0</v>
      </c>
      <c r="N52" s="49">
        <v>0</v>
      </c>
      <c r="O52" s="49">
        <v>687420.22344808863</v>
      </c>
      <c r="P52" s="49">
        <v>3337.4572006816315</v>
      </c>
      <c r="Q52" s="49">
        <v>0</v>
      </c>
      <c r="R52" s="49">
        <v>32800.246244837726</v>
      </c>
      <c r="S52" s="49">
        <v>136762.87505949504</v>
      </c>
      <c r="T52" s="49">
        <v>1107089.7863010303</v>
      </c>
      <c r="U52" s="49">
        <v>0</v>
      </c>
      <c r="V52" s="49">
        <v>987704.86133863532</v>
      </c>
      <c r="W52" s="49">
        <v>0</v>
      </c>
      <c r="X52" s="49">
        <v>404.56357059946566</v>
      </c>
      <c r="Y52" s="49">
        <v>5042.7771326802467</v>
      </c>
      <c r="Z52" s="49">
        <v>14535.556038791532</v>
      </c>
      <c r="AA52" s="49">
        <v>209467.64757148537</v>
      </c>
      <c r="AB52" s="49">
        <v>0</v>
      </c>
      <c r="AC52" s="57">
        <f t="shared" si="20"/>
        <v>5045335.5165058477</v>
      </c>
      <c r="AD52" s="49">
        <v>3034391.242682192</v>
      </c>
    </row>
    <row r="53" spans="2:30" x14ac:dyDescent="0.35">
      <c r="B53" s="2" t="s">
        <v>42</v>
      </c>
      <c r="C53" s="31">
        <v>2025</v>
      </c>
      <c r="D53" s="31">
        <v>2029</v>
      </c>
      <c r="E53" s="47">
        <v>775872.46532876615</v>
      </c>
      <c r="F53" s="47">
        <v>24955.64766591182</v>
      </c>
      <c r="G53" s="47">
        <v>382612.19411664346</v>
      </c>
      <c r="H53" s="47">
        <v>40802.532596330668</v>
      </c>
      <c r="I53" s="47">
        <v>99386.259008914014</v>
      </c>
      <c r="J53" s="47">
        <v>630553.7638984957</v>
      </c>
      <c r="K53" s="47">
        <v>52905.206888337008</v>
      </c>
      <c r="L53" s="47">
        <v>0</v>
      </c>
      <c r="M53" s="47">
        <v>0</v>
      </c>
      <c r="N53" s="47">
        <v>0</v>
      </c>
      <c r="O53" s="47">
        <v>673095.37258227624</v>
      </c>
      <c r="P53" s="47">
        <v>4450.6208550906513</v>
      </c>
      <c r="Q53" s="47">
        <v>0</v>
      </c>
      <c r="R53" s="47">
        <v>31844.899266832737</v>
      </c>
      <c r="S53" s="47">
        <v>553199.94140980265</v>
      </c>
      <c r="T53" s="47">
        <v>1069518.1966767327</v>
      </c>
      <c r="U53" s="47">
        <v>0</v>
      </c>
      <c r="V53" s="47">
        <v>1306940.6969755229</v>
      </c>
      <c r="W53" s="47">
        <v>0</v>
      </c>
      <c r="X53" s="47">
        <v>402.70523324177907</v>
      </c>
      <c r="Y53" s="47">
        <v>5019.6134525736534</v>
      </c>
      <c r="Z53" s="47">
        <v>15056.829690612496</v>
      </c>
      <c r="AA53" s="47">
        <v>218290.60627744769</v>
      </c>
      <c r="AB53" s="47">
        <v>0</v>
      </c>
      <c r="AC53" s="55">
        <f t="shared" si="20"/>
        <v>5884907.551923532</v>
      </c>
      <c r="AD53" s="47">
        <v>3070701.2325136405</v>
      </c>
    </row>
    <row r="54" spans="2:30" x14ac:dyDescent="0.35">
      <c r="B54" s="3" t="s">
        <v>43</v>
      </c>
      <c r="C54" s="32">
        <v>2025</v>
      </c>
      <c r="D54" s="32">
        <v>2029</v>
      </c>
      <c r="E54" s="48">
        <v>775872.46532876615</v>
      </c>
      <c r="F54" s="48">
        <v>24955.64766591182</v>
      </c>
      <c r="G54" s="48">
        <v>382612.19411664346</v>
      </c>
      <c r="H54" s="48">
        <v>40802.532596330668</v>
      </c>
      <c r="I54" s="48">
        <v>99386.259008914014</v>
      </c>
      <c r="J54" s="48">
        <v>630553.7638984957</v>
      </c>
      <c r="K54" s="48">
        <v>52905.206888337008</v>
      </c>
      <c r="L54" s="48">
        <v>0</v>
      </c>
      <c r="M54" s="48">
        <v>0</v>
      </c>
      <c r="N54" s="48">
        <v>0</v>
      </c>
      <c r="O54" s="48">
        <v>673095.37258227624</v>
      </c>
      <c r="P54" s="48">
        <v>4450.6208550906513</v>
      </c>
      <c r="Q54" s="48">
        <v>0</v>
      </c>
      <c r="R54" s="48">
        <v>31844.899266832737</v>
      </c>
      <c r="S54" s="48">
        <v>276599.97070490132</v>
      </c>
      <c r="T54" s="48">
        <v>1069518.1966767327</v>
      </c>
      <c r="U54" s="48">
        <v>0</v>
      </c>
      <c r="V54" s="48">
        <v>1011340.5215113317</v>
      </c>
      <c r="W54" s="48">
        <v>0</v>
      </c>
      <c r="X54" s="48">
        <v>402.70523324177907</v>
      </c>
      <c r="Y54" s="48">
        <v>5019.6134525736534</v>
      </c>
      <c r="Z54" s="48">
        <v>15056.829690612496</v>
      </c>
      <c r="AA54" s="48">
        <v>218290.60627744769</v>
      </c>
      <c r="AB54" s="48">
        <v>0</v>
      </c>
      <c r="AC54" s="56">
        <f t="shared" si="20"/>
        <v>5312707.4057544405</v>
      </c>
      <c r="AD54" s="48">
        <v>2879237.2863873336</v>
      </c>
    </row>
    <row r="55" spans="2:30" x14ac:dyDescent="0.35">
      <c r="B55" s="3" t="s">
        <v>44</v>
      </c>
      <c r="C55" s="32">
        <v>2025</v>
      </c>
      <c r="D55" s="32">
        <v>2029</v>
      </c>
      <c r="E55" s="48">
        <v>775872.46532876615</v>
      </c>
      <c r="F55" s="48">
        <v>24955.64766591182</v>
      </c>
      <c r="G55" s="48">
        <v>382612.19411664346</v>
      </c>
      <c r="H55" s="48">
        <v>40802.532596330668</v>
      </c>
      <c r="I55" s="48">
        <v>99386.259008914014</v>
      </c>
      <c r="J55" s="48">
        <v>630553.7638984957</v>
      </c>
      <c r="K55" s="48">
        <v>52905.206888337008</v>
      </c>
      <c r="L55" s="48">
        <v>0</v>
      </c>
      <c r="M55" s="48">
        <v>0</v>
      </c>
      <c r="N55" s="48">
        <v>0</v>
      </c>
      <c r="O55" s="48">
        <v>673095.37258227624</v>
      </c>
      <c r="P55" s="48">
        <v>4450.6208550906513</v>
      </c>
      <c r="Q55" s="48">
        <v>0</v>
      </c>
      <c r="R55" s="48">
        <v>31844.899266832737</v>
      </c>
      <c r="S55" s="48">
        <v>184399.98046993418</v>
      </c>
      <c r="T55" s="48">
        <v>1069518.1966767327</v>
      </c>
      <c r="U55" s="48">
        <v>0</v>
      </c>
      <c r="V55" s="48">
        <v>985138.64004626544</v>
      </c>
      <c r="W55" s="48">
        <v>0</v>
      </c>
      <c r="X55" s="48">
        <v>402.70523324177907</v>
      </c>
      <c r="Y55" s="48">
        <v>5019.6134525736534</v>
      </c>
      <c r="Z55" s="48">
        <v>15056.829690612496</v>
      </c>
      <c r="AA55" s="48">
        <v>218290.60627744769</v>
      </c>
      <c r="AB55" s="48">
        <v>0</v>
      </c>
      <c r="AC55" s="56">
        <f t="shared" si="20"/>
        <v>5194305.5340544069</v>
      </c>
      <c r="AD55" s="48">
        <v>2919594.1278073611</v>
      </c>
    </row>
    <row r="56" spans="2:30" ht="15" thickBot="1" x14ac:dyDescent="0.4">
      <c r="B56" s="4" t="s">
        <v>45</v>
      </c>
      <c r="C56" s="33">
        <v>2025</v>
      </c>
      <c r="D56" s="33">
        <v>2029</v>
      </c>
      <c r="E56" s="49">
        <v>775872.46532876615</v>
      </c>
      <c r="F56" s="49">
        <v>24955.64766591182</v>
      </c>
      <c r="G56" s="49">
        <v>382612.19411664346</v>
      </c>
      <c r="H56" s="49">
        <v>40802.532596330668</v>
      </c>
      <c r="I56" s="49">
        <v>99386.259008914014</v>
      </c>
      <c r="J56" s="49">
        <v>630553.7638984957</v>
      </c>
      <c r="K56" s="49">
        <v>52905.206888337008</v>
      </c>
      <c r="L56" s="49">
        <v>0</v>
      </c>
      <c r="M56" s="49">
        <v>0</v>
      </c>
      <c r="N56" s="49">
        <v>0</v>
      </c>
      <c r="O56" s="49">
        <v>673095.37258227624</v>
      </c>
      <c r="P56" s="49">
        <v>4450.6208550906513</v>
      </c>
      <c r="Q56" s="49">
        <v>0</v>
      </c>
      <c r="R56" s="49">
        <v>31844.899266832737</v>
      </c>
      <c r="S56" s="49">
        <v>138299.98535245066</v>
      </c>
      <c r="T56" s="49">
        <v>1069518.1966767327</v>
      </c>
      <c r="U56" s="49">
        <v>0</v>
      </c>
      <c r="V56" s="49">
        <v>958936.75858119933</v>
      </c>
      <c r="W56" s="49">
        <v>0</v>
      </c>
      <c r="X56" s="49">
        <v>402.70523324177907</v>
      </c>
      <c r="Y56" s="49">
        <v>5019.6134525736534</v>
      </c>
      <c r="Z56" s="49">
        <v>15056.829690612496</v>
      </c>
      <c r="AA56" s="49">
        <v>218290.60627744769</v>
      </c>
      <c r="AB56" s="49">
        <v>0</v>
      </c>
      <c r="AC56" s="57">
        <f t="shared" si="20"/>
        <v>5122003.657471857</v>
      </c>
      <c r="AD56" s="49">
        <v>2862370.5912136966</v>
      </c>
    </row>
    <row r="57" spans="2:30" x14ac:dyDescent="0.35">
      <c r="B57" s="2" t="s">
        <v>42</v>
      </c>
      <c r="C57" s="31">
        <v>2026</v>
      </c>
      <c r="D57" s="31">
        <v>2030</v>
      </c>
      <c r="E57" s="47">
        <v>772898.95271460514</v>
      </c>
      <c r="F57" s="47">
        <v>23896.454897422907</v>
      </c>
      <c r="G57" s="47">
        <v>380709.6111106411</v>
      </c>
      <c r="H57" s="47">
        <v>35218.417508608945</v>
      </c>
      <c r="I57" s="47">
        <v>88424.285785722561</v>
      </c>
      <c r="J57" s="47">
        <v>547740.28537611396</v>
      </c>
      <c r="K57" s="47">
        <v>43085.420252695745</v>
      </c>
      <c r="L57" s="47">
        <v>0</v>
      </c>
      <c r="M57" s="47">
        <v>0</v>
      </c>
      <c r="N57" s="47">
        <v>0</v>
      </c>
      <c r="O57" s="47">
        <v>659757.92841498216</v>
      </c>
      <c r="P57" s="47">
        <v>4071.1979010041291</v>
      </c>
      <c r="Q57" s="47">
        <v>0</v>
      </c>
      <c r="R57" s="47">
        <v>30917.37792896383</v>
      </c>
      <c r="S57" s="47">
        <v>559417.48636586987</v>
      </c>
      <c r="T57" s="47">
        <v>1030332.0317274084</v>
      </c>
      <c r="U57" s="47">
        <v>0</v>
      </c>
      <c r="V57" s="47">
        <v>1268874.4630830316</v>
      </c>
      <c r="W57" s="47">
        <v>0</v>
      </c>
      <c r="X57" s="47">
        <v>400.88206701050069</v>
      </c>
      <c r="Y57" s="47">
        <v>4996.8881711882277</v>
      </c>
      <c r="Z57" s="47">
        <v>15581.843540712996</v>
      </c>
      <c r="AA57" s="47">
        <v>227105.91088076564</v>
      </c>
      <c r="AB57" s="47">
        <v>0</v>
      </c>
      <c r="AC57" s="55">
        <f t="shared" si="20"/>
        <v>5693429.4377267491</v>
      </c>
      <c r="AD57" s="47">
        <v>2954195.2665142994</v>
      </c>
    </row>
    <row r="58" spans="2:30" x14ac:dyDescent="0.35">
      <c r="B58" s="3" t="s">
        <v>43</v>
      </c>
      <c r="C58" s="32">
        <v>2026</v>
      </c>
      <c r="D58" s="32">
        <v>2030</v>
      </c>
      <c r="E58" s="48">
        <v>772898.95271460514</v>
      </c>
      <c r="F58" s="48">
        <v>23896.454897422907</v>
      </c>
      <c r="G58" s="48">
        <v>380709.6111106411</v>
      </c>
      <c r="H58" s="48">
        <v>35218.417508608945</v>
      </c>
      <c r="I58" s="48">
        <v>88424.285785722561</v>
      </c>
      <c r="J58" s="48">
        <v>547740.28537611396</v>
      </c>
      <c r="K58" s="48">
        <v>43085.420252695745</v>
      </c>
      <c r="L58" s="48">
        <v>0</v>
      </c>
      <c r="M58" s="48">
        <v>0</v>
      </c>
      <c r="N58" s="48">
        <v>0</v>
      </c>
      <c r="O58" s="48">
        <v>659757.92841498216</v>
      </c>
      <c r="P58" s="48">
        <v>4071.1979010041291</v>
      </c>
      <c r="Q58" s="48">
        <v>0</v>
      </c>
      <c r="R58" s="48">
        <v>30917.37792896383</v>
      </c>
      <c r="S58" s="48">
        <v>279708.74318293494</v>
      </c>
      <c r="T58" s="48">
        <v>1030332.0317274084</v>
      </c>
      <c r="U58" s="48">
        <v>0</v>
      </c>
      <c r="V58" s="48">
        <v>981884.00146731222</v>
      </c>
      <c r="W58" s="48">
        <v>0</v>
      </c>
      <c r="X58" s="48">
        <v>400.88206701050069</v>
      </c>
      <c r="Y58" s="48">
        <v>4996.8881711882277</v>
      </c>
      <c r="Z58" s="48">
        <v>15581.843540712996</v>
      </c>
      <c r="AA58" s="48">
        <v>227105.91088076564</v>
      </c>
      <c r="AB58" s="48">
        <v>0</v>
      </c>
      <c r="AC58" s="56">
        <f t="shared" si="20"/>
        <v>5126730.2329280945</v>
      </c>
      <c r="AD58" s="48">
        <v>2768307.9401780805</v>
      </c>
    </row>
    <row r="59" spans="2:30" x14ac:dyDescent="0.35">
      <c r="B59" s="3" t="s">
        <v>44</v>
      </c>
      <c r="C59" s="32">
        <v>2026</v>
      </c>
      <c r="D59" s="32">
        <v>2030</v>
      </c>
      <c r="E59" s="48">
        <v>772898.95271460514</v>
      </c>
      <c r="F59" s="48">
        <v>23896.454897422907</v>
      </c>
      <c r="G59" s="48">
        <v>380709.6111106411</v>
      </c>
      <c r="H59" s="48">
        <v>35218.417508608945</v>
      </c>
      <c r="I59" s="48">
        <v>88424.285785722561</v>
      </c>
      <c r="J59" s="48">
        <v>547740.28537611396</v>
      </c>
      <c r="K59" s="48">
        <v>43085.420252695745</v>
      </c>
      <c r="L59" s="48">
        <v>0</v>
      </c>
      <c r="M59" s="48">
        <v>0</v>
      </c>
      <c r="N59" s="48">
        <v>0</v>
      </c>
      <c r="O59" s="48">
        <v>659757.92841498216</v>
      </c>
      <c r="P59" s="48">
        <v>4071.1979010041291</v>
      </c>
      <c r="Q59" s="48">
        <v>0</v>
      </c>
      <c r="R59" s="48">
        <v>30917.37792896383</v>
      </c>
      <c r="S59" s="48">
        <v>186472.49545528999</v>
      </c>
      <c r="T59" s="48">
        <v>1030332.0317274084</v>
      </c>
      <c r="U59" s="48">
        <v>0</v>
      </c>
      <c r="V59" s="48">
        <v>956445.28159831604</v>
      </c>
      <c r="W59" s="48">
        <v>0</v>
      </c>
      <c r="X59" s="48">
        <v>400.88206701050069</v>
      </c>
      <c r="Y59" s="48">
        <v>4996.8881711882277</v>
      </c>
      <c r="Z59" s="48">
        <v>15581.843540712996</v>
      </c>
      <c r="AA59" s="48">
        <v>227105.91088076564</v>
      </c>
      <c r="AB59" s="48">
        <v>0</v>
      </c>
      <c r="AC59" s="56">
        <f t="shared" si="20"/>
        <v>5008055.2653314536</v>
      </c>
      <c r="AD59" s="48">
        <v>2821023.3726266068</v>
      </c>
    </row>
    <row r="60" spans="2:30" ht="15" thickBot="1" x14ac:dyDescent="0.4">
      <c r="B60" s="4" t="s">
        <v>45</v>
      </c>
      <c r="C60" s="33">
        <v>2026</v>
      </c>
      <c r="D60" s="33">
        <v>2030</v>
      </c>
      <c r="E60" s="49">
        <v>772898.95271460514</v>
      </c>
      <c r="F60" s="49">
        <v>23896.454897422907</v>
      </c>
      <c r="G60" s="49">
        <v>380709.6111106411</v>
      </c>
      <c r="H60" s="49">
        <v>35218.417508608945</v>
      </c>
      <c r="I60" s="49">
        <v>88424.285785722561</v>
      </c>
      <c r="J60" s="49">
        <v>547740.28537611396</v>
      </c>
      <c r="K60" s="49">
        <v>43085.420252695745</v>
      </c>
      <c r="L60" s="49">
        <v>0</v>
      </c>
      <c r="M60" s="49">
        <v>0</v>
      </c>
      <c r="N60" s="49">
        <v>0</v>
      </c>
      <c r="O60" s="49">
        <v>659757.92841498216</v>
      </c>
      <c r="P60" s="49">
        <v>4071.1979010041291</v>
      </c>
      <c r="Q60" s="49">
        <v>0</v>
      </c>
      <c r="R60" s="49">
        <v>30917.37792896383</v>
      </c>
      <c r="S60" s="49">
        <v>139854.37159146747</v>
      </c>
      <c r="T60" s="49">
        <v>1030332.0317274084</v>
      </c>
      <c r="U60" s="49">
        <v>0</v>
      </c>
      <c r="V60" s="49">
        <v>931006.56172931974</v>
      </c>
      <c r="W60" s="49">
        <v>0</v>
      </c>
      <c r="X60" s="49">
        <v>400.88206701050069</v>
      </c>
      <c r="Y60" s="49">
        <v>4996.8881711882277</v>
      </c>
      <c r="Z60" s="49">
        <v>15581.843540712996</v>
      </c>
      <c r="AA60" s="49">
        <v>227105.91088076564</v>
      </c>
      <c r="AB60" s="49">
        <v>0</v>
      </c>
      <c r="AC60" s="57">
        <f t="shared" si="20"/>
        <v>4935998.4215986347</v>
      </c>
      <c r="AD60" s="49">
        <v>2765466.5409822725</v>
      </c>
    </row>
    <row r="61" spans="2:30" x14ac:dyDescent="0.35">
      <c r="B61" s="2" t="s">
        <v>46</v>
      </c>
      <c r="C61" s="31">
        <v>2024</v>
      </c>
      <c r="D61" s="31">
        <v>2028</v>
      </c>
      <c r="E61" s="47">
        <v>764638.77430166071</v>
      </c>
      <c r="F61" s="47">
        <v>25369.361835112788</v>
      </c>
      <c r="G61" s="47">
        <v>376828.64906294667</v>
      </c>
      <c r="H61" s="47">
        <v>43610.480872411135</v>
      </c>
      <c r="I61" s="47">
        <v>75949.620794330913</v>
      </c>
      <c r="J61" s="47">
        <v>486928.20658706373</v>
      </c>
      <c r="K61" s="47">
        <v>63135.329454335311</v>
      </c>
      <c r="L61" s="47">
        <v>0</v>
      </c>
      <c r="M61" s="47">
        <v>0</v>
      </c>
      <c r="N61" s="47">
        <v>0</v>
      </c>
      <c r="O61" s="47">
        <v>673391.23929608683</v>
      </c>
      <c r="P61" s="47">
        <v>3337.4572006816315</v>
      </c>
      <c r="Q61" s="47">
        <v>0</v>
      </c>
      <c r="R61" s="47">
        <v>32800.246244837726</v>
      </c>
      <c r="S61" s="47">
        <v>547051.50023798016</v>
      </c>
      <c r="T61" s="47">
        <v>1084496.1171928463</v>
      </c>
      <c r="U61" s="47">
        <v>0</v>
      </c>
      <c r="V61" s="47">
        <v>1355214.4174674056</v>
      </c>
      <c r="W61" s="47">
        <v>0</v>
      </c>
      <c r="X61" s="47">
        <v>396.30717119947644</v>
      </c>
      <c r="Y61" s="47">
        <v>4939.8633136459557</v>
      </c>
      <c r="Z61" s="47">
        <v>14238.912037999864</v>
      </c>
      <c r="AA61" s="47">
        <v>205192.79762104689</v>
      </c>
      <c r="AB61" s="47">
        <v>0</v>
      </c>
      <c r="AC61" s="55">
        <f t="shared" si="19"/>
        <v>5757519.280691592</v>
      </c>
      <c r="AD61" s="47">
        <v>3273875.5151786548</v>
      </c>
    </row>
    <row r="62" spans="2:30" x14ac:dyDescent="0.35">
      <c r="B62" s="3" t="s">
        <v>47</v>
      </c>
      <c r="C62" s="32">
        <v>2024</v>
      </c>
      <c r="D62" s="32">
        <v>2028</v>
      </c>
      <c r="E62" s="48">
        <v>764638.77430166071</v>
      </c>
      <c r="F62" s="48">
        <v>25369.361835112788</v>
      </c>
      <c r="G62" s="48">
        <v>376828.64906294667</v>
      </c>
      <c r="H62" s="48">
        <v>43610.480872411135</v>
      </c>
      <c r="I62" s="48">
        <v>75949.620794330913</v>
      </c>
      <c r="J62" s="48">
        <v>486928.20658706373</v>
      </c>
      <c r="K62" s="48">
        <v>63135.329454335311</v>
      </c>
      <c r="L62" s="48">
        <v>0</v>
      </c>
      <c r="M62" s="48">
        <v>0</v>
      </c>
      <c r="N62" s="48">
        <v>0</v>
      </c>
      <c r="O62" s="48">
        <v>673391.23929608683</v>
      </c>
      <c r="P62" s="48">
        <v>3337.4572006816315</v>
      </c>
      <c r="Q62" s="48">
        <v>0</v>
      </c>
      <c r="R62" s="48">
        <v>32800.246244837726</v>
      </c>
      <c r="S62" s="48">
        <v>273525.75011899008</v>
      </c>
      <c r="T62" s="48">
        <v>1084496.1171928463</v>
      </c>
      <c r="U62" s="48">
        <v>0</v>
      </c>
      <c r="V62" s="48">
        <v>1049460.2712881884</v>
      </c>
      <c r="W62" s="48">
        <v>0</v>
      </c>
      <c r="X62" s="48">
        <v>396.30717119947644</v>
      </c>
      <c r="Y62" s="48">
        <v>4939.8633136459557</v>
      </c>
      <c r="Z62" s="48">
        <v>14238.912037999864</v>
      </c>
      <c r="AA62" s="48">
        <v>205192.79762104689</v>
      </c>
      <c r="AB62" s="48">
        <v>0</v>
      </c>
      <c r="AC62" s="56">
        <f t="shared" si="19"/>
        <v>5178239.3843933847</v>
      </c>
      <c r="AD62" s="48">
        <v>3081724.2625790737</v>
      </c>
    </row>
    <row r="63" spans="2:30" x14ac:dyDescent="0.35">
      <c r="B63" s="3" t="s">
        <v>48</v>
      </c>
      <c r="C63" s="32">
        <v>2024</v>
      </c>
      <c r="D63" s="32">
        <v>2028</v>
      </c>
      <c r="E63" s="48">
        <v>764638.77430166071</v>
      </c>
      <c r="F63" s="48">
        <v>25369.361835112788</v>
      </c>
      <c r="G63" s="48">
        <v>376828.64906294667</v>
      </c>
      <c r="H63" s="48">
        <v>43610.480872411135</v>
      </c>
      <c r="I63" s="48">
        <v>75949.620794330913</v>
      </c>
      <c r="J63" s="48">
        <v>486928.20658706373</v>
      </c>
      <c r="K63" s="48">
        <v>63135.329454335311</v>
      </c>
      <c r="L63" s="48">
        <v>0</v>
      </c>
      <c r="M63" s="48">
        <v>0</v>
      </c>
      <c r="N63" s="48">
        <v>0</v>
      </c>
      <c r="O63" s="48">
        <v>673391.23929608683</v>
      </c>
      <c r="P63" s="48">
        <v>3337.4572006816315</v>
      </c>
      <c r="Q63" s="48">
        <v>0</v>
      </c>
      <c r="R63" s="48">
        <v>32800.246244837726</v>
      </c>
      <c r="S63" s="48">
        <v>182350.50007932668</v>
      </c>
      <c r="T63" s="48">
        <v>1084496.1171928463</v>
      </c>
      <c r="U63" s="48">
        <v>0</v>
      </c>
      <c r="V63" s="48">
        <v>1022244.2406963687</v>
      </c>
      <c r="W63" s="48">
        <v>0</v>
      </c>
      <c r="X63" s="48">
        <v>396.30717119947644</v>
      </c>
      <c r="Y63" s="48">
        <v>4939.8633136459557</v>
      </c>
      <c r="Z63" s="48">
        <v>14238.912037999864</v>
      </c>
      <c r="AA63" s="48">
        <v>205192.79762104689</v>
      </c>
      <c r="AB63" s="48">
        <v>0</v>
      </c>
      <c r="AC63" s="56">
        <f t="shared" si="19"/>
        <v>5059848.1037619021</v>
      </c>
      <c r="AD63" s="48">
        <v>3106767.3059589062</v>
      </c>
    </row>
    <row r="64" spans="2:30" ht="15" thickBot="1" x14ac:dyDescent="0.4">
      <c r="B64" s="4" t="s">
        <v>49</v>
      </c>
      <c r="C64" s="33">
        <v>2024</v>
      </c>
      <c r="D64" s="33">
        <v>2028</v>
      </c>
      <c r="E64" s="49">
        <v>764638.77430166071</v>
      </c>
      <c r="F64" s="49">
        <v>25369.361835112788</v>
      </c>
      <c r="G64" s="49">
        <v>376828.64906294667</v>
      </c>
      <c r="H64" s="49">
        <v>43610.480872411135</v>
      </c>
      <c r="I64" s="49">
        <v>75949.620794330913</v>
      </c>
      <c r="J64" s="49">
        <v>486928.20658706373</v>
      </c>
      <c r="K64" s="49">
        <v>63135.329454335311</v>
      </c>
      <c r="L64" s="49">
        <v>0</v>
      </c>
      <c r="M64" s="49">
        <v>0</v>
      </c>
      <c r="N64" s="49">
        <v>0</v>
      </c>
      <c r="O64" s="49">
        <v>673391.23929608683</v>
      </c>
      <c r="P64" s="49">
        <v>3337.4572006816315</v>
      </c>
      <c r="Q64" s="49">
        <v>0</v>
      </c>
      <c r="R64" s="49">
        <v>32800.246244837726</v>
      </c>
      <c r="S64" s="49">
        <v>136762.87505949504</v>
      </c>
      <c r="T64" s="49">
        <v>1084496.1171928463</v>
      </c>
      <c r="U64" s="49">
        <v>0</v>
      </c>
      <c r="V64" s="49">
        <v>995028.21010454919</v>
      </c>
      <c r="W64" s="49">
        <v>0</v>
      </c>
      <c r="X64" s="49">
        <v>396.30717119947644</v>
      </c>
      <c r="Y64" s="49">
        <v>4939.8633136459557</v>
      </c>
      <c r="Z64" s="49">
        <v>14238.912037999864</v>
      </c>
      <c r="AA64" s="49">
        <v>205192.79762104689</v>
      </c>
      <c r="AB64" s="49">
        <v>0</v>
      </c>
      <c r="AC64" s="57">
        <f t="shared" si="19"/>
        <v>4987044.4481502511</v>
      </c>
      <c r="AD64" s="49">
        <v>3049338.3515415741</v>
      </c>
    </row>
    <row r="65" spans="2:30" x14ac:dyDescent="0.35">
      <c r="B65" s="2" t="s">
        <v>46</v>
      </c>
      <c r="C65" s="31">
        <v>2025</v>
      </c>
      <c r="D65" s="31">
        <v>2029</v>
      </c>
      <c r="E65" s="47">
        <v>760038.33338328102</v>
      </c>
      <c r="F65" s="47">
        <v>24446.348733954434</v>
      </c>
      <c r="G65" s="47">
        <v>374803.78199181397</v>
      </c>
      <c r="H65" s="47">
        <v>40802.532596330668</v>
      </c>
      <c r="I65" s="47">
        <v>99386.259008914014</v>
      </c>
      <c r="J65" s="47">
        <v>630553.7638984957</v>
      </c>
      <c r="K65" s="47">
        <v>52905.206888337008</v>
      </c>
      <c r="L65" s="47">
        <v>0</v>
      </c>
      <c r="M65" s="47">
        <v>0</v>
      </c>
      <c r="N65" s="47">
        <v>0</v>
      </c>
      <c r="O65" s="47">
        <v>659358.7323254951</v>
      </c>
      <c r="P65" s="47">
        <v>4450.6208550906513</v>
      </c>
      <c r="Q65" s="47">
        <v>0</v>
      </c>
      <c r="R65" s="47">
        <v>31844.899266832737</v>
      </c>
      <c r="S65" s="47">
        <v>553199.94140980265</v>
      </c>
      <c r="T65" s="47">
        <v>1047691.2947037382</v>
      </c>
      <c r="U65" s="47">
        <v>0</v>
      </c>
      <c r="V65" s="47">
        <v>1315742.1528809762</v>
      </c>
      <c r="W65" s="47">
        <v>0</v>
      </c>
      <c r="X65" s="47">
        <v>394.48675909398776</v>
      </c>
      <c r="Y65" s="47">
        <v>4917.1723617048028</v>
      </c>
      <c r="Z65" s="47">
        <v>14749.547452028564</v>
      </c>
      <c r="AA65" s="47">
        <v>213835.69594525485</v>
      </c>
      <c r="AB65" s="47">
        <v>0</v>
      </c>
      <c r="AC65" s="55">
        <f t="shared" si="19"/>
        <v>5829120.770461143</v>
      </c>
      <c r="AD65" s="47">
        <v>3097024.2173300534</v>
      </c>
    </row>
    <row r="66" spans="2:30" x14ac:dyDescent="0.35">
      <c r="B66" s="3" t="s">
        <v>47</v>
      </c>
      <c r="C66" s="32">
        <v>2025</v>
      </c>
      <c r="D66" s="32">
        <v>2029</v>
      </c>
      <c r="E66" s="48">
        <v>760038.33338328102</v>
      </c>
      <c r="F66" s="48">
        <v>24446.348733954434</v>
      </c>
      <c r="G66" s="48">
        <v>374803.78199181397</v>
      </c>
      <c r="H66" s="48">
        <v>40802.532596330668</v>
      </c>
      <c r="I66" s="48">
        <v>99386.259008914014</v>
      </c>
      <c r="J66" s="48">
        <v>630553.7638984957</v>
      </c>
      <c r="K66" s="48">
        <v>52905.206888337008</v>
      </c>
      <c r="L66" s="48">
        <v>0</v>
      </c>
      <c r="M66" s="48">
        <v>0</v>
      </c>
      <c r="N66" s="48">
        <v>0</v>
      </c>
      <c r="O66" s="48">
        <v>659358.7323254951</v>
      </c>
      <c r="P66" s="48">
        <v>4450.6208550906513</v>
      </c>
      <c r="Q66" s="48">
        <v>0</v>
      </c>
      <c r="R66" s="48">
        <v>31844.899266832737</v>
      </c>
      <c r="S66" s="48">
        <v>276599.97070490132</v>
      </c>
      <c r="T66" s="48">
        <v>1047691.2947037382</v>
      </c>
      <c r="U66" s="48">
        <v>0</v>
      </c>
      <c r="V66" s="48">
        <v>1018893.4672700858</v>
      </c>
      <c r="W66" s="48">
        <v>0</v>
      </c>
      <c r="X66" s="48">
        <v>394.48675909398776</v>
      </c>
      <c r="Y66" s="48">
        <v>4917.1723617048028</v>
      </c>
      <c r="Z66" s="48">
        <v>14749.547452028564</v>
      </c>
      <c r="AA66" s="48">
        <v>213835.69594525485</v>
      </c>
      <c r="AB66" s="48">
        <v>0</v>
      </c>
      <c r="AC66" s="56">
        <f t="shared" si="19"/>
        <v>5255672.1141453516</v>
      </c>
      <c r="AD66" s="48">
        <v>2910469.6031557037</v>
      </c>
    </row>
    <row r="67" spans="2:30" x14ac:dyDescent="0.35">
      <c r="B67" s="3" t="s">
        <v>48</v>
      </c>
      <c r="C67" s="32">
        <v>2025</v>
      </c>
      <c r="D67" s="32">
        <v>2029</v>
      </c>
      <c r="E67" s="48">
        <v>760038.33338328102</v>
      </c>
      <c r="F67" s="48">
        <v>24446.348733954434</v>
      </c>
      <c r="G67" s="48">
        <v>374803.78199181397</v>
      </c>
      <c r="H67" s="48">
        <v>40802.532596330668</v>
      </c>
      <c r="I67" s="48">
        <v>99386.259008914014</v>
      </c>
      <c r="J67" s="48">
        <v>630553.7638984957</v>
      </c>
      <c r="K67" s="48">
        <v>52905.206888337008</v>
      </c>
      <c r="L67" s="48">
        <v>0</v>
      </c>
      <c r="M67" s="48">
        <v>0</v>
      </c>
      <c r="N67" s="48">
        <v>0</v>
      </c>
      <c r="O67" s="48">
        <v>659358.7323254951</v>
      </c>
      <c r="P67" s="48">
        <v>4450.6208550906513</v>
      </c>
      <c r="Q67" s="48">
        <v>0</v>
      </c>
      <c r="R67" s="48">
        <v>31844.899266832737</v>
      </c>
      <c r="S67" s="48">
        <v>184399.98046993418</v>
      </c>
      <c r="T67" s="48">
        <v>1047691.2947037382</v>
      </c>
      <c r="U67" s="48">
        <v>0</v>
      </c>
      <c r="V67" s="48">
        <v>992470.13659841637</v>
      </c>
      <c r="W67" s="48">
        <v>0</v>
      </c>
      <c r="X67" s="48">
        <v>394.48675909398776</v>
      </c>
      <c r="Y67" s="48">
        <v>4917.1723617048028</v>
      </c>
      <c r="Z67" s="48">
        <v>14749.547452028564</v>
      </c>
      <c r="AA67" s="48">
        <v>213835.69594525485</v>
      </c>
      <c r="AB67" s="48">
        <v>0</v>
      </c>
      <c r="AC67" s="56">
        <f t="shared" si="19"/>
        <v>5137048.7932387153</v>
      </c>
      <c r="AD67" s="48">
        <v>2934783.2375050569</v>
      </c>
    </row>
    <row r="68" spans="2:30" ht="15" thickBot="1" x14ac:dyDescent="0.4">
      <c r="B68" s="4" t="s">
        <v>49</v>
      </c>
      <c r="C68" s="33">
        <v>2025</v>
      </c>
      <c r="D68" s="33">
        <v>2029</v>
      </c>
      <c r="E68" s="49">
        <v>760038.33338328102</v>
      </c>
      <c r="F68" s="49">
        <v>24446.348733954434</v>
      </c>
      <c r="G68" s="49">
        <v>374803.78199181397</v>
      </c>
      <c r="H68" s="49">
        <v>40802.532596330668</v>
      </c>
      <c r="I68" s="49">
        <v>99386.259008914014</v>
      </c>
      <c r="J68" s="49">
        <v>630553.7638984957</v>
      </c>
      <c r="K68" s="49">
        <v>52905.206888337008</v>
      </c>
      <c r="L68" s="49">
        <v>0</v>
      </c>
      <c r="M68" s="49">
        <v>0</v>
      </c>
      <c r="N68" s="49">
        <v>0</v>
      </c>
      <c r="O68" s="49">
        <v>659358.7323254951</v>
      </c>
      <c r="P68" s="49">
        <v>4450.6208550906513</v>
      </c>
      <c r="Q68" s="49">
        <v>0</v>
      </c>
      <c r="R68" s="49">
        <v>31844.899266832737</v>
      </c>
      <c r="S68" s="49">
        <v>138299.98535245066</v>
      </c>
      <c r="T68" s="49">
        <v>1047691.2947037382</v>
      </c>
      <c r="U68" s="49">
        <v>0</v>
      </c>
      <c r="V68" s="49">
        <v>966046.80592674681</v>
      </c>
      <c r="W68" s="49">
        <v>0</v>
      </c>
      <c r="X68" s="49">
        <v>394.48675909398776</v>
      </c>
      <c r="Y68" s="49">
        <v>4917.1723617048028</v>
      </c>
      <c r="Z68" s="49">
        <v>14749.547452028564</v>
      </c>
      <c r="AA68" s="49">
        <v>213835.69594525485</v>
      </c>
      <c r="AB68" s="49">
        <v>0</v>
      </c>
      <c r="AC68" s="57">
        <f t="shared" si="19"/>
        <v>5064525.4674495617</v>
      </c>
      <c r="AD68" s="49">
        <v>2879026.9710804615</v>
      </c>
    </row>
    <row r="69" spans="2:30" x14ac:dyDescent="0.35">
      <c r="B69" s="2" t="s">
        <v>46</v>
      </c>
      <c r="C69" s="31">
        <v>2026</v>
      </c>
      <c r="D69" s="31">
        <v>2030</v>
      </c>
      <c r="E69" s="47">
        <v>757125.50470002147</v>
      </c>
      <c r="F69" s="47">
        <v>23408.772144414277</v>
      </c>
      <c r="G69" s="47">
        <v>372940.02721042384</v>
      </c>
      <c r="H69" s="47">
        <v>35218.417508608945</v>
      </c>
      <c r="I69" s="47">
        <v>88424.285785722561</v>
      </c>
      <c r="J69" s="47">
        <v>547740.28537611396</v>
      </c>
      <c r="K69" s="47">
        <v>43085.420252695745</v>
      </c>
      <c r="L69" s="47">
        <v>0</v>
      </c>
      <c r="M69" s="47">
        <v>0</v>
      </c>
      <c r="N69" s="47">
        <v>0</v>
      </c>
      <c r="O69" s="47">
        <v>646293.48089630902</v>
      </c>
      <c r="P69" s="47">
        <v>4071.1979010041291</v>
      </c>
      <c r="Q69" s="47">
        <v>0</v>
      </c>
      <c r="R69" s="47">
        <v>30917.37792896383</v>
      </c>
      <c r="S69" s="47">
        <v>559417.48636586987</v>
      </c>
      <c r="T69" s="47">
        <v>1009304.8474064406</v>
      </c>
      <c r="U69" s="47">
        <v>0</v>
      </c>
      <c r="V69" s="47">
        <v>1277419.5659038604</v>
      </c>
      <c r="W69" s="47">
        <v>0</v>
      </c>
      <c r="X69" s="47">
        <v>392.700800336817</v>
      </c>
      <c r="Y69" s="47">
        <v>4894.9108615721416</v>
      </c>
      <c r="Z69" s="47">
        <v>15263.846733759672</v>
      </c>
      <c r="AA69" s="47">
        <v>222471.096372995</v>
      </c>
      <c r="AB69" s="47">
        <v>0</v>
      </c>
      <c r="AC69" s="55">
        <f t="shared" si="19"/>
        <v>5638389.2241491117</v>
      </c>
      <c r="AD69" s="47">
        <v>2980445.6154275206</v>
      </c>
    </row>
    <row r="70" spans="2:30" x14ac:dyDescent="0.35">
      <c r="B70" s="3" t="s">
        <v>47</v>
      </c>
      <c r="C70" s="32">
        <v>2026</v>
      </c>
      <c r="D70" s="32">
        <v>2030</v>
      </c>
      <c r="E70" s="48">
        <v>757125.50470002147</v>
      </c>
      <c r="F70" s="48">
        <v>23408.772144414277</v>
      </c>
      <c r="G70" s="48">
        <v>372940.02721042384</v>
      </c>
      <c r="H70" s="48">
        <v>35218.417508608945</v>
      </c>
      <c r="I70" s="48">
        <v>88424.285785722561</v>
      </c>
      <c r="J70" s="48">
        <v>547740.28537611396</v>
      </c>
      <c r="K70" s="48">
        <v>43085.420252695745</v>
      </c>
      <c r="L70" s="48">
        <v>0</v>
      </c>
      <c r="M70" s="48">
        <v>0</v>
      </c>
      <c r="N70" s="48">
        <v>0</v>
      </c>
      <c r="O70" s="48">
        <v>646293.48089630902</v>
      </c>
      <c r="P70" s="48">
        <v>4071.1979010041291</v>
      </c>
      <c r="Q70" s="48">
        <v>0</v>
      </c>
      <c r="R70" s="48">
        <v>30917.37792896383</v>
      </c>
      <c r="S70" s="48">
        <v>279708.74318293494</v>
      </c>
      <c r="T70" s="48">
        <v>1009304.8474064406</v>
      </c>
      <c r="U70" s="48">
        <v>0</v>
      </c>
      <c r="V70" s="48">
        <v>989216.95851464639</v>
      </c>
      <c r="W70" s="48">
        <v>0</v>
      </c>
      <c r="X70" s="48">
        <v>392.700800336817</v>
      </c>
      <c r="Y70" s="48">
        <v>4894.9108615721416</v>
      </c>
      <c r="Z70" s="48">
        <v>15263.846733759672</v>
      </c>
      <c r="AA70" s="48">
        <v>222471.096372995</v>
      </c>
      <c r="AB70" s="48">
        <v>0</v>
      </c>
      <c r="AC70" s="56">
        <f t="shared" si="19"/>
        <v>5070477.8735769633</v>
      </c>
      <c r="AD70" s="48">
        <v>2799324.630792229</v>
      </c>
    </row>
    <row r="71" spans="2:30" x14ac:dyDescent="0.35">
      <c r="B71" s="3" t="s">
        <v>48</v>
      </c>
      <c r="C71" s="32">
        <v>2026</v>
      </c>
      <c r="D71" s="32">
        <v>2030</v>
      </c>
      <c r="E71" s="48">
        <v>757125.50470002147</v>
      </c>
      <c r="F71" s="48">
        <v>23408.772144414277</v>
      </c>
      <c r="G71" s="48">
        <v>372940.02721042384</v>
      </c>
      <c r="H71" s="48">
        <v>35218.417508608945</v>
      </c>
      <c r="I71" s="48">
        <v>88424.285785722561</v>
      </c>
      <c r="J71" s="48">
        <v>547740.28537611396</v>
      </c>
      <c r="K71" s="48">
        <v>43085.420252695745</v>
      </c>
      <c r="L71" s="48">
        <v>0</v>
      </c>
      <c r="M71" s="48">
        <v>0</v>
      </c>
      <c r="N71" s="48">
        <v>0</v>
      </c>
      <c r="O71" s="48">
        <v>646293.48089630902</v>
      </c>
      <c r="P71" s="48">
        <v>4071.1979010041291</v>
      </c>
      <c r="Q71" s="48">
        <v>0</v>
      </c>
      <c r="R71" s="48">
        <v>30917.37792896383</v>
      </c>
      <c r="S71" s="48">
        <v>186472.49545528999</v>
      </c>
      <c r="T71" s="48">
        <v>1009304.8474064406</v>
      </c>
      <c r="U71" s="48">
        <v>0</v>
      </c>
      <c r="V71" s="48">
        <v>963563.23941593815</v>
      </c>
      <c r="W71" s="48">
        <v>0</v>
      </c>
      <c r="X71" s="48">
        <v>392.700800336817</v>
      </c>
      <c r="Y71" s="48">
        <v>4894.9108615721416</v>
      </c>
      <c r="Z71" s="48">
        <v>15263.846733759672</v>
      </c>
      <c r="AA71" s="48">
        <v>222471.096372995</v>
      </c>
      <c r="AB71" s="48">
        <v>0</v>
      </c>
      <c r="AC71" s="56">
        <f t="shared" si="19"/>
        <v>4951587.9067506101</v>
      </c>
      <c r="AD71" s="48">
        <v>2836117.1075584493</v>
      </c>
    </row>
    <row r="72" spans="2:30" ht="15" thickBot="1" x14ac:dyDescent="0.4">
      <c r="B72" s="4" t="s">
        <v>49</v>
      </c>
      <c r="C72" s="33">
        <v>2026</v>
      </c>
      <c r="D72" s="33">
        <v>2030</v>
      </c>
      <c r="E72" s="49">
        <v>757125.50470002147</v>
      </c>
      <c r="F72" s="49">
        <v>23408.772144414277</v>
      </c>
      <c r="G72" s="49">
        <v>372940.02721042384</v>
      </c>
      <c r="H72" s="49">
        <v>35218.417508608945</v>
      </c>
      <c r="I72" s="49">
        <v>88424.285785722561</v>
      </c>
      <c r="J72" s="49">
        <v>547740.28537611396</v>
      </c>
      <c r="K72" s="49">
        <v>43085.420252695745</v>
      </c>
      <c r="L72" s="49">
        <v>0</v>
      </c>
      <c r="M72" s="49">
        <v>0</v>
      </c>
      <c r="N72" s="49">
        <v>0</v>
      </c>
      <c r="O72" s="49">
        <v>646293.48089630902</v>
      </c>
      <c r="P72" s="49">
        <v>4071.1979010041291</v>
      </c>
      <c r="Q72" s="49">
        <v>0</v>
      </c>
      <c r="R72" s="49">
        <v>30917.37792896383</v>
      </c>
      <c r="S72" s="49">
        <v>139854.37159146747</v>
      </c>
      <c r="T72" s="49">
        <v>1009304.8474064406</v>
      </c>
      <c r="U72" s="49">
        <v>0</v>
      </c>
      <c r="V72" s="49">
        <v>937909.52031722991</v>
      </c>
      <c r="W72" s="49">
        <v>0</v>
      </c>
      <c r="X72" s="49">
        <v>392.700800336817</v>
      </c>
      <c r="Y72" s="49">
        <v>4894.9108615721416</v>
      </c>
      <c r="Z72" s="49">
        <v>15263.846733759672</v>
      </c>
      <c r="AA72" s="49">
        <v>222471.096372995</v>
      </c>
      <c r="AB72" s="49">
        <v>0</v>
      </c>
      <c r="AC72" s="57">
        <f t="shared" si="19"/>
        <v>4879316.0637880797</v>
      </c>
      <c r="AD72" s="49">
        <v>2781984.8100588424</v>
      </c>
    </row>
    <row r="73" spans="2:30" x14ac:dyDescent="0.35">
      <c r="B73" s="9"/>
      <c r="C73" s="9"/>
      <c r="D73" s="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0"/>
      <c r="AD73" s="19"/>
    </row>
    <row r="74" spans="2:30" x14ac:dyDescent="0.35">
      <c r="B74" s="9"/>
      <c r="C74" s="9"/>
      <c r="D74" s="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0"/>
      <c r="AD74" s="19"/>
    </row>
    <row r="75" spans="2:30" x14ac:dyDescent="0.35">
      <c r="B75" s="9"/>
      <c r="C75" s="9"/>
      <c r="D75" s="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0"/>
      <c r="AD75" s="19"/>
    </row>
  </sheetData>
  <pageMargins left="0.7" right="0.7" top="0.75" bottom="0.75" header="0.3" footer="0.3"/>
  <ignoredErrors>
    <ignoredError sqref="AC9:AC30" formula="1"/>
    <ignoredError sqref="AC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4A43-458C-42F1-91AD-EA23EF2E47B9}">
  <dimension ref="A2:AQ75"/>
  <sheetViews>
    <sheetView tabSelected="1" topLeftCell="S34" workbookViewId="0">
      <selection activeCell="V42" sqref="V42"/>
    </sheetView>
  </sheetViews>
  <sheetFormatPr defaultRowHeight="14.5" x14ac:dyDescent="0.35"/>
  <cols>
    <col min="2" max="2" width="27.26953125" bestFit="1" customWidth="1"/>
    <col min="3" max="3" width="11.81640625" bestFit="1" customWidth="1"/>
    <col min="4" max="4" width="9.453125" bestFit="1" customWidth="1"/>
    <col min="5" max="5" width="13.54296875" bestFit="1" customWidth="1"/>
    <col min="6" max="6" width="21.54296875" bestFit="1" customWidth="1"/>
    <col min="7" max="7" width="19.81640625" customWidth="1"/>
    <col min="8" max="8" width="15.453125" bestFit="1" customWidth="1"/>
    <col min="9" max="9" width="23.453125" bestFit="1" customWidth="1"/>
    <col min="10" max="10" width="18.81640625" bestFit="1" customWidth="1"/>
    <col min="11" max="11" width="19.26953125" bestFit="1" customWidth="1"/>
    <col min="12" max="12" width="18.1796875" bestFit="1" customWidth="1"/>
    <col min="13" max="13" width="23" bestFit="1" customWidth="1"/>
    <col min="14" max="14" width="22" bestFit="1" customWidth="1"/>
    <col min="15" max="15" width="9.453125" bestFit="1" customWidth="1"/>
    <col min="16" max="16" width="17.81640625" bestFit="1" customWidth="1"/>
    <col min="17" max="17" width="23.453125" bestFit="1" customWidth="1"/>
    <col min="18" max="18" width="36" bestFit="1" customWidth="1"/>
    <col min="19" max="19" width="24.453125" bestFit="1" customWidth="1"/>
    <col min="20" max="20" width="27.26953125" bestFit="1" customWidth="1"/>
    <col min="21" max="21" width="26.81640625" bestFit="1" customWidth="1"/>
    <col min="22" max="22" width="20.81640625" bestFit="1" customWidth="1"/>
    <col min="23" max="23" width="18.453125" bestFit="1" customWidth="1"/>
    <col min="24" max="24" width="31.7265625" bestFit="1" customWidth="1"/>
    <col min="25" max="25" width="27.1796875" customWidth="1"/>
    <col min="26" max="26" width="39.453125" customWidth="1"/>
    <col min="27" max="27" width="42.1796875" customWidth="1"/>
    <col min="28" max="28" width="23.453125" customWidth="1"/>
    <col min="29" max="29" width="34.26953125" bestFit="1" customWidth="1"/>
    <col min="30" max="30" width="26.26953125" bestFit="1" customWidth="1"/>
    <col min="31" max="31" width="30.81640625" customWidth="1"/>
    <col min="32" max="32" width="30.453125" customWidth="1"/>
    <col min="33" max="33" width="44.81640625" customWidth="1"/>
    <col min="36" max="36" width="27.26953125" bestFit="1" customWidth="1"/>
    <col min="37" max="37" width="11.81640625" bestFit="1" customWidth="1"/>
    <col min="38" max="38" width="9.453125" bestFit="1" customWidth="1"/>
    <col min="39" max="39" width="34.26953125" bestFit="1" customWidth="1"/>
    <col min="40" max="40" width="26.26953125" bestFit="1" customWidth="1"/>
    <col min="41" max="41" width="26.26953125" customWidth="1"/>
    <col min="42" max="42" width="30.81640625" bestFit="1" customWidth="1"/>
    <col min="43" max="43" width="38.54296875" bestFit="1" customWidth="1"/>
  </cols>
  <sheetData>
    <row r="2" spans="1:43" ht="18.5" x14ac:dyDescent="0.45">
      <c r="A2" s="21" t="s">
        <v>0</v>
      </c>
      <c r="B2" s="9"/>
      <c r="C2" s="9"/>
      <c r="D2" s="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0"/>
      <c r="AD2" s="19"/>
    </row>
    <row r="3" spans="1:43" x14ac:dyDescent="0.35">
      <c r="A3" s="46" t="s">
        <v>1</v>
      </c>
    </row>
    <row r="4" spans="1:43" ht="15" thickBot="1" x14ac:dyDescent="0.4">
      <c r="A4" s="46"/>
    </row>
    <row r="5" spans="1:43" ht="29.5" thickBot="1" x14ac:dyDescent="0.4">
      <c r="B5" s="8" t="s">
        <v>2</v>
      </c>
      <c r="C5" s="11" t="s">
        <v>3</v>
      </c>
      <c r="D5" s="11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4" t="s">
        <v>17</v>
      </c>
      <c r="R5" s="13" t="s">
        <v>18</v>
      </c>
      <c r="S5" s="13" t="s">
        <v>19</v>
      </c>
      <c r="T5" s="13" t="s">
        <v>20</v>
      </c>
      <c r="U5" s="13" t="s">
        <v>21</v>
      </c>
      <c r="V5" s="13" t="s">
        <v>22</v>
      </c>
      <c r="W5" s="13" t="s">
        <v>23</v>
      </c>
      <c r="X5" s="13" t="s">
        <v>24</v>
      </c>
      <c r="Y5" s="13" t="s">
        <v>25</v>
      </c>
      <c r="Z5" s="13" t="s">
        <v>26</v>
      </c>
      <c r="AA5" s="13" t="s">
        <v>27</v>
      </c>
      <c r="AB5" s="13" t="s">
        <v>28</v>
      </c>
      <c r="AC5" s="14" t="s">
        <v>29</v>
      </c>
      <c r="AD5" s="13" t="s">
        <v>30</v>
      </c>
      <c r="AE5" s="15" t="s">
        <v>31</v>
      </c>
      <c r="AF5" s="13" t="s">
        <v>32</v>
      </c>
      <c r="AG5" s="15" t="s">
        <v>33</v>
      </c>
      <c r="AH5" s="20"/>
      <c r="AJ5" s="8" t="s">
        <v>2</v>
      </c>
      <c r="AK5" s="11" t="s">
        <v>3</v>
      </c>
      <c r="AL5" s="11" t="s">
        <v>4</v>
      </c>
      <c r="AM5" s="14" t="s">
        <v>29</v>
      </c>
      <c r="AN5" s="13" t="s">
        <v>30</v>
      </c>
      <c r="AO5" s="15" t="s">
        <v>31</v>
      </c>
      <c r="AP5" s="13" t="s">
        <v>34</v>
      </c>
      <c r="AQ5" s="15" t="s">
        <v>35</v>
      </c>
    </row>
    <row r="6" spans="1:43" ht="15" thickBot="1" x14ac:dyDescent="0.4">
      <c r="B6" s="11" t="s">
        <v>36</v>
      </c>
      <c r="C6" s="11" t="s">
        <v>37</v>
      </c>
      <c r="D6" s="11" t="s">
        <v>37</v>
      </c>
      <c r="E6" s="11" t="s">
        <v>38</v>
      </c>
      <c r="F6" s="11" t="s">
        <v>38</v>
      </c>
      <c r="G6" s="11" t="s">
        <v>38</v>
      </c>
      <c r="H6" s="11" t="s">
        <v>38</v>
      </c>
      <c r="I6" s="11" t="s">
        <v>38</v>
      </c>
      <c r="J6" s="11" t="s">
        <v>38</v>
      </c>
      <c r="K6" s="11" t="s">
        <v>38</v>
      </c>
      <c r="L6" s="11" t="s">
        <v>38</v>
      </c>
      <c r="M6" s="11" t="s">
        <v>38</v>
      </c>
      <c r="N6" s="11" t="s">
        <v>38</v>
      </c>
      <c r="O6" s="11" t="s">
        <v>38</v>
      </c>
      <c r="P6" s="11" t="s">
        <v>38</v>
      </c>
      <c r="Q6" s="11" t="s">
        <v>38</v>
      </c>
      <c r="R6" s="11" t="s">
        <v>38</v>
      </c>
      <c r="S6" s="11" t="s">
        <v>38</v>
      </c>
      <c r="T6" s="11" t="s">
        <v>38</v>
      </c>
      <c r="U6" s="11" t="s">
        <v>38</v>
      </c>
      <c r="V6" s="11" t="s">
        <v>38</v>
      </c>
      <c r="W6" s="11" t="s">
        <v>38</v>
      </c>
      <c r="X6" s="11" t="s">
        <v>38</v>
      </c>
      <c r="Y6" s="11" t="s">
        <v>38</v>
      </c>
      <c r="Z6" s="11" t="s">
        <v>38</v>
      </c>
      <c r="AA6" s="11" t="s">
        <v>38</v>
      </c>
      <c r="AB6" s="11" t="s">
        <v>38</v>
      </c>
      <c r="AC6" s="8" t="s">
        <v>38</v>
      </c>
      <c r="AD6" s="11" t="s">
        <v>38</v>
      </c>
      <c r="AE6" s="15" t="s">
        <v>39</v>
      </c>
      <c r="AF6" s="13" t="s">
        <v>40</v>
      </c>
      <c r="AG6" s="15" t="s">
        <v>39</v>
      </c>
      <c r="AI6" s="20" t="s">
        <v>41</v>
      </c>
      <c r="AJ6" s="11" t="s">
        <v>36</v>
      </c>
      <c r="AK6" s="11" t="s">
        <v>37</v>
      </c>
      <c r="AL6" s="11" t="s">
        <v>37</v>
      </c>
      <c r="AM6" s="8" t="s">
        <v>38</v>
      </c>
      <c r="AN6" s="11" t="s">
        <v>38</v>
      </c>
      <c r="AO6" s="15" t="s">
        <v>39</v>
      </c>
      <c r="AP6" s="13" t="s">
        <v>40</v>
      </c>
      <c r="AQ6" s="15" t="s">
        <v>39</v>
      </c>
    </row>
    <row r="7" spans="1:43" x14ac:dyDescent="0.35">
      <c r="B7" s="5" t="s">
        <v>42</v>
      </c>
      <c r="C7" s="31">
        <v>2024</v>
      </c>
      <c r="D7" s="31">
        <v>2028</v>
      </c>
      <c r="E7" s="22">
        <f>E49-E37</f>
        <v>-21239.965952823404</v>
      </c>
      <c r="F7" s="22">
        <f t="shared" ref="F7:AB18" si="0">F49-F37</f>
        <v>-704.70449541979906</v>
      </c>
      <c r="G7" s="22">
        <f t="shared" si="0"/>
        <v>-10467.462473970721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-18705.312202668865</v>
      </c>
      <c r="P7" s="22">
        <f t="shared" si="0"/>
        <v>0</v>
      </c>
      <c r="Q7" s="22">
        <f t="shared" si="0"/>
        <v>0</v>
      </c>
      <c r="R7" s="22">
        <f t="shared" si="0"/>
        <v>32800.246244837726</v>
      </c>
      <c r="S7" s="22">
        <f t="shared" si="0"/>
        <v>547051.50023798016</v>
      </c>
      <c r="T7" s="22">
        <f t="shared" si="0"/>
        <v>-30124.89214424626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-11.008532533318771</v>
      </c>
      <c r="Y7" s="22">
        <f t="shared" si="0"/>
        <v>-137.21842537905377</v>
      </c>
      <c r="Z7" s="22">
        <f t="shared" si="0"/>
        <v>-395.52533438888167</v>
      </c>
      <c r="AA7" s="22">
        <f t="shared" si="0"/>
        <v>-5699.799933917966</v>
      </c>
      <c r="AB7" s="22">
        <f t="shared" si="0"/>
        <v>0</v>
      </c>
      <c r="AC7" s="43">
        <f>SUM(E7:AB7)</f>
        <v>492365.8569874696</v>
      </c>
      <c r="AD7" s="22">
        <f t="shared" ref="AD7:AD18" si="1">AD49-AD37</f>
        <v>502495.21501020854</v>
      </c>
      <c r="AE7" s="37">
        <v>3.6</v>
      </c>
      <c r="AF7" s="28">
        <f t="shared" ref="AF7:AF30" si="2">AC7/AD7</f>
        <v>0.979841881633573</v>
      </c>
      <c r="AG7" s="40">
        <f>AE7*AF7</f>
        <v>3.5274307738808628</v>
      </c>
      <c r="AI7" s="59" t="str">
        <f>AJ7&amp;AK7</f>
        <v>Large Solar I + Brownfield Adder2024</v>
      </c>
      <c r="AJ7" s="5" t="s">
        <v>42</v>
      </c>
      <c r="AK7" s="31">
        <v>2024</v>
      </c>
      <c r="AL7" s="50">
        <v>2028</v>
      </c>
      <c r="AM7" s="22">
        <f>AC7</f>
        <v>492365.8569874696</v>
      </c>
      <c r="AN7" s="22">
        <f>AD7</f>
        <v>502495.21501020854</v>
      </c>
      <c r="AO7" s="25">
        <f t="shared" ref="AO7:AQ22" si="3">AE7</f>
        <v>3.6</v>
      </c>
      <c r="AP7" s="28">
        <f t="shared" si="3"/>
        <v>0.979841881633573</v>
      </c>
      <c r="AQ7" s="40">
        <f t="shared" si="3"/>
        <v>3.5274307738808628</v>
      </c>
    </row>
    <row r="8" spans="1:43" x14ac:dyDescent="0.35">
      <c r="B8" s="6" t="s">
        <v>43</v>
      </c>
      <c r="C8" s="32">
        <v>2024</v>
      </c>
      <c r="D8" s="32">
        <v>2028</v>
      </c>
      <c r="E8" s="23">
        <f t="shared" ref="E8:T18" si="4">E50-E38</f>
        <v>-21239.965952823404</v>
      </c>
      <c r="F8" s="23">
        <f t="shared" si="4"/>
        <v>-704.70449541979906</v>
      </c>
      <c r="G8" s="23">
        <f t="shared" si="4"/>
        <v>-10467.462473970721</v>
      </c>
      <c r="H8" s="23">
        <f t="shared" si="4"/>
        <v>0</v>
      </c>
      <c r="I8" s="23">
        <f t="shared" si="4"/>
        <v>0</v>
      </c>
      <c r="J8" s="23">
        <f t="shared" si="4"/>
        <v>0</v>
      </c>
      <c r="K8" s="23">
        <f t="shared" si="4"/>
        <v>0</v>
      </c>
      <c r="L8" s="23">
        <f t="shared" si="4"/>
        <v>0</v>
      </c>
      <c r="M8" s="23">
        <f t="shared" si="4"/>
        <v>0</v>
      </c>
      <c r="N8" s="23">
        <f t="shared" si="4"/>
        <v>0</v>
      </c>
      <c r="O8" s="23">
        <f t="shared" si="4"/>
        <v>-18705.312202668865</v>
      </c>
      <c r="P8" s="23">
        <f t="shared" si="4"/>
        <v>0</v>
      </c>
      <c r="Q8" s="23">
        <f t="shared" si="4"/>
        <v>0</v>
      </c>
      <c r="R8" s="23">
        <f t="shared" si="4"/>
        <v>32800.246244837726</v>
      </c>
      <c r="S8" s="23">
        <f t="shared" si="4"/>
        <v>273525.75011899008</v>
      </c>
      <c r="T8" s="23">
        <f t="shared" si="4"/>
        <v>-30124.89214424626</v>
      </c>
      <c r="U8" s="23">
        <f t="shared" si="0"/>
        <v>0</v>
      </c>
      <c r="V8" s="23">
        <f t="shared" si="0"/>
        <v>0</v>
      </c>
      <c r="W8" s="23">
        <f t="shared" si="0"/>
        <v>0</v>
      </c>
      <c r="X8" s="23">
        <f t="shared" si="0"/>
        <v>-11.008532533318771</v>
      </c>
      <c r="Y8" s="23">
        <f t="shared" si="0"/>
        <v>-137.21842537905377</v>
      </c>
      <c r="Z8" s="23">
        <f t="shared" si="0"/>
        <v>-395.52533438888167</v>
      </c>
      <c r="AA8" s="23">
        <f t="shared" si="0"/>
        <v>-5699.799933917966</v>
      </c>
      <c r="AB8" s="23">
        <f t="shared" si="0"/>
        <v>0</v>
      </c>
      <c r="AC8" s="44">
        <f>SUM(E8:AB8)</f>
        <v>218840.10686847955</v>
      </c>
      <c r="AD8" s="23">
        <f t="shared" si="1"/>
        <v>393645.84663558472</v>
      </c>
      <c r="AE8" s="38">
        <v>2.9</v>
      </c>
      <c r="AF8" s="29">
        <f t="shared" si="2"/>
        <v>0.55593145142737777</v>
      </c>
      <c r="AG8" s="41">
        <f t="shared" ref="AG8:AG30" si="5">AE8*AF8</f>
        <v>1.6122012091393956</v>
      </c>
      <c r="AI8" s="59" t="str">
        <f t="shared" ref="AI8:AI30" si="6">AJ8&amp;AK8</f>
        <v>Large Solar II + Brownfield Adder2024</v>
      </c>
      <c r="AJ8" s="6" t="s">
        <v>43</v>
      </c>
      <c r="AK8" s="32">
        <v>2024</v>
      </c>
      <c r="AL8" s="51">
        <v>2028</v>
      </c>
      <c r="AM8" s="23">
        <f t="shared" ref="AM8:AQ30" si="7">AC8</f>
        <v>218840.10686847955</v>
      </c>
      <c r="AN8" s="23">
        <f t="shared" si="7"/>
        <v>393645.84663558472</v>
      </c>
      <c r="AO8" s="26">
        <f t="shared" si="3"/>
        <v>2.9</v>
      </c>
      <c r="AP8" s="29">
        <f t="shared" si="3"/>
        <v>0.55593145142737777</v>
      </c>
      <c r="AQ8" s="41">
        <f t="shared" si="3"/>
        <v>1.6122012091393956</v>
      </c>
    </row>
    <row r="9" spans="1:43" x14ac:dyDescent="0.35">
      <c r="B9" s="6" t="s">
        <v>44</v>
      </c>
      <c r="C9" s="32">
        <v>2024</v>
      </c>
      <c r="D9" s="32">
        <v>2028</v>
      </c>
      <c r="E9" s="23">
        <f t="shared" si="4"/>
        <v>-21239.965952823404</v>
      </c>
      <c r="F9" s="23">
        <f t="shared" si="0"/>
        <v>-704.70449541979906</v>
      </c>
      <c r="G9" s="23">
        <f t="shared" si="0"/>
        <v>-10467.462473970721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23">
        <f t="shared" si="0"/>
        <v>-18705.312202668865</v>
      </c>
      <c r="P9" s="23">
        <f t="shared" si="0"/>
        <v>0</v>
      </c>
      <c r="Q9" s="23">
        <f t="shared" si="0"/>
        <v>0</v>
      </c>
      <c r="R9" s="23">
        <f t="shared" si="0"/>
        <v>32800.246244837726</v>
      </c>
      <c r="S9" s="23">
        <f t="shared" si="0"/>
        <v>182350.50007932668</v>
      </c>
      <c r="T9" s="23">
        <f t="shared" si="0"/>
        <v>-30124.89214424626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-11.008532533318771</v>
      </c>
      <c r="Y9" s="23">
        <f t="shared" si="0"/>
        <v>-137.21842537905377</v>
      </c>
      <c r="Z9" s="23">
        <f t="shared" si="0"/>
        <v>-395.52533438888167</v>
      </c>
      <c r="AA9" s="23">
        <f t="shared" si="0"/>
        <v>-5699.799933917966</v>
      </c>
      <c r="AB9" s="23">
        <f t="shared" si="0"/>
        <v>0</v>
      </c>
      <c r="AC9" s="44">
        <f t="shared" ref="AC9:AC30" si="8">SUM(E9:AB9)</f>
        <v>127664.85682881615</v>
      </c>
      <c r="AD9" s="23">
        <f t="shared" si="1"/>
        <v>376307.72920789709</v>
      </c>
      <c r="AE9" s="38">
        <v>2.8</v>
      </c>
      <c r="AF9" s="29">
        <f t="shared" si="2"/>
        <v>0.33925653639254827</v>
      </c>
      <c r="AG9" s="41">
        <f t="shared" si="5"/>
        <v>0.94991830189913506</v>
      </c>
      <c r="AI9" s="59" t="str">
        <f t="shared" si="6"/>
        <v>Large Solar III + Brownfield Adder2024</v>
      </c>
      <c r="AJ9" s="6" t="s">
        <v>44</v>
      </c>
      <c r="AK9" s="32">
        <v>2024</v>
      </c>
      <c r="AL9" s="51">
        <v>2028</v>
      </c>
      <c r="AM9" s="23">
        <f t="shared" si="7"/>
        <v>127664.85682881615</v>
      </c>
      <c r="AN9" s="23">
        <f t="shared" si="7"/>
        <v>376307.72920789709</v>
      </c>
      <c r="AO9" s="26">
        <f t="shared" si="3"/>
        <v>2.8</v>
      </c>
      <c r="AP9" s="29">
        <f t="shared" si="3"/>
        <v>0.33925653639254827</v>
      </c>
      <c r="AQ9" s="41">
        <f t="shared" si="3"/>
        <v>0.94991830189913506</v>
      </c>
    </row>
    <row r="10" spans="1:43" ht="15" thickBot="1" x14ac:dyDescent="0.4">
      <c r="B10" s="16" t="s">
        <v>45</v>
      </c>
      <c r="C10" s="34">
        <v>2024</v>
      </c>
      <c r="D10" s="34">
        <v>2028</v>
      </c>
      <c r="E10" s="24">
        <f t="shared" si="4"/>
        <v>-21239.965952823404</v>
      </c>
      <c r="F10" s="24">
        <f t="shared" si="0"/>
        <v>-704.70449541979906</v>
      </c>
      <c r="G10" s="24">
        <f t="shared" si="0"/>
        <v>-10467.462473970721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-18705.312202668865</v>
      </c>
      <c r="P10" s="24">
        <f t="shared" si="0"/>
        <v>0</v>
      </c>
      <c r="Q10" s="24">
        <f t="shared" si="0"/>
        <v>0</v>
      </c>
      <c r="R10" s="24">
        <f t="shared" si="0"/>
        <v>32800.246244837726</v>
      </c>
      <c r="S10" s="24">
        <f t="shared" si="0"/>
        <v>136762.87505949504</v>
      </c>
      <c r="T10" s="24">
        <f t="shared" si="0"/>
        <v>-30124.89214424626</v>
      </c>
      <c r="U10" s="24">
        <f t="shared" si="0"/>
        <v>0</v>
      </c>
      <c r="V10" s="24">
        <f t="shared" si="0"/>
        <v>0</v>
      </c>
      <c r="W10" s="24">
        <f t="shared" si="0"/>
        <v>0</v>
      </c>
      <c r="X10" s="24">
        <f t="shared" si="0"/>
        <v>-11.008532533318771</v>
      </c>
      <c r="Y10" s="24">
        <f t="shared" si="0"/>
        <v>-137.21842537905377</v>
      </c>
      <c r="Z10" s="24">
        <f t="shared" si="0"/>
        <v>-395.52533438888167</v>
      </c>
      <c r="AA10" s="24">
        <f t="shared" si="0"/>
        <v>-5699.799933917966</v>
      </c>
      <c r="AB10" s="24">
        <f t="shared" si="0"/>
        <v>0</v>
      </c>
      <c r="AC10" s="45">
        <f t="shared" si="8"/>
        <v>82077.231808984507</v>
      </c>
      <c r="AD10" s="24">
        <f t="shared" si="1"/>
        <v>361546.73458416108</v>
      </c>
      <c r="AE10" s="39">
        <v>2.7</v>
      </c>
      <c r="AF10" s="30">
        <f t="shared" si="2"/>
        <v>0.22701693573138473</v>
      </c>
      <c r="AG10" s="42">
        <f t="shared" si="5"/>
        <v>0.61294572647473877</v>
      </c>
      <c r="AI10" s="59" t="str">
        <f t="shared" si="6"/>
        <v>Large Solar IV + Brownfield Adder2024</v>
      </c>
      <c r="AJ10" s="16" t="s">
        <v>45</v>
      </c>
      <c r="AK10" s="34">
        <v>2024</v>
      </c>
      <c r="AL10" s="53">
        <v>2028</v>
      </c>
      <c r="AM10" s="24">
        <f t="shared" si="7"/>
        <v>82077.231808984507</v>
      </c>
      <c r="AN10" s="24">
        <f t="shared" si="7"/>
        <v>361546.73458416108</v>
      </c>
      <c r="AO10" s="27">
        <f t="shared" si="3"/>
        <v>2.7</v>
      </c>
      <c r="AP10" s="30">
        <f t="shared" si="3"/>
        <v>0.22701693573138473</v>
      </c>
      <c r="AQ10" s="42">
        <f t="shared" si="3"/>
        <v>0.61294572647473877</v>
      </c>
    </row>
    <row r="11" spans="1:43" x14ac:dyDescent="0.35">
      <c r="B11" s="5" t="s">
        <v>42</v>
      </c>
      <c r="C11" s="31">
        <v>2025</v>
      </c>
      <c r="D11" s="31">
        <v>2029</v>
      </c>
      <c r="E11" s="22">
        <f t="shared" si="4"/>
        <v>-21112.175927313045</v>
      </c>
      <c r="F11" s="22">
        <f t="shared" si="0"/>
        <v>-679.06524260983861</v>
      </c>
      <c r="G11" s="22">
        <f t="shared" si="0"/>
        <v>-10411.21616643935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22">
        <f t="shared" si="0"/>
        <v>-18315.520342375035</v>
      </c>
      <c r="P11" s="22">
        <f t="shared" si="0"/>
        <v>0</v>
      </c>
      <c r="Q11" s="22">
        <f t="shared" si="0"/>
        <v>0</v>
      </c>
      <c r="R11" s="22">
        <f t="shared" si="0"/>
        <v>31844.899266832737</v>
      </c>
      <c r="S11" s="22">
        <f t="shared" si="0"/>
        <v>553199.94140980265</v>
      </c>
      <c r="T11" s="22">
        <f t="shared" si="0"/>
        <v>-29102.535963992821</v>
      </c>
      <c r="U11" s="22">
        <f t="shared" si="0"/>
        <v>0</v>
      </c>
      <c r="V11" s="22">
        <f t="shared" si="0"/>
        <v>0</v>
      </c>
      <c r="W11" s="22">
        <f t="shared" si="0"/>
        <v>0</v>
      </c>
      <c r="X11" s="22">
        <f t="shared" si="0"/>
        <v>-10.957965530388606</v>
      </c>
      <c r="Y11" s="22">
        <f t="shared" si="0"/>
        <v>-136.5881211584674</v>
      </c>
      <c r="Z11" s="22">
        <f t="shared" si="0"/>
        <v>-409.70965144523507</v>
      </c>
      <c r="AA11" s="22">
        <f t="shared" si="0"/>
        <v>-5939.8804429237207</v>
      </c>
      <c r="AB11" s="22">
        <f t="shared" si="0"/>
        <v>0</v>
      </c>
      <c r="AC11" s="43">
        <f t="shared" si="8"/>
        <v>498927.19085284753</v>
      </c>
      <c r="AD11" s="22">
        <f t="shared" si="1"/>
        <v>490004.05574135622</v>
      </c>
      <c r="AE11" s="37">
        <v>3.6</v>
      </c>
      <c r="AF11" s="28">
        <f t="shared" si="2"/>
        <v>1.0182103290920541</v>
      </c>
      <c r="AG11" s="40">
        <f t="shared" si="5"/>
        <v>3.6655571847313948</v>
      </c>
      <c r="AI11" s="59" t="str">
        <f t="shared" si="6"/>
        <v>Large Solar I + Brownfield Adder2025</v>
      </c>
      <c r="AJ11" s="5" t="s">
        <v>42</v>
      </c>
      <c r="AK11" s="31">
        <v>2025</v>
      </c>
      <c r="AL11" s="50">
        <v>2029</v>
      </c>
      <c r="AM11" s="22">
        <f t="shared" si="7"/>
        <v>498927.19085284753</v>
      </c>
      <c r="AN11" s="22">
        <f t="shared" si="7"/>
        <v>490004.05574135622</v>
      </c>
      <c r="AO11" s="25">
        <f t="shared" si="3"/>
        <v>3.6</v>
      </c>
      <c r="AP11" s="28">
        <f t="shared" si="3"/>
        <v>1.0182103290920541</v>
      </c>
      <c r="AQ11" s="40">
        <f t="shared" si="3"/>
        <v>3.6655571847313948</v>
      </c>
    </row>
    <row r="12" spans="1:43" x14ac:dyDescent="0.35">
      <c r="B12" s="6" t="s">
        <v>43</v>
      </c>
      <c r="C12" s="32">
        <v>2025</v>
      </c>
      <c r="D12" s="32">
        <v>2029</v>
      </c>
      <c r="E12" s="23">
        <f t="shared" si="4"/>
        <v>-21112.175927313045</v>
      </c>
      <c r="F12" s="23">
        <f t="shared" si="0"/>
        <v>-679.06524260983861</v>
      </c>
      <c r="G12" s="23">
        <f t="shared" si="0"/>
        <v>-10411.21616643935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-18315.520342375035</v>
      </c>
      <c r="P12" s="23">
        <f t="shared" si="0"/>
        <v>0</v>
      </c>
      <c r="Q12" s="23">
        <f t="shared" si="0"/>
        <v>0</v>
      </c>
      <c r="R12" s="23">
        <f t="shared" si="0"/>
        <v>31844.899266832737</v>
      </c>
      <c r="S12" s="23">
        <f t="shared" si="0"/>
        <v>276599.97070490132</v>
      </c>
      <c r="T12" s="23">
        <f t="shared" si="0"/>
        <v>-29102.535963992821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-10.957965530388606</v>
      </c>
      <c r="Y12" s="23">
        <f t="shared" si="0"/>
        <v>-136.5881211584674</v>
      </c>
      <c r="Z12" s="23">
        <f t="shared" si="0"/>
        <v>-409.70965144523507</v>
      </c>
      <c r="AA12" s="23">
        <f t="shared" si="0"/>
        <v>-5939.8804429237207</v>
      </c>
      <c r="AB12" s="23">
        <f t="shared" si="0"/>
        <v>0</v>
      </c>
      <c r="AC12" s="44">
        <f t="shared" si="8"/>
        <v>222327.22014794612</v>
      </c>
      <c r="AD12" s="23">
        <f t="shared" si="1"/>
        <v>384325.05731938919</v>
      </c>
      <c r="AE12" s="38">
        <v>2.9</v>
      </c>
      <c r="AF12" s="29">
        <f t="shared" si="2"/>
        <v>0.5784874441928034</v>
      </c>
      <c r="AG12" s="41">
        <f t="shared" si="5"/>
        <v>1.6776135881591299</v>
      </c>
      <c r="AI12" s="59" t="str">
        <f t="shared" si="6"/>
        <v>Large Solar II + Brownfield Adder2025</v>
      </c>
      <c r="AJ12" s="6" t="s">
        <v>43</v>
      </c>
      <c r="AK12" s="32">
        <v>2025</v>
      </c>
      <c r="AL12" s="51">
        <v>2029</v>
      </c>
      <c r="AM12" s="23">
        <f t="shared" si="7"/>
        <v>222327.22014794612</v>
      </c>
      <c r="AN12" s="23">
        <f t="shared" si="7"/>
        <v>384325.05731938919</v>
      </c>
      <c r="AO12" s="26">
        <f t="shared" si="3"/>
        <v>2.9</v>
      </c>
      <c r="AP12" s="29">
        <f t="shared" si="3"/>
        <v>0.5784874441928034</v>
      </c>
      <c r="AQ12" s="41">
        <f t="shared" si="3"/>
        <v>1.6776135881591299</v>
      </c>
    </row>
    <row r="13" spans="1:43" x14ac:dyDescent="0.35">
      <c r="B13" s="6" t="s">
        <v>44</v>
      </c>
      <c r="C13" s="32">
        <v>2025</v>
      </c>
      <c r="D13" s="32">
        <v>2029</v>
      </c>
      <c r="E13" s="23">
        <f t="shared" si="4"/>
        <v>-21112.175927313045</v>
      </c>
      <c r="F13" s="23">
        <f t="shared" si="0"/>
        <v>-679.06524260983861</v>
      </c>
      <c r="G13" s="23">
        <f t="shared" si="0"/>
        <v>-10411.21616643935</v>
      </c>
      <c r="H13" s="23">
        <f t="shared" si="0"/>
        <v>0</v>
      </c>
      <c r="I13" s="23">
        <f t="shared" si="0"/>
        <v>0</v>
      </c>
      <c r="J13" s="23">
        <f t="shared" si="0"/>
        <v>0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0</v>
      </c>
      <c r="O13" s="23">
        <f t="shared" si="0"/>
        <v>-18315.520342375035</v>
      </c>
      <c r="P13" s="23">
        <f t="shared" si="0"/>
        <v>0</v>
      </c>
      <c r="Q13" s="23">
        <f t="shared" si="0"/>
        <v>0</v>
      </c>
      <c r="R13" s="23">
        <f t="shared" si="0"/>
        <v>31844.899266832737</v>
      </c>
      <c r="S13" s="23">
        <f t="shared" si="0"/>
        <v>184399.98046993418</v>
      </c>
      <c r="T13" s="23">
        <f t="shared" si="0"/>
        <v>-29102.535963992821</v>
      </c>
      <c r="U13" s="23">
        <f t="shared" si="0"/>
        <v>0</v>
      </c>
      <c r="V13" s="23">
        <f t="shared" si="0"/>
        <v>0</v>
      </c>
      <c r="W13" s="23">
        <f t="shared" si="0"/>
        <v>0</v>
      </c>
      <c r="X13" s="23">
        <f t="shared" si="0"/>
        <v>-10.957965530388606</v>
      </c>
      <c r="Y13" s="23">
        <f t="shared" si="0"/>
        <v>-136.5881211584674</v>
      </c>
      <c r="Z13" s="23">
        <f t="shared" si="0"/>
        <v>-409.70965144523507</v>
      </c>
      <c r="AA13" s="23">
        <f t="shared" si="0"/>
        <v>-5939.8804429237207</v>
      </c>
      <c r="AB13" s="23">
        <f t="shared" si="0"/>
        <v>0</v>
      </c>
      <c r="AC13" s="44">
        <f t="shared" si="8"/>
        <v>130127.22991297898</v>
      </c>
      <c r="AD13" s="23">
        <f t="shared" si="1"/>
        <v>367491.93360318989</v>
      </c>
      <c r="AE13" s="38">
        <v>2.8</v>
      </c>
      <c r="AF13" s="29">
        <f t="shared" si="2"/>
        <v>0.35409547261923752</v>
      </c>
      <c r="AG13" s="41">
        <f t="shared" si="5"/>
        <v>0.991467323333865</v>
      </c>
      <c r="AI13" s="59" t="str">
        <f t="shared" si="6"/>
        <v>Large Solar III + Brownfield Adder2025</v>
      </c>
      <c r="AJ13" s="6" t="s">
        <v>44</v>
      </c>
      <c r="AK13" s="32">
        <v>2025</v>
      </c>
      <c r="AL13" s="51">
        <v>2029</v>
      </c>
      <c r="AM13" s="23">
        <f t="shared" si="7"/>
        <v>130127.22991297898</v>
      </c>
      <c r="AN13" s="23">
        <f t="shared" si="7"/>
        <v>367491.93360318989</v>
      </c>
      <c r="AO13" s="26">
        <f t="shared" si="3"/>
        <v>2.8</v>
      </c>
      <c r="AP13" s="29">
        <f t="shared" si="3"/>
        <v>0.35409547261923752</v>
      </c>
      <c r="AQ13" s="41">
        <f t="shared" si="3"/>
        <v>0.991467323333865</v>
      </c>
    </row>
    <row r="14" spans="1:43" ht="15" thickBot="1" x14ac:dyDescent="0.4">
      <c r="B14" s="7" t="s">
        <v>45</v>
      </c>
      <c r="C14" s="33">
        <v>2025</v>
      </c>
      <c r="D14" s="33">
        <v>2029</v>
      </c>
      <c r="E14" s="24">
        <f t="shared" si="4"/>
        <v>-21112.175927313045</v>
      </c>
      <c r="F14" s="24">
        <f t="shared" si="0"/>
        <v>-679.06524260983861</v>
      </c>
      <c r="G14" s="24">
        <f t="shared" si="0"/>
        <v>-10411.21616643935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-18315.520342375035</v>
      </c>
      <c r="P14" s="24">
        <f t="shared" si="0"/>
        <v>0</v>
      </c>
      <c r="Q14" s="24">
        <f t="shared" si="0"/>
        <v>0</v>
      </c>
      <c r="R14" s="24">
        <f t="shared" si="0"/>
        <v>31844.899266832737</v>
      </c>
      <c r="S14" s="24">
        <f t="shared" si="0"/>
        <v>138299.98535245066</v>
      </c>
      <c r="T14" s="24">
        <f t="shared" si="0"/>
        <v>-29102.535963992821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-10.957965530388606</v>
      </c>
      <c r="Y14" s="24">
        <f t="shared" si="0"/>
        <v>-136.5881211584674</v>
      </c>
      <c r="Z14" s="24">
        <f t="shared" si="0"/>
        <v>-409.70965144523507</v>
      </c>
      <c r="AA14" s="24">
        <f t="shared" si="0"/>
        <v>-5939.8804429237207</v>
      </c>
      <c r="AB14" s="24">
        <f t="shared" si="0"/>
        <v>0</v>
      </c>
      <c r="AC14" s="45">
        <f t="shared" si="8"/>
        <v>84027.234795495518</v>
      </c>
      <c r="AD14" s="24">
        <f t="shared" si="1"/>
        <v>353160.87086169655</v>
      </c>
      <c r="AE14" s="39">
        <v>2.7</v>
      </c>
      <c r="AF14" s="30">
        <f t="shared" si="2"/>
        <v>0.23792906215932946</v>
      </c>
      <c r="AG14" s="42">
        <f t="shared" si="5"/>
        <v>0.64240846783018957</v>
      </c>
      <c r="AI14" s="59" t="str">
        <f t="shared" si="6"/>
        <v>Large Solar IV + Brownfield Adder2025</v>
      </c>
      <c r="AJ14" s="7" t="s">
        <v>45</v>
      </c>
      <c r="AK14" s="33">
        <v>2025</v>
      </c>
      <c r="AL14" s="52">
        <v>2029</v>
      </c>
      <c r="AM14" s="24">
        <f t="shared" si="7"/>
        <v>84027.234795495518</v>
      </c>
      <c r="AN14" s="24">
        <f t="shared" si="7"/>
        <v>353160.87086169655</v>
      </c>
      <c r="AO14" s="27">
        <f t="shared" si="3"/>
        <v>2.7</v>
      </c>
      <c r="AP14" s="30">
        <f t="shared" si="3"/>
        <v>0.23792906215932946</v>
      </c>
      <c r="AQ14" s="42">
        <f t="shared" si="3"/>
        <v>0.64240846783018957</v>
      </c>
    </row>
    <row r="15" spans="1:43" x14ac:dyDescent="0.35">
      <c r="B15" s="17" t="s">
        <v>42</v>
      </c>
      <c r="C15" s="35">
        <v>2026</v>
      </c>
      <c r="D15" s="35">
        <v>2030</v>
      </c>
      <c r="E15" s="22">
        <f t="shared" si="4"/>
        <v>-21031.264019445283</v>
      </c>
      <c r="F15" s="22">
        <f t="shared" si="0"/>
        <v>-650.2436706781773</v>
      </c>
      <c r="G15" s="22">
        <f t="shared" si="0"/>
        <v>-10359.445200289483</v>
      </c>
      <c r="H15" s="22">
        <f t="shared" si="0"/>
        <v>0</v>
      </c>
      <c r="I15" s="22">
        <f t="shared" si="0"/>
        <v>0</v>
      </c>
      <c r="J15" s="22">
        <f t="shared" si="0"/>
        <v>0</v>
      </c>
      <c r="K15" s="22">
        <f t="shared" si="0"/>
        <v>0</v>
      </c>
      <c r="L15" s="22">
        <f t="shared" si="0"/>
        <v>0</v>
      </c>
      <c r="M15" s="22">
        <f t="shared" si="0"/>
        <v>0</v>
      </c>
      <c r="N15" s="22">
        <f t="shared" si="0"/>
        <v>0</v>
      </c>
      <c r="O15" s="22">
        <f t="shared" si="0"/>
        <v>-17952.596691564075</v>
      </c>
      <c r="P15" s="22">
        <f t="shared" si="0"/>
        <v>0</v>
      </c>
      <c r="Q15" s="22">
        <f t="shared" si="0"/>
        <v>0</v>
      </c>
      <c r="R15" s="22">
        <f t="shared" si="0"/>
        <v>30917.37792896383</v>
      </c>
      <c r="S15" s="22">
        <f t="shared" si="0"/>
        <v>559417.48636586987</v>
      </c>
      <c r="T15" s="22">
        <f t="shared" si="0"/>
        <v>-28036.245761289611</v>
      </c>
      <c r="U15" s="22">
        <f t="shared" si="0"/>
        <v>0</v>
      </c>
      <c r="V15" s="22">
        <f t="shared" si="0"/>
        <v>0</v>
      </c>
      <c r="W15" s="22">
        <f t="shared" si="0"/>
        <v>0</v>
      </c>
      <c r="X15" s="22">
        <f t="shared" si="0"/>
        <v>-10.908355564911687</v>
      </c>
      <c r="Y15" s="22">
        <f t="shared" si="0"/>
        <v>-135.96974615478121</v>
      </c>
      <c r="Z15" s="22">
        <f t="shared" si="0"/>
        <v>-423.99574260443842</v>
      </c>
      <c r="AA15" s="22">
        <f t="shared" si="0"/>
        <v>-6179.7526770276309</v>
      </c>
      <c r="AB15" s="22">
        <f t="shared" si="0"/>
        <v>0</v>
      </c>
      <c r="AC15" s="43">
        <f t="shared" si="8"/>
        <v>505554.44243021531</v>
      </c>
      <c r="AD15" s="22">
        <f t="shared" si="1"/>
        <v>476426.14592772489</v>
      </c>
      <c r="AE15" s="37">
        <v>3.6</v>
      </c>
      <c r="AF15" s="28">
        <f t="shared" si="2"/>
        <v>1.0611391644884856</v>
      </c>
      <c r="AG15" s="40">
        <f t="shared" si="5"/>
        <v>3.8201009921585483</v>
      </c>
      <c r="AI15" s="59" t="str">
        <f t="shared" si="6"/>
        <v>Large Solar I + Brownfield Adder2026</v>
      </c>
      <c r="AJ15" s="17" t="s">
        <v>42</v>
      </c>
      <c r="AK15" s="35">
        <v>2026</v>
      </c>
      <c r="AL15" s="54">
        <v>2030</v>
      </c>
      <c r="AM15" s="22">
        <f t="shared" si="7"/>
        <v>505554.44243021531</v>
      </c>
      <c r="AN15" s="22">
        <f t="shared" si="7"/>
        <v>476426.14592772489</v>
      </c>
      <c r="AO15" s="25">
        <f t="shared" si="3"/>
        <v>3.6</v>
      </c>
      <c r="AP15" s="28">
        <f t="shared" si="3"/>
        <v>1.0611391644884856</v>
      </c>
      <c r="AQ15" s="40">
        <f t="shared" si="3"/>
        <v>3.8201009921585483</v>
      </c>
    </row>
    <row r="16" spans="1:43" x14ac:dyDescent="0.35">
      <c r="B16" s="6" t="s">
        <v>43</v>
      </c>
      <c r="C16" s="32">
        <v>2026</v>
      </c>
      <c r="D16" s="32">
        <v>2030</v>
      </c>
      <c r="E16" s="23">
        <f t="shared" si="4"/>
        <v>-21031.264019445283</v>
      </c>
      <c r="F16" s="23">
        <f t="shared" si="0"/>
        <v>-650.2436706781773</v>
      </c>
      <c r="G16" s="23">
        <f t="shared" si="0"/>
        <v>-10359.445200289483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0</v>
      </c>
      <c r="L16" s="23">
        <f t="shared" si="0"/>
        <v>0</v>
      </c>
      <c r="M16" s="23">
        <f t="shared" si="0"/>
        <v>0</v>
      </c>
      <c r="N16" s="23">
        <f t="shared" si="0"/>
        <v>0</v>
      </c>
      <c r="O16" s="23">
        <f t="shared" si="0"/>
        <v>-17952.596691564075</v>
      </c>
      <c r="P16" s="23">
        <f t="shared" si="0"/>
        <v>0</v>
      </c>
      <c r="Q16" s="23">
        <f t="shared" si="0"/>
        <v>0</v>
      </c>
      <c r="R16" s="23">
        <f t="shared" si="0"/>
        <v>30917.37792896383</v>
      </c>
      <c r="S16" s="23">
        <f t="shared" si="0"/>
        <v>279708.74318293494</v>
      </c>
      <c r="T16" s="23">
        <f t="shared" si="0"/>
        <v>-28036.245761289611</v>
      </c>
      <c r="U16" s="23">
        <f t="shared" si="0"/>
        <v>0</v>
      </c>
      <c r="V16" s="23">
        <f t="shared" si="0"/>
        <v>0</v>
      </c>
      <c r="W16" s="23">
        <f t="shared" si="0"/>
        <v>0</v>
      </c>
      <c r="X16" s="23">
        <f t="shared" si="0"/>
        <v>-10.908355564911687</v>
      </c>
      <c r="Y16" s="23">
        <f t="shared" si="0"/>
        <v>-135.96974615478121</v>
      </c>
      <c r="Z16" s="23">
        <f t="shared" si="0"/>
        <v>-423.99574260443842</v>
      </c>
      <c r="AA16" s="23">
        <f t="shared" si="0"/>
        <v>-6179.7526770276309</v>
      </c>
      <c r="AB16" s="23">
        <f t="shared" si="0"/>
        <v>0</v>
      </c>
      <c r="AC16" s="44">
        <f t="shared" si="8"/>
        <v>225845.6992472804</v>
      </c>
      <c r="AD16" s="23">
        <f t="shared" si="1"/>
        <v>373825.17658601282</v>
      </c>
      <c r="AE16" s="38">
        <v>2.9</v>
      </c>
      <c r="AF16" s="29">
        <f t="shared" si="2"/>
        <v>0.60414791028746007</v>
      </c>
      <c r="AG16" s="41">
        <f t="shared" si="5"/>
        <v>1.7520289398336342</v>
      </c>
      <c r="AI16" s="59" t="str">
        <f t="shared" si="6"/>
        <v>Large Solar II + Brownfield Adder2026</v>
      </c>
      <c r="AJ16" s="6" t="s">
        <v>43</v>
      </c>
      <c r="AK16" s="32">
        <v>2026</v>
      </c>
      <c r="AL16" s="51">
        <v>2030</v>
      </c>
      <c r="AM16" s="23">
        <f t="shared" si="7"/>
        <v>225845.6992472804</v>
      </c>
      <c r="AN16" s="23">
        <f t="shared" si="7"/>
        <v>373825.17658601282</v>
      </c>
      <c r="AO16" s="26">
        <f t="shared" si="3"/>
        <v>2.9</v>
      </c>
      <c r="AP16" s="29">
        <f t="shared" si="3"/>
        <v>0.60414791028746007</v>
      </c>
      <c r="AQ16" s="41">
        <f t="shared" si="3"/>
        <v>1.7520289398336342</v>
      </c>
    </row>
    <row r="17" spans="1:43" x14ac:dyDescent="0.35">
      <c r="B17" s="6" t="s">
        <v>44</v>
      </c>
      <c r="C17" s="32">
        <v>2026</v>
      </c>
      <c r="D17" s="32">
        <v>2030</v>
      </c>
      <c r="E17" s="23">
        <f t="shared" si="4"/>
        <v>-21031.264019445283</v>
      </c>
      <c r="F17" s="23">
        <f t="shared" si="0"/>
        <v>-650.2436706781773</v>
      </c>
      <c r="G17" s="23">
        <f t="shared" si="0"/>
        <v>-10359.445200289483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0</v>
      </c>
      <c r="M17" s="23">
        <f t="shared" si="0"/>
        <v>0</v>
      </c>
      <c r="N17" s="23">
        <f t="shared" si="0"/>
        <v>0</v>
      </c>
      <c r="O17" s="23">
        <f t="shared" si="0"/>
        <v>-17952.596691564075</v>
      </c>
      <c r="P17" s="23">
        <f t="shared" si="0"/>
        <v>0</v>
      </c>
      <c r="Q17" s="23">
        <f t="shared" si="0"/>
        <v>0</v>
      </c>
      <c r="R17" s="23">
        <f t="shared" si="0"/>
        <v>30917.37792896383</v>
      </c>
      <c r="S17" s="23">
        <f t="shared" si="0"/>
        <v>186472.49545528999</v>
      </c>
      <c r="T17" s="23">
        <f t="shared" si="0"/>
        <v>-28036.245761289611</v>
      </c>
      <c r="U17" s="23">
        <f t="shared" si="0"/>
        <v>0</v>
      </c>
      <c r="V17" s="23">
        <f t="shared" si="0"/>
        <v>0</v>
      </c>
      <c r="W17" s="23">
        <f t="shared" si="0"/>
        <v>0</v>
      </c>
      <c r="X17" s="23">
        <f t="shared" si="0"/>
        <v>-10.908355564911687</v>
      </c>
      <c r="Y17" s="23">
        <f t="shared" si="0"/>
        <v>-135.96974615478121</v>
      </c>
      <c r="Z17" s="23">
        <f t="shared" si="0"/>
        <v>-423.99574260443842</v>
      </c>
      <c r="AA17" s="23">
        <f t="shared" si="0"/>
        <v>-6179.7526770276309</v>
      </c>
      <c r="AB17" s="23">
        <f t="shared" si="0"/>
        <v>0</v>
      </c>
      <c r="AC17" s="44">
        <f t="shared" si="8"/>
        <v>132609.45151963545</v>
      </c>
      <c r="AD17" s="23">
        <f t="shared" si="1"/>
        <v>357135.31153911678</v>
      </c>
      <c r="AE17" s="38">
        <v>2.8</v>
      </c>
      <c r="AF17" s="29">
        <f t="shared" si="2"/>
        <v>0.37131430926877368</v>
      </c>
      <c r="AG17" s="41">
        <f t="shared" si="5"/>
        <v>1.0396800659525662</v>
      </c>
      <c r="AI17" s="59" t="str">
        <f t="shared" si="6"/>
        <v>Large Solar III + Brownfield Adder2026</v>
      </c>
      <c r="AJ17" s="6" t="s">
        <v>44</v>
      </c>
      <c r="AK17" s="32">
        <v>2026</v>
      </c>
      <c r="AL17" s="51">
        <v>2030</v>
      </c>
      <c r="AM17" s="23">
        <f t="shared" si="7"/>
        <v>132609.45151963545</v>
      </c>
      <c r="AN17" s="23">
        <f t="shared" si="7"/>
        <v>357135.31153911678</v>
      </c>
      <c r="AO17" s="26">
        <f t="shared" si="3"/>
        <v>2.8</v>
      </c>
      <c r="AP17" s="29">
        <f t="shared" si="3"/>
        <v>0.37131430926877368</v>
      </c>
      <c r="AQ17" s="41">
        <f t="shared" si="3"/>
        <v>1.0396800659525662</v>
      </c>
    </row>
    <row r="18" spans="1:43" ht="15" thickBot="1" x14ac:dyDescent="0.4">
      <c r="B18" s="7" t="s">
        <v>45</v>
      </c>
      <c r="C18" s="33">
        <v>2026</v>
      </c>
      <c r="D18" s="33">
        <v>2030</v>
      </c>
      <c r="E18" s="24">
        <f t="shared" si="4"/>
        <v>-21031.264019445283</v>
      </c>
      <c r="F18" s="24">
        <f t="shared" si="0"/>
        <v>-650.2436706781773</v>
      </c>
      <c r="G18" s="24">
        <f t="shared" si="0"/>
        <v>-10359.445200289483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  <c r="N18" s="24">
        <f t="shared" si="0"/>
        <v>0</v>
      </c>
      <c r="O18" s="24">
        <f t="shared" si="0"/>
        <v>-17952.596691564075</v>
      </c>
      <c r="P18" s="24">
        <f t="shared" si="0"/>
        <v>0</v>
      </c>
      <c r="Q18" s="24">
        <f t="shared" si="0"/>
        <v>0</v>
      </c>
      <c r="R18" s="24">
        <f t="shared" si="0"/>
        <v>30917.37792896383</v>
      </c>
      <c r="S18" s="24">
        <f t="shared" si="0"/>
        <v>139854.37159146747</v>
      </c>
      <c r="T18" s="24">
        <f t="shared" si="0"/>
        <v>-28036.245761289611</v>
      </c>
      <c r="U18" s="24">
        <f t="shared" si="0"/>
        <v>0</v>
      </c>
      <c r="V18" s="24">
        <f t="shared" si="0"/>
        <v>0</v>
      </c>
      <c r="W18" s="24">
        <f t="shared" ref="W18:AB18" si="9">W60-W48</f>
        <v>0</v>
      </c>
      <c r="X18" s="24">
        <f t="shared" si="9"/>
        <v>-10.908355564911687</v>
      </c>
      <c r="Y18" s="24">
        <f t="shared" si="9"/>
        <v>-135.96974615478121</v>
      </c>
      <c r="Z18" s="24">
        <f t="shared" si="9"/>
        <v>-423.99574260443842</v>
      </c>
      <c r="AA18" s="24">
        <f t="shared" si="9"/>
        <v>-6179.7526770276309</v>
      </c>
      <c r="AB18" s="24">
        <f t="shared" si="9"/>
        <v>0</v>
      </c>
      <c r="AC18" s="45">
        <f t="shared" si="8"/>
        <v>85991.327655812915</v>
      </c>
      <c r="AD18" s="24">
        <f t="shared" si="1"/>
        <v>343221.65839203633</v>
      </c>
      <c r="AE18" s="39">
        <v>2.7</v>
      </c>
      <c r="AF18" s="30">
        <f t="shared" si="2"/>
        <v>0.25054167053056853</v>
      </c>
      <c r="AG18" s="42">
        <f t="shared" si="5"/>
        <v>0.67646251043253502</v>
      </c>
      <c r="AI18" s="59" t="str">
        <f t="shared" si="6"/>
        <v>Large Solar IV + Brownfield Adder2026</v>
      </c>
      <c r="AJ18" s="7" t="s">
        <v>45</v>
      </c>
      <c r="AK18" s="33">
        <v>2026</v>
      </c>
      <c r="AL18" s="52">
        <v>2030</v>
      </c>
      <c r="AM18" s="24">
        <f t="shared" si="7"/>
        <v>85991.327655812915</v>
      </c>
      <c r="AN18" s="24">
        <f t="shared" si="7"/>
        <v>343221.65839203633</v>
      </c>
      <c r="AO18" s="27">
        <f t="shared" si="3"/>
        <v>2.7</v>
      </c>
      <c r="AP18" s="30">
        <f t="shared" si="3"/>
        <v>0.25054167053056853</v>
      </c>
      <c r="AQ18" s="42">
        <f t="shared" si="3"/>
        <v>0.67646251043253502</v>
      </c>
    </row>
    <row r="19" spans="1:43" x14ac:dyDescent="0.35">
      <c r="B19" s="5" t="s">
        <v>46</v>
      </c>
      <c r="C19" s="31">
        <v>2024</v>
      </c>
      <c r="D19" s="31">
        <v>2028</v>
      </c>
      <c r="E19" s="22">
        <f>E61-E37</f>
        <v>-37169.940417441656</v>
      </c>
      <c r="F19" s="22">
        <f t="shared" ref="F19:AB30" si="10">F61-F37</f>
        <v>-1233.2328669846502</v>
      </c>
      <c r="G19" s="22">
        <f t="shared" si="10"/>
        <v>-18318.059329448792</v>
      </c>
      <c r="H19" s="22">
        <f t="shared" si="10"/>
        <v>0</v>
      </c>
      <c r="I19" s="22">
        <f t="shared" si="10"/>
        <v>0</v>
      </c>
      <c r="J19" s="22">
        <f t="shared" si="10"/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-32734.29635467066</v>
      </c>
      <c r="P19" s="22">
        <f t="shared" si="10"/>
        <v>0</v>
      </c>
      <c r="Q19" s="22">
        <f t="shared" si="10"/>
        <v>0</v>
      </c>
      <c r="R19" s="22">
        <f t="shared" si="10"/>
        <v>32800.246244837726</v>
      </c>
      <c r="S19" s="22">
        <f>S61-S37</f>
        <v>547051.50023798016</v>
      </c>
      <c r="T19" s="22">
        <f t="shared" si="10"/>
        <v>-52718.561252430314</v>
      </c>
      <c r="U19" s="22">
        <f t="shared" si="10"/>
        <v>0</v>
      </c>
      <c r="V19" s="22">
        <f t="shared" si="10"/>
        <v>0</v>
      </c>
      <c r="W19" s="22">
        <f t="shared" si="10"/>
        <v>0</v>
      </c>
      <c r="X19" s="22">
        <f t="shared" si="10"/>
        <v>-19.264931933307992</v>
      </c>
      <c r="Y19" s="22">
        <f t="shared" si="10"/>
        <v>-240.13224441334478</v>
      </c>
      <c r="Z19" s="22">
        <f t="shared" si="10"/>
        <v>-692.16933518054975</v>
      </c>
      <c r="AA19" s="22">
        <f t="shared" si="10"/>
        <v>-9974.6498843564477</v>
      </c>
      <c r="AB19" s="22">
        <f t="shared" si="10"/>
        <v>0</v>
      </c>
      <c r="AC19" s="43">
        <f>SUM(E19:AB19)</f>
        <v>426751.43986595818</v>
      </c>
      <c r="AD19" s="22">
        <f t="shared" ref="AD19:AD30" si="11">AD61-AD37</f>
        <v>527398.92696772795</v>
      </c>
      <c r="AE19" s="37">
        <v>4.3</v>
      </c>
      <c r="AF19" s="28">
        <f t="shared" si="2"/>
        <v>0.80916251066258149</v>
      </c>
      <c r="AG19" s="40">
        <f t="shared" si="5"/>
        <v>3.4793987958491002</v>
      </c>
      <c r="AI19" s="59" t="str">
        <f t="shared" si="6"/>
        <v>Large Solar I + Landfill Adder 2024</v>
      </c>
      <c r="AJ19" s="5" t="s">
        <v>46</v>
      </c>
      <c r="AK19" s="31">
        <v>2024</v>
      </c>
      <c r="AL19" s="50">
        <v>2028</v>
      </c>
      <c r="AM19" s="22">
        <f t="shared" si="7"/>
        <v>426751.43986595818</v>
      </c>
      <c r="AN19" s="22">
        <f t="shared" si="7"/>
        <v>527398.92696772795</v>
      </c>
      <c r="AO19" s="25">
        <f t="shared" si="3"/>
        <v>4.3</v>
      </c>
      <c r="AP19" s="28">
        <f t="shared" si="3"/>
        <v>0.80916251066258149</v>
      </c>
      <c r="AQ19" s="40">
        <f t="shared" si="3"/>
        <v>3.4793987958491002</v>
      </c>
    </row>
    <row r="20" spans="1:43" x14ac:dyDescent="0.35">
      <c r="B20" s="6" t="s">
        <v>47</v>
      </c>
      <c r="C20" s="32">
        <v>2024</v>
      </c>
      <c r="D20" s="32">
        <v>2028</v>
      </c>
      <c r="E20" s="23">
        <f t="shared" ref="E20:T30" si="12">E62-E38</f>
        <v>-37169.940417441656</v>
      </c>
      <c r="F20" s="23">
        <f t="shared" si="12"/>
        <v>-1233.2328669846502</v>
      </c>
      <c r="G20" s="23">
        <f t="shared" si="12"/>
        <v>-18318.059329448792</v>
      </c>
      <c r="H20" s="23">
        <f t="shared" si="12"/>
        <v>0</v>
      </c>
      <c r="I20" s="23">
        <f t="shared" si="12"/>
        <v>0</v>
      </c>
      <c r="J20" s="23">
        <f t="shared" si="12"/>
        <v>0</v>
      </c>
      <c r="K20" s="23">
        <f t="shared" si="12"/>
        <v>0</v>
      </c>
      <c r="L20" s="23">
        <f t="shared" si="12"/>
        <v>0</v>
      </c>
      <c r="M20" s="23">
        <f t="shared" si="12"/>
        <v>0</v>
      </c>
      <c r="N20" s="23">
        <f t="shared" si="12"/>
        <v>0</v>
      </c>
      <c r="O20" s="23">
        <f t="shared" si="12"/>
        <v>-32734.29635467066</v>
      </c>
      <c r="P20" s="23">
        <f t="shared" si="12"/>
        <v>0</v>
      </c>
      <c r="Q20" s="23">
        <f t="shared" si="12"/>
        <v>0</v>
      </c>
      <c r="R20" s="23">
        <f t="shared" si="12"/>
        <v>32800.246244837726</v>
      </c>
      <c r="S20" s="23">
        <f t="shared" si="12"/>
        <v>273525.75011899008</v>
      </c>
      <c r="T20" s="23">
        <f t="shared" si="12"/>
        <v>-52718.561252430314</v>
      </c>
      <c r="U20" s="23">
        <f t="shared" si="10"/>
        <v>0</v>
      </c>
      <c r="V20" s="23">
        <f t="shared" si="10"/>
        <v>0</v>
      </c>
      <c r="W20" s="23">
        <f t="shared" si="10"/>
        <v>0</v>
      </c>
      <c r="X20" s="23">
        <f t="shared" si="10"/>
        <v>-19.264931933307992</v>
      </c>
      <c r="Y20" s="23">
        <f t="shared" si="10"/>
        <v>-240.13224441334478</v>
      </c>
      <c r="Z20" s="23">
        <f t="shared" si="10"/>
        <v>-692.16933518054975</v>
      </c>
      <c r="AA20" s="23">
        <f t="shared" si="10"/>
        <v>-9974.6498843564477</v>
      </c>
      <c r="AB20" s="23">
        <f t="shared" si="10"/>
        <v>0</v>
      </c>
      <c r="AC20" s="44">
        <f t="shared" si="8"/>
        <v>153225.6897469681</v>
      </c>
      <c r="AD20" s="23">
        <f t="shared" si="11"/>
        <v>423606.17050362052</v>
      </c>
      <c r="AE20" s="38">
        <v>3.6</v>
      </c>
      <c r="AF20" s="29">
        <f t="shared" si="2"/>
        <v>0.36171732240066246</v>
      </c>
      <c r="AG20" s="41">
        <f t="shared" si="5"/>
        <v>1.3021823606423848</v>
      </c>
      <c r="AI20" s="59" t="str">
        <f t="shared" si="6"/>
        <v>Large Solar II + Landfill Adder 2024</v>
      </c>
      <c r="AJ20" s="6" t="s">
        <v>47</v>
      </c>
      <c r="AK20" s="32">
        <v>2024</v>
      </c>
      <c r="AL20" s="51">
        <v>2028</v>
      </c>
      <c r="AM20" s="23">
        <f t="shared" si="7"/>
        <v>153225.6897469681</v>
      </c>
      <c r="AN20" s="23">
        <f t="shared" si="7"/>
        <v>423606.17050362052</v>
      </c>
      <c r="AO20" s="26">
        <f t="shared" si="3"/>
        <v>3.6</v>
      </c>
      <c r="AP20" s="29">
        <f t="shared" si="3"/>
        <v>0.36171732240066246</v>
      </c>
      <c r="AQ20" s="41">
        <f t="shared" si="3"/>
        <v>1.3021823606423848</v>
      </c>
    </row>
    <row r="21" spans="1:43" x14ac:dyDescent="0.35">
      <c r="B21" s="6" t="s">
        <v>48</v>
      </c>
      <c r="C21" s="32">
        <v>2024</v>
      </c>
      <c r="D21" s="32">
        <v>2028</v>
      </c>
      <c r="E21" s="23">
        <f t="shared" si="12"/>
        <v>-37169.940417441656</v>
      </c>
      <c r="F21" s="23">
        <f t="shared" si="10"/>
        <v>-1233.2328669846502</v>
      </c>
      <c r="G21" s="23">
        <f t="shared" si="10"/>
        <v>-18318.059329448792</v>
      </c>
      <c r="H21" s="23">
        <f t="shared" si="10"/>
        <v>0</v>
      </c>
      <c r="I21" s="23">
        <f t="shared" si="10"/>
        <v>0</v>
      </c>
      <c r="J21" s="23">
        <f t="shared" si="10"/>
        <v>0</v>
      </c>
      <c r="K21" s="23">
        <f t="shared" si="10"/>
        <v>0</v>
      </c>
      <c r="L21" s="23">
        <f t="shared" si="10"/>
        <v>0</v>
      </c>
      <c r="M21" s="23">
        <f t="shared" si="10"/>
        <v>0</v>
      </c>
      <c r="N21" s="23">
        <f t="shared" si="10"/>
        <v>0</v>
      </c>
      <c r="O21" s="23">
        <f t="shared" si="10"/>
        <v>-32734.29635467066</v>
      </c>
      <c r="P21" s="23">
        <f t="shared" si="10"/>
        <v>0</v>
      </c>
      <c r="Q21" s="23">
        <f t="shared" si="10"/>
        <v>0</v>
      </c>
      <c r="R21" s="23">
        <f t="shared" si="10"/>
        <v>32800.246244837726</v>
      </c>
      <c r="S21" s="23">
        <f t="shared" si="10"/>
        <v>182350.50007932668</v>
      </c>
      <c r="T21" s="23">
        <f t="shared" si="10"/>
        <v>-52718.561252430314</v>
      </c>
      <c r="U21" s="23">
        <f t="shared" si="10"/>
        <v>0</v>
      </c>
      <c r="V21" s="23">
        <f t="shared" si="10"/>
        <v>0</v>
      </c>
      <c r="W21" s="23">
        <f t="shared" si="10"/>
        <v>0</v>
      </c>
      <c r="X21" s="23">
        <f t="shared" si="10"/>
        <v>-19.264931933307992</v>
      </c>
      <c r="Y21" s="23">
        <f t="shared" si="10"/>
        <v>-240.13224441334478</v>
      </c>
      <c r="Z21" s="23">
        <f t="shared" si="10"/>
        <v>-692.16933518054975</v>
      </c>
      <c r="AA21" s="23">
        <f t="shared" si="10"/>
        <v>-9974.6498843564477</v>
      </c>
      <c r="AB21" s="23">
        <f t="shared" si="10"/>
        <v>0</v>
      </c>
      <c r="AC21" s="44">
        <f t="shared" si="8"/>
        <v>62050.4397073047</v>
      </c>
      <c r="AD21" s="23">
        <f t="shared" si="11"/>
        <v>389743.5497931377</v>
      </c>
      <c r="AE21" s="38">
        <v>3.4</v>
      </c>
      <c r="AF21" s="29">
        <f t="shared" si="2"/>
        <v>0.15920838135804663</v>
      </c>
      <c r="AG21" s="41">
        <f t="shared" si="5"/>
        <v>0.54130849661735858</v>
      </c>
      <c r="AI21" s="59" t="str">
        <f t="shared" si="6"/>
        <v>Large Solar III + Landfill Adder 2024</v>
      </c>
      <c r="AJ21" s="6" t="s">
        <v>48</v>
      </c>
      <c r="AK21" s="32">
        <v>2024</v>
      </c>
      <c r="AL21" s="51">
        <v>2028</v>
      </c>
      <c r="AM21" s="23">
        <f t="shared" si="7"/>
        <v>62050.4397073047</v>
      </c>
      <c r="AN21" s="23">
        <f t="shared" si="7"/>
        <v>389743.5497931377</v>
      </c>
      <c r="AO21" s="26">
        <f t="shared" si="3"/>
        <v>3.4</v>
      </c>
      <c r="AP21" s="29">
        <f t="shared" si="3"/>
        <v>0.15920838135804663</v>
      </c>
      <c r="AQ21" s="41">
        <f t="shared" si="3"/>
        <v>0.54130849661735858</v>
      </c>
    </row>
    <row r="22" spans="1:43" ht="15" thickBot="1" x14ac:dyDescent="0.4">
      <c r="B22" s="7" t="s">
        <v>49</v>
      </c>
      <c r="C22" s="33">
        <v>2024</v>
      </c>
      <c r="D22" s="33">
        <v>2028</v>
      </c>
      <c r="E22" s="24">
        <f t="shared" si="12"/>
        <v>-37169.940417441656</v>
      </c>
      <c r="F22" s="24">
        <f t="shared" si="10"/>
        <v>-1233.2328669846502</v>
      </c>
      <c r="G22" s="24">
        <f t="shared" si="10"/>
        <v>-18318.059329448792</v>
      </c>
      <c r="H22" s="24">
        <f t="shared" si="10"/>
        <v>0</v>
      </c>
      <c r="I22" s="24">
        <f t="shared" si="10"/>
        <v>0</v>
      </c>
      <c r="J22" s="24">
        <f t="shared" si="10"/>
        <v>0</v>
      </c>
      <c r="K22" s="24">
        <f t="shared" si="10"/>
        <v>0</v>
      </c>
      <c r="L22" s="24">
        <f t="shared" si="10"/>
        <v>0</v>
      </c>
      <c r="M22" s="24">
        <f t="shared" si="10"/>
        <v>0</v>
      </c>
      <c r="N22" s="24">
        <f t="shared" si="10"/>
        <v>0</v>
      </c>
      <c r="O22" s="24">
        <f t="shared" si="10"/>
        <v>-32734.29635467066</v>
      </c>
      <c r="P22" s="24">
        <f t="shared" si="10"/>
        <v>0</v>
      </c>
      <c r="Q22" s="24">
        <f t="shared" si="10"/>
        <v>0</v>
      </c>
      <c r="R22" s="24">
        <f t="shared" si="10"/>
        <v>32800.246244837726</v>
      </c>
      <c r="S22" s="24">
        <f t="shared" si="10"/>
        <v>136762.87505949504</v>
      </c>
      <c r="T22" s="24">
        <f t="shared" si="10"/>
        <v>-52718.561252430314</v>
      </c>
      <c r="U22" s="24">
        <f t="shared" si="10"/>
        <v>0</v>
      </c>
      <c r="V22" s="24">
        <f t="shared" si="10"/>
        <v>0</v>
      </c>
      <c r="W22" s="24">
        <f t="shared" si="10"/>
        <v>0</v>
      </c>
      <c r="X22" s="24">
        <f t="shared" si="10"/>
        <v>-19.264931933307992</v>
      </c>
      <c r="Y22" s="24">
        <f t="shared" si="10"/>
        <v>-240.13224441334478</v>
      </c>
      <c r="Z22" s="24">
        <f t="shared" si="10"/>
        <v>-692.16933518054975</v>
      </c>
      <c r="AA22" s="24">
        <f t="shared" si="10"/>
        <v>-9974.6498843564477</v>
      </c>
      <c r="AB22" s="24">
        <f t="shared" si="10"/>
        <v>0</v>
      </c>
      <c r="AC22" s="45">
        <f>SUM(E22:AB22)</f>
        <v>16462.814687473059</v>
      </c>
      <c r="AD22" s="24">
        <f t="shared" si="11"/>
        <v>376493.84344354318</v>
      </c>
      <c r="AE22" s="39">
        <v>3.3</v>
      </c>
      <c r="AF22" s="30">
        <f>AC22/AD22</f>
        <v>4.3726650446388314E-2</v>
      </c>
      <c r="AG22" s="42">
        <f t="shared" si="5"/>
        <v>0.14429794647308142</v>
      </c>
      <c r="AI22" s="59" t="str">
        <f t="shared" si="6"/>
        <v>Large Solar IV + Landfill Adder 2024</v>
      </c>
      <c r="AJ22" s="7" t="s">
        <v>49</v>
      </c>
      <c r="AK22" s="33">
        <v>2024</v>
      </c>
      <c r="AL22" s="52">
        <v>2028</v>
      </c>
      <c r="AM22" s="24">
        <f t="shared" si="7"/>
        <v>16462.814687473059</v>
      </c>
      <c r="AN22" s="24">
        <f t="shared" si="7"/>
        <v>376493.84344354318</v>
      </c>
      <c r="AO22" s="27">
        <f t="shared" si="3"/>
        <v>3.3</v>
      </c>
      <c r="AP22" s="30">
        <f t="shared" si="3"/>
        <v>4.3726650446388314E-2</v>
      </c>
      <c r="AQ22" s="42">
        <f t="shared" si="3"/>
        <v>0.14429794647308142</v>
      </c>
    </row>
    <row r="23" spans="1:43" x14ac:dyDescent="0.35">
      <c r="B23" s="5" t="s">
        <v>46</v>
      </c>
      <c r="C23" s="31">
        <v>2025</v>
      </c>
      <c r="D23" s="31">
        <v>2029</v>
      </c>
      <c r="E23" s="22">
        <f t="shared" si="12"/>
        <v>-36946.307872798177</v>
      </c>
      <c r="F23" s="22">
        <f t="shared" si="10"/>
        <v>-1188.3641745672248</v>
      </c>
      <c r="G23" s="22">
        <f t="shared" si="10"/>
        <v>-18219.628291268833</v>
      </c>
      <c r="H23" s="22">
        <f t="shared" si="10"/>
        <v>0</v>
      </c>
      <c r="I23" s="22">
        <f t="shared" si="10"/>
        <v>0</v>
      </c>
      <c r="J23" s="22">
        <f t="shared" si="10"/>
        <v>0</v>
      </c>
      <c r="K23" s="22">
        <f t="shared" si="10"/>
        <v>0</v>
      </c>
      <c r="L23" s="22">
        <f t="shared" si="10"/>
        <v>0</v>
      </c>
      <c r="M23" s="22">
        <f t="shared" si="10"/>
        <v>0</v>
      </c>
      <c r="N23" s="22">
        <f t="shared" si="10"/>
        <v>0</v>
      </c>
      <c r="O23" s="22">
        <f t="shared" si="10"/>
        <v>-32052.160599156166</v>
      </c>
      <c r="P23" s="22">
        <f t="shared" si="10"/>
        <v>0</v>
      </c>
      <c r="Q23" s="22">
        <f t="shared" si="10"/>
        <v>0</v>
      </c>
      <c r="R23" s="22">
        <f t="shared" si="10"/>
        <v>31844.899266832737</v>
      </c>
      <c r="S23" s="22">
        <f t="shared" si="10"/>
        <v>553199.94140980265</v>
      </c>
      <c r="T23" s="22">
        <f t="shared" si="10"/>
        <v>-50929.437936987379</v>
      </c>
      <c r="U23" s="22">
        <f t="shared" si="10"/>
        <v>0</v>
      </c>
      <c r="V23" s="22">
        <f t="shared" si="10"/>
        <v>0</v>
      </c>
      <c r="W23" s="22">
        <f t="shared" si="10"/>
        <v>0</v>
      </c>
      <c r="X23" s="22">
        <f t="shared" si="10"/>
        <v>-19.176439678179918</v>
      </c>
      <c r="Y23" s="22">
        <f t="shared" si="10"/>
        <v>-239.02921202731795</v>
      </c>
      <c r="Z23" s="22">
        <f t="shared" si="10"/>
        <v>-716.99189002916683</v>
      </c>
      <c r="AA23" s="22">
        <f t="shared" si="10"/>
        <v>-10394.790775116562</v>
      </c>
      <c r="AB23" s="22">
        <f t="shared" si="10"/>
        <v>0</v>
      </c>
      <c r="AC23" s="43">
        <f t="shared" si="8"/>
        <v>434338.95348500635</v>
      </c>
      <c r="AD23" s="22">
        <f t="shared" si="11"/>
        <v>516327.04055776913</v>
      </c>
      <c r="AE23" s="37">
        <v>4.3</v>
      </c>
      <c r="AF23" s="28">
        <f t="shared" si="2"/>
        <v>0.84120900004734589</v>
      </c>
      <c r="AG23" s="40">
        <f t="shared" si="5"/>
        <v>3.6171987002035872</v>
      </c>
      <c r="AI23" s="59" t="str">
        <f t="shared" si="6"/>
        <v>Large Solar I + Landfill Adder 2025</v>
      </c>
      <c r="AJ23" s="5" t="s">
        <v>46</v>
      </c>
      <c r="AK23" s="31">
        <v>2025</v>
      </c>
      <c r="AL23" s="50">
        <v>2029</v>
      </c>
      <c r="AM23" s="22">
        <f t="shared" si="7"/>
        <v>434338.95348500635</v>
      </c>
      <c r="AN23" s="22">
        <f t="shared" si="7"/>
        <v>516327.04055776913</v>
      </c>
      <c r="AO23" s="25">
        <f t="shared" si="7"/>
        <v>4.3</v>
      </c>
      <c r="AP23" s="28">
        <f t="shared" si="7"/>
        <v>0.84120900004734589</v>
      </c>
      <c r="AQ23" s="40">
        <f t="shared" si="7"/>
        <v>3.6171987002035872</v>
      </c>
    </row>
    <row r="24" spans="1:43" x14ac:dyDescent="0.35">
      <c r="B24" s="6" t="s">
        <v>47</v>
      </c>
      <c r="C24" s="32">
        <v>2025</v>
      </c>
      <c r="D24" s="32">
        <v>2029</v>
      </c>
      <c r="E24" s="23">
        <f t="shared" si="12"/>
        <v>-36946.307872798177</v>
      </c>
      <c r="F24" s="23">
        <f t="shared" si="10"/>
        <v>-1188.3641745672248</v>
      </c>
      <c r="G24" s="23">
        <f t="shared" si="10"/>
        <v>-18219.628291268833</v>
      </c>
      <c r="H24" s="23">
        <f t="shared" si="10"/>
        <v>0</v>
      </c>
      <c r="I24" s="23">
        <f t="shared" si="10"/>
        <v>0</v>
      </c>
      <c r="J24" s="23">
        <f t="shared" si="10"/>
        <v>0</v>
      </c>
      <c r="K24" s="23">
        <f t="shared" si="10"/>
        <v>0</v>
      </c>
      <c r="L24" s="23">
        <f t="shared" si="10"/>
        <v>0</v>
      </c>
      <c r="M24" s="23">
        <f t="shared" si="10"/>
        <v>0</v>
      </c>
      <c r="N24" s="23">
        <f t="shared" si="10"/>
        <v>0</v>
      </c>
      <c r="O24" s="23">
        <f t="shared" si="10"/>
        <v>-32052.160599156166</v>
      </c>
      <c r="P24" s="23">
        <f t="shared" si="10"/>
        <v>0</v>
      </c>
      <c r="Q24" s="23">
        <f t="shared" si="10"/>
        <v>0</v>
      </c>
      <c r="R24" s="23">
        <f t="shared" si="10"/>
        <v>31844.899266832737</v>
      </c>
      <c r="S24" s="23">
        <f t="shared" si="10"/>
        <v>276599.97070490132</v>
      </c>
      <c r="T24" s="23">
        <f t="shared" si="10"/>
        <v>-50929.437936987379</v>
      </c>
      <c r="U24" s="23">
        <f t="shared" si="10"/>
        <v>0</v>
      </c>
      <c r="V24" s="23">
        <f t="shared" si="10"/>
        <v>0</v>
      </c>
      <c r="W24" s="23">
        <f t="shared" si="10"/>
        <v>0</v>
      </c>
      <c r="X24" s="23">
        <f t="shared" si="10"/>
        <v>-19.176439678179918</v>
      </c>
      <c r="Y24" s="23">
        <f t="shared" si="10"/>
        <v>-239.02921202731795</v>
      </c>
      <c r="Z24" s="23">
        <f t="shared" si="10"/>
        <v>-716.99189002916683</v>
      </c>
      <c r="AA24" s="23">
        <f t="shared" si="10"/>
        <v>-10394.790775116562</v>
      </c>
      <c r="AB24" s="23">
        <f t="shared" si="10"/>
        <v>0</v>
      </c>
      <c r="AC24" s="44">
        <f t="shared" si="8"/>
        <v>157738.98278010506</v>
      </c>
      <c r="AD24" s="23">
        <f t="shared" si="11"/>
        <v>415557.37408775929</v>
      </c>
      <c r="AE24" s="38">
        <v>3.6</v>
      </c>
      <c r="AF24" s="29">
        <f t="shared" si="2"/>
        <v>0.37958412632281441</v>
      </c>
      <c r="AG24" s="41">
        <f t="shared" si="5"/>
        <v>1.3665028547621318</v>
      </c>
      <c r="AI24" s="59" t="str">
        <f t="shared" si="6"/>
        <v>Large Solar II + Landfill Adder 2025</v>
      </c>
      <c r="AJ24" s="6" t="s">
        <v>47</v>
      </c>
      <c r="AK24" s="32">
        <v>2025</v>
      </c>
      <c r="AL24" s="51">
        <v>2029</v>
      </c>
      <c r="AM24" s="23">
        <f t="shared" si="7"/>
        <v>157738.98278010506</v>
      </c>
      <c r="AN24" s="23">
        <f t="shared" si="7"/>
        <v>415557.37408775929</v>
      </c>
      <c r="AO24" s="26">
        <f t="shared" si="7"/>
        <v>3.6</v>
      </c>
      <c r="AP24" s="29">
        <f t="shared" si="7"/>
        <v>0.37958412632281441</v>
      </c>
      <c r="AQ24" s="41">
        <f t="shared" si="7"/>
        <v>1.3665028547621318</v>
      </c>
    </row>
    <row r="25" spans="1:43" x14ac:dyDescent="0.35">
      <c r="B25" s="6" t="s">
        <v>48</v>
      </c>
      <c r="C25" s="32">
        <v>2025</v>
      </c>
      <c r="D25" s="32">
        <v>2029</v>
      </c>
      <c r="E25" s="23">
        <f t="shared" si="12"/>
        <v>-36946.307872798177</v>
      </c>
      <c r="F25" s="23">
        <f t="shared" si="10"/>
        <v>-1188.3641745672248</v>
      </c>
      <c r="G25" s="23">
        <f t="shared" si="10"/>
        <v>-18219.628291268833</v>
      </c>
      <c r="H25" s="23">
        <f t="shared" si="10"/>
        <v>0</v>
      </c>
      <c r="I25" s="23">
        <f t="shared" si="10"/>
        <v>0</v>
      </c>
      <c r="J25" s="23">
        <f t="shared" si="10"/>
        <v>0</v>
      </c>
      <c r="K25" s="23">
        <f t="shared" si="10"/>
        <v>0</v>
      </c>
      <c r="L25" s="23">
        <f t="shared" si="10"/>
        <v>0</v>
      </c>
      <c r="M25" s="23">
        <f t="shared" si="10"/>
        <v>0</v>
      </c>
      <c r="N25" s="23">
        <f t="shared" si="10"/>
        <v>0</v>
      </c>
      <c r="O25" s="23">
        <f t="shared" si="10"/>
        <v>-32052.160599156166</v>
      </c>
      <c r="P25" s="23">
        <f t="shared" si="10"/>
        <v>0</v>
      </c>
      <c r="Q25" s="23">
        <f t="shared" si="10"/>
        <v>0</v>
      </c>
      <c r="R25" s="23">
        <f t="shared" si="10"/>
        <v>31844.899266832737</v>
      </c>
      <c r="S25" s="23">
        <f t="shared" si="10"/>
        <v>184399.98046993418</v>
      </c>
      <c r="T25" s="23">
        <f t="shared" si="10"/>
        <v>-50929.437936987379</v>
      </c>
      <c r="U25" s="23">
        <f t="shared" si="10"/>
        <v>0</v>
      </c>
      <c r="V25" s="23">
        <f t="shared" si="10"/>
        <v>0</v>
      </c>
      <c r="W25" s="23">
        <f t="shared" si="10"/>
        <v>0</v>
      </c>
      <c r="X25" s="23">
        <f t="shared" si="10"/>
        <v>-19.176439678179918</v>
      </c>
      <c r="Y25" s="23">
        <f t="shared" si="10"/>
        <v>-239.02921202731795</v>
      </c>
      <c r="Z25" s="23">
        <f t="shared" si="10"/>
        <v>-716.99189002916683</v>
      </c>
      <c r="AA25" s="23">
        <f t="shared" si="10"/>
        <v>-10394.790775116562</v>
      </c>
      <c r="AB25" s="23">
        <f t="shared" si="10"/>
        <v>0</v>
      </c>
      <c r="AC25" s="44">
        <f t="shared" si="8"/>
        <v>65538.992545137909</v>
      </c>
      <c r="AD25" s="23">
        <f t="shared" si="11"/>
        <v>382681.04330088571</v>
      </c>
      <c r="AE25" s="38">
        <v>3.4</v>
      </c>
      <c r="AF25" s="29">
        <f t="shared" si="2"/>
        <v>0.17126271000993223</v>
      </c>
      <c r="AG25" s="41">
        <f t="shared" si="5"/>
        <v>0.58229321403376955</v>
      </c>
      <c r="AI25" s="59" t="str">
        <f t="shared" si="6"/>
        <v>Large Solar III + Landfill Adder 2025</v>
      </c>
      <c r="AJ25" s="6" t="s">
        <v>48</v>
      </c>
      <c r="AK25" s="32">
        <v>2025</v>
      </c>
      <c r="AL25" s="51">
        <v>2029</v>
      </c>
      <c r="AM25" s="23">
        <f t="shared" si="7"/>
        <v>65538.992545137909</v>
      </c>
      <c r="AN25" s="23">
        <f t="shared" si="7"/>
        <v>382681.04330088571</v>
      </c>
      <c r="AO25" s="26">
        <f t="shared" si="7"/>
        <v>3.4</v>
      </c>
      <c r="AP25" s="29">
        <f t="shared" si="7"/>
        <v>0.17126271000993223</v>
      </c>
      <c r="AQ25" s="41">
        <f t="shared" si="7"/>
        <v>0.58229321403376955</v>
      </c>
    </row>
    <row r="26" spans="1:43" ht="15" thickBot="1" x14ac:dyDescent="0.4">
      <c r="B26" s="7" t="s">
        <v>49</v>
      </c>
      <c r="C26" s="33">
        <v>2025</v>
      </c>
      <c r="D26" s="33">
        <v>2029</v>
      </c>
      <c r="E26" s="24">
        <f t="shared" si="12"/>
        <v>-36946.307872798177</v>
      </c>
      <c r="F26" s="24">
        <f t="shared" si="10"/>
        <v>-1188.3641745672248</v>
      </c>
      <c r="G26" s="24">
        <f t="shared" si="10"/>
        <v>-18219.628291268833</v>
      </c>
      <c r="H26" s="24">
        <f t="shared" si="10"/>
        <v>0</v>
      </c>
      <c r="I26" s="24">
        <f t="shared" si="10"/>
        <v>0</v>
      </c>
      <c r="J26" s="24">
        <f t="shared" si="10"/>
        <v>0</v>
      </c>
      <c r="K26" s="24">
        <f t="shared" si="10"/>
        <v>0</v>
      </c>
      <c r="L26" s="24">
        <f t="shared" si="10"/>
        <v>0</v>
      </c>
      <c r="M26" s="24">
        <f t="shared" si="10"/>
        <v>0</v>
      </c>
      <c r="N26" s="24">
        <f t="shared" si="10"/>
        <v>0</v>
      </c>
      <c r="O26" s="24">
        <f t="shared" si="10"/>
        <v>-32052.160599156166</v>
      </c>
      <c r="P26" s="24">
        <f t="shared" si="10"/>
        <v>0</v>
      </c>
      <c r="Q26" s="24">
        <f t="shared" si="10"/>
        <v>0</v>
      </c>
      <c r="R26" s="24">
        <f t="shared" si="10"/>
        <v>31844.899266832737</v>
      </c>
      <c r="S26" s="24">
        <f t="shared" si="10"/>
        <v>138299.98535245066</v>
      </c>
      <c r="T26" s="24">
        <f>T68-T44</f>
        <v>-50929.437936987379</v>
      </c>
      <c r="U26" s="24">
        <f t="shared" si="10"/>
        <v>0</v>
      </c>
      <c r="V26" s="24">
        <f t="shared" si="10"/>
        <v>0</v>
      </c>
      <c r="W26" s="24">
        <f t="shared" si="10"/>
        <v>0</v>
      </c>
      <c r="X26" s="24">
        <f t="shared" si="10"/>
        <v>-19.176439678179918</v>
      </c>
      <c r="Y26" s="24">
        <f t="shared" si="10"/>
        <v>-239.02921202731795</v>
      </c>
      <c r="Z26" s="24">
        <f t="shared" si="10"/>
        <v>-716.99189002916683</v>
      </c>
      <c r="AA26" s="24">
        <f t="shared" si="10"/>
        <v>-10394.790775116562</v>
      </c>
      <c r="AB26" s="24">
        <f t="shared" si="10"/>
        <v>0</v>
      </c>
      <c r="AC26" s="45">
        <f>SUM(E26:AB26)</f>
        <v>19438.997427654398</v>
      </c>
      <c r="AD26" s="24">
        <f t="shared" si="11"/>
        <v>369817.25072846143</v>
      </c>
      <c r="AE26" s="39">
        <v>3.3</v>
      </c>
      <c r="AF26" s="30">
        <f t="shared" si="2"/>
        <v>5.2563793033893642E-2</v>
      </c>
      <c r="AG26" s="42">
        <f t="shared" si="5"/>
        <v>0.173460517011849</v>
      </c>
      <c r="AI26" s="59" t="str">
        <f t="shared" si="6"/>
        <v>Large Solar IV + Landfill Adder 2025</v>
      </c>
      <c r="AJ26" s="7" t="s">
        <v>49</v>
      </c>
      <c r="AK26" s="33">
        <v>2025</v>
      </c>
      <c r="AL26" s="52">
        <v>2029</v>
      </c>
      <c r="AM26" s="24">
        <f t="shared" si="7"/>
        <v>19438.997427654398</v>
      </c>
      <c r="AN26" s="24">
        <f t="shared" si="7"/>
        <v>369817.25072846143</v>
      </c>
      <c r="AO26" s="27">
        <f t="shared" si="7"/>
        <v>3.3</v>
      </c>
      <c r="AP26" s="30">
        <f t="shared" si="7"/>
        <v>5.2563793033893642E-2</v>
      </c>
      <c r="AQ26" s="42">
        <f t="shared" si="7"/>
        <v>0.173460517011849</v>
      </c>
    </row>
    <row r="27" spans="1:43" x14ac:dyDescent="0.35">
      <c r="B27" s="5" t="s">
        <v>46</v>
      </c>
      <c r="C27" s="31">
        <v>2026</v>
      </c>
      <c r="D27" s="31">
        <v>2030</v>
      </c>
      <c r="E27" s="22">
        <f t="shared" si="12"/>
        <v>-36804.712034028955</v>
      </c>
      <c r="F27" s="22">
        <f t="shared" si="10"/>
        <v>-1137.9264236868075</v>
      </c>
      <c r="G27" s="22">
        <f t="shared" si="10"/>
        <v>-18129.029100506741</v>
      </c>
      <c r="H27" s="22">
        <f t="shared" si="10"/>
        <v>0</v>
      </c>
      <c r="I27" s="22">
        <f t="shared" si="10"/>
        <v>0</v>
      </c>
      <c r="J27" s="22">
        <f t="shared" si="10"/>
        <v>0</v>
      </c>
      <c r="K27" s="22">
        <f t="shared" si="10"/>
        <v>0</v>
      </c>
      <c r="L27" s="22">
        <f t="shared" si="10"/>
        <v>0</v>
      </c>
      <c r="M27" s="22">
        <f t="shared" si="10"/>
        <v>0</v>
      </c>
      <c r="N27" s="22">
        <f t="shared" si="10"/>
        <v>0</v>
      </c>
      <c r="O27" s="22">
        <f t="shared" si="10"/>
        <v>-31417.044210237218</v>
      </c>
      <c r="P27" s="22">
        <f t="shared" si="10"/>
        <v>0</v>
      </c>
      <c r="Q27" s="22">
        <f t="shared" si="10"/>
        <v>0</v>
      </c>
      <c r="R27" s="22">
        <f t="shared" si="10"/>
        <v>30917.37792896383</v>
      </c>
      <c r="S27" s="22">
        <f t="shared" si="10"/>
        <v>559417.48636586987</v>
      </c>
      <c r="T27" s="22">
        <f t="shared" si="10"/>
        <v>-49063.430082257371</v>
      </c>
      <c r="U27" s="22">
        <f t="shared" si="10"/>
        <v>0</v>
      </c>
      <c r="V27" s="22">
        <f t="shared" si="10"/>
        <v>0</v>
      </c>
      <c r="W27" s="22">
        <f t="shared" si="10"/>
        <v>0</v>
      </c>
      <c r="X27" s="22">
        <f t="shared" si="10"/>
        <v>-19.089622238595382</v>
      </c>
      <c r="Y27" s="22">
        <f t="shared" si="10"/>
        <v>-237.94705577086734</v>
      </c>
      <c r="Z27" s="22">
        <f t="shared" si="10"/>
        <v>-741.99254955776269</v>
      </c>
      <c r="AA27" s="22">
        <f t="shared" si="10"/>
        <v>-10814.567184798274</v>
      </c>
      <c r="AB27" s="22">
        <f t="shared" si="10"/>
        <v>0</v>
      </c>
      <c r="AC27" s="43">
        <f t="shared" si="8"/>
        <v>441969.12603175116</v>
      </c>
      <c r="AD27" s="22">
        <f t="shared" si="11"/>
        <v>502676.49484094605</v>
      </c>
      <c r="AE27" s="37">
        <v>4.3</v>
      </c>
      <c r="AF27" s="28">
        <f t="shared" si="2"/>
        <v>0.87923173366520035</v>
      </c>
      <c r="AG27" s="40">
        <f t="shared" si="5"/>
        <v>3.7806964547603612</v>
      </c>
      <c r="AI27" s="59" t="str">
        <f t="shared" si="6"/>
        <v>Large Solar I + Landfill Adder 2026</v>
      </c>
      <c r="AJ27" s="5" t="s">
        <v>46</v>
      </c>
      <c r="AK27" s="31">
        <v>2026</v>
      </c>
      <c r="AL27" s="50">
        <v>2030</v>
      </c>
      <c r="AM27" s="22">
        <f t="shared" si="7"/>
        <v>441969.12603175116</v>
      </c>
      <c r="AN27" s="22">
        <f t="shared" si="7"/>
        <v>502676.49484094605</v>
      </c>
      <c r="AO27" s="25">
        <f t="shared" si="7"/>
        <v>4.3</v>
      </c>
      <c r="AP27" s="28">
        <f t="shared" si="7"/>
        <v>0.87923173366520035</v>
      </c>
      <c r="AQ27" s="40">
        <f t="shared" si="7"/>
        <v>3.7806964547603612</v>
      </c>
    </row>
    <row r="28" spans="1:43" x14ac:dyDescent="0.35">
      <c r="B28" s="6" t="s">
        <v>47</v>
      </c>
      <c r="C28" s="32">
        <v>2026</v>
      </c>
      <c r="D28" s="32">
        <v>2030</v>
      </c>
      <c r="E28" s="23">
        <f t="shared" si="12"/>
        <v>-36804.712034028955</v>
      </c>
      <c r="F28" s="23">
        <f t="shared" si="10"/>
        <v>-1137.9264236868075</v>
      </c>
      <c r="G28" s="23">
        <f t="shared" si="10"/>
        <v>-18129.029100506741</v>
      </c>
      <c r="H28" s="23">
        <f t="shared" si="10"/>
        <v>0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3">
        <f t="shared" si="10"/>
        <v>0</v>
      </c>
      <c r="M28" s="23">
        <f t="shared" si="10"/>
        <v>0</v>
      </c>
      <c r="N28" s="23">
        <f t="shared" si="10"/>
        <v>0</v>
      </c>
      <c r="O28" s="23">
        <f t="shared" si="10"/>
        <v>-31417.044210237218</v>
      </c>
      <c r="P28" s="23">
        <f t="shared" si="10"/>
        <v>0</v>
      </c>
      <c r="Q28" s="23">
        <f t="shared" si="10"/>
        <v>0</v>
      </c>
      <c r="R28" s="23">
        <f t="shared" si="10"/>
        <v>30917.37792896383</v>
      </c>
      <c r="S28" s="23">
        <f t="shared" si="10"/>
        <v>279708.74318293494</v>
      </c>
      <c r="T28" s="23">
        <f t="shared" si="10"/>
        <v>-49063.430082257371</v>
      </c>
      <c r="U28" s="23">
        <f t="shared" si="10"/>
        <v>0</v>
      </c>
      <c r="V28" s="23">
        <f t="shared" si="10"/>
        <v>0</v>
      </c>
      <c r="W28" s="23">
        <f t="shared" si="10"/>
        <v>0</v>
      </c>
      <c r="X28" s="23">
        <f t="shared" si="10"/>
        <v>-19.089622238595382</v>
      </c>
      <c r="Y28" s="23">
        <f t="shared" si="10"/>
        <v>-237.94705577086734</v>
      </c>
      <c r="Z28" s="23">
        <f t="shared" si="10"/>
        <v>-741.99254955776269</v>
      </c>
      <c r="AA28" s="23">
        <f t="shared" si="10"/>
        <v>-10814.567184798274</v>
      </c>
      <c r="AB28" s="23">
        <f t="shared" si="10"/>
        <v>0</v>
      </c>
      <c r="AC28" s="44">
        <f t="shared" si="8"/>
        <v>162260.38284881617</v>
      </c>
      <c r="AD28" s="23">
        <f t="shared" si="11"/>
        <v>404841.86720016133</v>
      </c>
      <c r="AE28" s="38">
        <v>3.6</v>
      </c>
      <c r="AF28" s="29">
        <f t="shared" si="2"/>
        <v>0.4007994132894156</v>
      </c>
      <c r="AG28" s="41">
        <f t="shared" si="5"/>
        <v>1.4428778878418962</v>
      </c>
      <c r="AI28" s="59" t="str">
        <f t="shared" si="6"/>
        <v>Large Solar II + Landfill Adder 2026</v>
      </c>
      <c r="AJ28" s="6" t="s">
        <v>47</v>
      </c>
      <c r="AK28" s="32">
        <v>2026</v>
      </c>
      <c r="AL28" s="51">
        <v>2030</v>
      </c>
      <c r="AM28" s="23">
        <f t="shared" si="7"/>
        <v>162260.38284881617</v>
      </c>
      <c r="AN28" s="23">
        <f t="shared" si="7"/>
        <v>404841.86720016133</v>
      </c>
      <c r="AO28" s="26">
        <f t="shared" si="7"/>
        <v>3.6</v>
      </c>
      <c r="AP28" s="29">
        <f t="shared" si="7"/>
        <v>0.4007994132894156</v>
      </c>
      <c r="AQ28" s="41">
        <f t="shared" si="7"/>
        <v>1.4428778878418962</v>
      </c>
    </row>
    <row r="29" spans="1:43" x14ac:dyDescent="0.35">
      <c r="B29" s="6" t="s">
        <v>48</v>
      </c>
      <c r="C29" s="32">
        <v>2026</v>
      </c>
      <c r="D29" s="32">
        <v>2030</v>
      </c>
      <c r="E29" s="23">
        <f t="shared" si="12"/>
        <v>-36804.712034028955</v>
      </c>
      <c r="F29" s="23">
        <f t="shared" si="10"/>
        <v>-1137.9264236868075</v>
      </c>
      <c r="G29" s="23">
        <f t="shared" si="10"/>
        <v>-18129.029100506741</v>
      </c>
      <c r="H29" s="23">
        <f t="shared" si="10"/>
        <v>0</v>
      </c>
      <c r="I29" s="23">
        <f t="shared" si="10"/>
        <v>0</v>
      </c>
      <c r="J29" s="23">
        <f t="shared" si="10"/>
        <v>0</v>
      </c>
      <c r="K29" s="23">
        <f t="shared" si="10"/>
        <v>0</v>
      </c>
      <c r="L29" s="23">
        <f t="shared" si="10"/>
        <v>0</v>
      </c>
      <c r="M29" s="23">
        <f t="shared" si="10"/>
        <v>0</v>
      </c>
      <c r="N29" s="23">
        <f t="shared" si="10"/>
        <v>0</v>
      </c>
      <c r="O29" s="23">
        <f t="shared" si="10"/>
        <v>-31417.044210237218</v>
      </c>
      <c r="P29" s="23">
        <f t="shared" si="10"/>
        <v>0</v>
      </c>
      <c r="Q29" s="23">
        <f t="shared" si="10"/>
        <v>0</v>
      </c>
      <c r="R29" s="23">
        <f t="shared" si="10"/>
        <v>30917.37792896383</v>
      </c>
      <c r="S29" s="23">
        <f t="shared" si="10"/>
        <v>186472.49545528999</v>
      </c>
      <c r="T29" s="23">
        <f t="shared" si="10"/>
        <v>-49063.430082257371</v>
      </c>
      <c r="U29" s="23">
        <f t="shared" si="10"/>
        <v>0</v>
      </c>
      <c r="V29" s="23">
        <f t="shared" si="10"/>
        <v>0</v>
      </c>
      <c r="W29" s="23">
        <f t="shared" si="10"/>
        <v>0</v>
      </c>
      <c r="X29" s="23">
        <f t="shared" si="10"/>
        <v>-19.089622238595382</v>
      </c>
      <c r="Y29" s="23">
        <f t="shared" si="10"/>
        <v>-237.94705577086734</v>
      </c>
      <c r="Z29" s="23">
        <f t="shared" si="10"/>
        <v>-741.99254955776269</v>
      </c>
      <c r="AA29" s="23">
        <f t="shared" si="10"/>
        <v>-10814.567184798274</v>
      </c>
      <c r="AB29" s="23">
        <f t="shared" si="10"/>
        <v>0</v>
      </c>
      <c r="AC29" s="44">
        <f t="shared" si="8"/>
        <v>69024.135121171232</v>
      </c>
      <c r="AD29" s="23">
        <f t="shared" si="11"/>
        <v>372229.04647095921</v>
      </c>
      <c r="AE29" s="38">
        <v>3.4</v>
      </c>
      <c r="AF29" s="29">
        <f t="shared" si="2"/>
        <v>0.18543457523150708</v>
      </c>
      <c r="AG29" s="41">
        <f t="shared" si="5"/>
        <v>0.63047755578712406</v>
      </c>
      <c r="AI29" s="59" t="str">
        <f t="shared" si="6"/>
        <v>Large Solar III + Landfill Adder 2026</v>
      </c>
      <c r="AJ29" s="6" t="s">
        <v>48</v>
      </c>
      <c r="AK29" s="32">
        <v>2026</v>
      </c>
      <c r="AL29" s="51">
        <v>2030</v>
      </c>
      <c r="AM29" s="23">
        <f t="shared" si="7"/>
        <v>69024.135121171232</v>
      </c>
      <c r="AN29" s="23">
        <f t="shared" si="7"/>
        <v>372229.04647095921</v>
      </c>
      <c r="AO29" s="26">
        <f t="shared" si="7"/>
        <v>3.4</v>
      </c>
      <c r="AP29" s="29">
        <f t="shared" si="7"/>
        <v>0.18543457523150708</v>
      </c>
      <c r="AQ29" s="41">
        <f t="shared" si="7"/>
        <v>0.63047755578712406</v>
      </c>
    </row>
    <row r="30" spans="1:43" ht="15" thickBot="1" x14ac:dyDescent="0.4">
      <c r="B30" s="7" t="s">
        <v>49</v>
      </c>
      <c r="C30" s="33">
        <v>2026</v>
      </c>
      <c r="D30" s="33">
        <v>2030</v>
      </c>
      <c r="E30" s="24">
        <f t="shared" si="12"/>
        <v>-36804.712034028955</v>
      </c>
      <c r="F30" s="24">
        <f t="shared" si="10"/>
        <v>-1137.9264236868075</v>
      </c>
      <c r="G30" s="24">
        <f t="shared" si="10"/>
        <v>-18129.029100506741</v>
      </c>
      <c r="H30" s="24">
        <f t="shared" si="10"/>
        <v>0</v>
      </c>
      <c r="I30" s="24">
        <f t="shared" si="10"/>
        <v>0</v>
      </c>
      <c r="J30" s="24">
        <f t="shared" si="10"/>
        <v>0</v>
      </c>
      <c r="K30" s="24">
        <f t="shared" si="10"/>
        <v>0</v>
      </c>
      <c r="L30" s="24">
        <f t="shared" si="10"/>
        <v>0</v>
      </c>
      <c r="M30" s="24">
        <f t="shared" si="10"/>
        <v>0</v>
      </c>
      <c r="N30" s="24">
        <f t="shared" si="10"/>
        <v>0</v>
      </c>
      <c r="O30" s="24">
        <f t="shared" si="10"/>
        <v>-31417.044210237218</v>
      </c>
      <c r="P30" s="24">
        <f t="shared" si="10"/>
        <v>0</v>
      </c>
      <c r="Q30" s="24">
        <f t="shared" si="10"/>
        <v>0</v>
      </c>
      <c r="R30" s="24">
        <f t="shared" si="10"/>
        <v>30917.37792896383</v>
      </c>
      <c r="S30" s="24">
        <f t="shared" si="10"/>
        <v>139854.37159146747</v>
      </c>
      <c r="T30" s="24">
        <f t="shared" si="10"/>
        <v>-49063.430082257371</v>
      </c>
      <c r="U30" s="24">
        <f t="shared" si="10"/>
        <v>0</v>
      </c>
      <c r="V30" s="24">
        <f t="shared" si="10"/>
        <v>0</v>
      </c>
      <c r="W30" s="24">
        <f t="shared" ref="W30:AB30" si="13">W72-W48</f>
        <v>0</v>
      </c>
      <c r="X30" s="24">
        <f t="shared" si="13"/>
        <v>-19.089622238595382</v>
      </c>
      <c r="Y30" s="24">
        <f t="shared" si="13"/>
        <v>-237.94705577086734</v>
      </c>
      <c r="Z30" s="24">
        <f t="shared" si="13"/>
        <v>-741.99254955776269</v>
      </c>
      <c r="AA30" s="24">
        <f t="shared" si="13"/>
        <v>-10814.567184798274</v>
      </c>
      <c r="AB30" s="24">
        <f t="shared" si="13"/>
        <v>0</v>
      </c>
      <c r="AC30" s="45">
        <f t="shared" si="8"/>
        <v>22406.011257348713</v>
      </c>
      <c r="AD30" s="24">
        <f t="shared" si="11"/>
        <v>359739.92746860627</v>
      </c>
      <c r="AE30" s="39">
        <v>3.3</v>
      </c>
      <c r="AF30" s="30">
        <f t="shared" si="2"/>
        <v>6.2283915535909028E-2</v>
      </c>
      <c r="AG30" s="42">
        <f t="shared" si="5"/>
        <v>0.20553692126849979</v>
      </c>
      <c r="AI30" s="59" t="str">
        <f t="shared" si="6"/>
        <v>Large Solar IV + Landfill Adder 2026</v>
      </c>
      <c r="AJ30" s="7" t="s">
        <v>49</v>
      </c>
      <c r="AK30" s="33">
        <v>2026</v>
      </c>
      <c r="AL30" s="52">
        <v>2030</v>
      </c>
      <c r="AM30" s="24">
        <f t="shared" si="7"/>
        <v>22406.011257348713</v>
      </c>
      <c r="AN30" s="24">
        <f t="shared" si="7"/>
        <v>359739.92746860627</v>
      </c>
      <c r="AO30" s="27">
        <f t="shared" si="7"/>
        <v>3.3</v>
      </c>
      <c r="AP30" s="30">
        <f t="shared" si="7"/>
        <v>6.2283915535909028E-2</v>
      </c>
      <c r="AQ30" s="42">
        <f t="shared" si="7"/>
        <v>0.20553692126849979</v>
      </c>
    </row>
    <row r="32" spans="1:43" ht="18.5" x14ac:dyDescent="0.45">
      <c r="A32" s="21" t="s">
        <v>50</v>
      </c>
    </row>
    <row r="33" spans="1:30" x14ac:dyDescent="0.35">
      <c r="A33" s="46" t="s">
        <v>1</v>
      </c>
    </row>
    <row r="34" spans="1:30" ht="15" thickBot="1" x14ac:dyDescent="0.4">
      <c r="A34" s="46"/>
    </row>
    <row r="35" spans="1:30" ht="29.5" thickBot="1" x14ac:dyDescent="0.4">
      <c r="B35" s="1" t="s">
        <v>2</v>
      </c>
      <c r="C35" s="1" t="s">
        <v>3</v>
      </c>
      <c r="D35" s="11" t="s">
        <v>4</v>
      </c>
      <c r="E35" s="12" t="s">
        <v>5</v>
      </c>
      <c r="F35" s="12" t="s">
        <v>6</v>
      </c>
      <c r="G35" s="12" t="s">
        <v>7</v>
      </c>
      <c r="H35" s="12" t="s">
        <v>8</v>
      </c>
      <c r="I35" s="12" t="s">
        <v>9</v>
      </c>
      <c r="J35" s="12" t="s">
        <v>10</v>
      </c>
      <c r="K35" s="12" t="s">
        <v>11</v>
      </c>
      <c r="L35" s="12" t="s">
        <v>12</v>
      </c>
      <c r="M35" s="12" t="s">
        <v>13</v>
      </c>
      <c r="N35" s="12" t="s">
        <v>14</v>
      </c>
      <c r="O35" s="12" t="s">
        <v>15</v>
      </c>
      <c r="P35" s="12" t="s">
        <v>16</v>
      </c>
      <c r="Q35" s="12" t="s">
        <v>17</v>
      </c>
      <c r="R35" s="12" t="s">
        <v>51</v>
      </c>
      <c r="S35" s="12" t="s">
        <v>19</v>
      </c>
      <c r="T35" s="12" t="s">
        <v>20</v>
      </c>
      <c r="U35" s="12" t="s">
        <v>21</v>
      </c>
      <c r="V35" s="12" t="s">
        <v>22</v>
      </c>
      <c r="W35" s="12" t="s">
        <v>23</v>
      </c>
      <c r="X35" s="12" t="s">
        <v>24</v>
      </c>
      <c r="Y35" s="12" t="s">
        <v>25</v>
      </c>
      <c r="Z35" s="12" t="s">
        <v>26</v>
      </c>
      <c r="AA35" s="12" t="s">
        <v>27</v>
      </c>
      <c r="AB35" s="12" t="s">
        <v>28</v>
      </c>
      <c r="AC35" s="14" t="s">
        <v>52</v>
      </c>
      <c r="AD35" s="36" t="s">
        <v>53</v>
      </c>
    </row>
    <row r="36" spans="1:30" ht="15" thickBot="1" x14ac:dyDescent="0.4">
      <c r="B36" s="11" t="s">
        <v>36</v>
      </c>
      <c r="C36" s="11" t="s">
        <v>37</v>
      </c>
      <c r="D36" s="11" t="s">
        <v>37</v>
      </c>
      <c r="E36" s="11" t="s">
        <v>38</v>
      </c>
      <c r="F36" s="11" t="s">
        <v>38</v>
      </c>
      <c r="G36" s="11" t="s">
        <v>38</v>
      </c>
      <c r="H36" s="11" t="s">
        <v>38</v>
      </c>
      <c r="I36" s="11" t="s">
        <v>38</v>
      </c>
      <c r="J36" s="11" t="s">
        <v>38</v>
      </c>
      <c r="K36" s="11" t="s">
        <v>38</v>
      </c>
      <c r="L36" s="11" t="s">
        <v>38</v>
      </c>
      <c r="M36" s="11" t="s">
        <v>38</v>
      </c>
      <c r="N36" s="11" t="s">
        <v>38</v>
      </c>
      <c r="O36" s="11" t="s">
        <v>38</v>
      </c>
      <c r="P36" s="11" t="s">
        <v>38</v>
      </c>
      <c r="Q36" s="11" t="s">
        <v>38</v>
      </c>
      <c r="R36" s="11" t="s">
        <v>38</v>
      </c>
      <c r="S36" s="11" t="s">
        <v>38</v>
      </c>
      <c r="T36" s="11" t="s">
        <v>38</v>
      </c>
      <c r="U36" s="11" t="s">
        <v>38</v>
      </c>
      <c r="V36" s="11" t="s">
        <v>38</v>
      </c>
      <c r="W36" s="11" t="s">
        <v>38</v>
      </c>
      <c r="X36" s="11" t="s">
        <v>38</v>
      </c>
      <c r="Y36" s="11" t="s">
        <v>38</v>
      </c>
      <c r="Z36" s="11" t="s">
        <v>38</v>
      </c>
      <c r="AA36" s="11" t="s">
        <v>38</v>
      </c>
      <c r="AB36" s="11" t="s">
        <v>38</v>
      </c>
      <c r="AC36" s="11" t="s">
        <v>38</v>
      </c>
      <c r="AD36" s="11" t="s">
        <v>38</v>
      </c>
    </row>
    <row r="37" spans="1:30" x14ac:dyDescent="0.35">
      <c r="B37" s="2" t="s">
        <v>54</v>
      </c>
      <c r="C37" s="31">
        <v>2024</v>
      </c>
      <c r="D37" s="31">
        <v>2028</v>
      </c>
      <c r="E37" s="47">
        <v>801808.71471910237</v>
      </c>
      <c r="F37" s="47">
        <v>26602.594702097438</v>
      </c>
      <c r="G37" s="47">
        <v>395146.70839239546</v>
      </c>
      <c r="H37" s="47">
        <v>43610.480872411135</v>
      </c>
      <c r="I37" s="47">
        <v>75949.620794330913</v>
      </c>
      <c r="J37" s="47">
        <v>486928.20658706373</v>
      </c>
      <c r="K37" s="47">
        <v>63135.329454335311</v>
      </c>
      <c r="L37" s="47">
        <v>0</v>
      </c>
      <c r="M37" s="47">
        <v>0</v>
      </c>
      <c r="N37" s="47">
        <v>0</v>
      </c>
      <c r="O37" s="47">
        <v>706125.53565075749</v>
      </c>
      <c r="P37" s="47">
        <v>3337.4572006816315</v>
      </c>
      <c r="Q37" s="47">
        <v>0</v>
      </c>
      <c r="R37" s="47">
        <v>0</v>
      </c>
      <c r="S37" s="47">
        <v>0</v>
      </c>
      <c r="T37" s="47">
        <v>1137214.6784452766</v>
      </c>
      <c r="U37" s="47">
        <v>0</v>
      </c>
      <c r="V37" s="47">
        <v>0</v>
      </c>
      <c r="W37" s="47">
        <v>0</v>
      </c>
      <c r="X37" s="47">
        <v>415.57210313278443</v>
      </c>
      <c r="Y37" s="47">
        <v>5179.9955580593005</v>
      </c>
      <c r="Z37" s="47">
        <v>14931.081373180414</v>
      </c>
      <c r="AA37" s="47">
        <v>215167.44750540334</v>
      </c>
      <c r="AB37" s="47">
        <v>0</v>
      </c>
      <c r="AC37" s="55">
        <f>SUM(E37:AB37)</f>
        <v>3975553.4233582281</v>
      </c>
      <c r="AD37" s="47">
        <v>2746476.5882109269</v>
      </c>
    </row>
    <row r="38" spans="1:30" x14ac:dyDescent="0.35">
      <c r="B38" s="3" t="s">
        <v>55</v>
      </c>
      <c r="C38" s="32">
        <v>2024</v>
      </c>
      <c r="D38" s="32">
        <v>2028</v>
      </c>
      <c r="E38" s="48">
        <v>801808.71471910237</v>
      </c>
      <c r="F38" s="48">
        <v>26602.594702097438</v>
      </c>
      <c r="G38" s="48">
        <v>395146.70839239546</v>
      </c>
      <c r="H38" s="48">
        <v>43610.480872411135</v>
      </c>
      <c r="I38" s="48">
        <v>75949.620794330913</v>
      </c>
      <c r="J38" s="48">
        <v>486928.20658706373</v>
      </c>
      <c r="K38" s="48">
        <v>63135.329454335311</v>
      </c>
      <c r="L38" s="48">
        <v>0</v>
      </c>
      <c r="M38" s="48">
        <v>0</v>
      </c>
      <c r="N38" s="48">
        <v>0</v>
      </c>
      <c r="O38" s="48">
        <v>706125.53565075749</v>
      </c>
      <c r="P38" s="48">
        <v>3337.4572006816315</v>
      </c>
      <c r="Q38" s="48">
        <v>0</v>
      </c>
      <c r="R38" s="48">
        <v>0</v>
      </c>
      <c r="S38" s="48">
        <v>0</v>
      </c>
      <c r="T38" s="48">
        <v>1137214.6784452766</v>
      </c>
      <c r="U38" s="48">
        <v>0</v>
      </c>
      <c r="V38" s="48">
        <v>0</v>
      </c>
      <c r="W38" s="48">
        <v>0</v>
      </c>
      <c r="X38" s="48">
        <v>415.57210313278443</v>
      </c>
      <c r="Y38" s="48">
        <v>5179.9955580593005</v>
      </c>
      <c r="Z38" s="48">
        <v>14931.081373180414</v>
      </c>
      <c r="AA38" s="48">
        <v>215167.44750540334</v>
      </c>
      <c r="AB38" s="48">
        <v>0</v>
      </c>
      <c r="AC38" s="56">
        <f t="shared" ref="AC38:AC72" si="14">SUM(E38:AB38)</f>
        <v>3975553.4233582281</v>
      </c>
      <c r="AD38" s="48">
        <v>2658118.0920754531</v>
      </c>
    </row>
    <row r="39" spans="1:30" x14ac:dyDescent="0.35">
      <c r="B39" s="3" t="s">
        <v>56</v>
      </c>
      <c r="C39" s="32">
        <v>2024</v>
      </c>
      <c r="D39" s="32">
        <v>2028</v>
      </c>
      <c r="E39" s="48">
        <v>801808.71471910237</v>
      </c>
      <c r="F39" s="48">
        <v>26602.594702097438</v>
      </c>
      <c r="G39" s="48">
        <v>395146.70839239546</v>
      </c>
      <c r="H39" s="48">
        <v>43610.480872411135</v>
      </c>
      <c r="I39" s="48">
        <v>75949.620794330913</v>
      </c>
      <c r="J39" s="48">
        <v>486928.20658706373</v>
      </c>
      <c r="K39" s="48">
        <v>63135.329454335311</v>
      </c>
      <c r="L39" s="48">
        <v>0</v>
      </c>
      <c r="M39" s="48">
        <v>0</v>
      </c>
      <c r="N39" s="48">
        <v>0</v>
      </c>
      <c r="O39" s="48">
        <v>706125.53565075749</v>
      </c>
      <c r="P39" s="48">
        <v>3337.4572006816315</v>
      </c>
      <c r="Q39" s="48">
        <v>0</v>
      </c>
      <c r="R39" s="48">
        <v>0</v>
      </c>
      <c r="S39" s="48">
        <v>0</v>
      </c>
      <c r="T39" s="48">
        <v>1137214.6784452766</v>
      </c>
      <c r="U39" s="48">
        <v>0</v>
      </c>
      <c r="V39" s="48">
        <v>0</v>
      </c>
      <c r="W39" s="48">
        <v>0</v>
      </c>
      <c r="X39" s="48">
        <v>415.57210313278443</v>
      </c>
      <c r="Y39" s="48">
        <v>5179.9955580593005</v>
      </c>
      <c r="Z39" s="48">
        <v>14931.081373180414</v>
      </c>
      <c r="AA39" s="48">
        <v>215167.44750540334</v>
      </c>
      <c r="AB39" s="48">
        <v>0</v>
      </c>
      <c r="AC39" s="56">
        <f t="shared" si="14"/>
        <v>3975553.4233582281</v>
      </c>
      <c r="AD39" s="48">
        <v>2717023.7561657685</v>
      </c>
    </row>
    <row r="40" spans="1:30" ht="15" thickBot="1" x14ac:dyDescent="0.4">
      <c r="B40" s="4" t="s">
        <v>57</v>
      </c>
      <c r="C40" s="33">
        <v>2024</v>
      </c>
      <c r="D40" s="33">
        <v>2028</v>
      </c>
      <c r="E40" s="49">
        <v>801808.71471910237</v>
      </c>
      <c r="F40" s="49">
        <v>26602.594702097438</v>
      </c>
      <c r="G40" s="49">
        <v>395146.70839239546</v>
      </c>
      <c r="H40" s="49">
        <v>43610.480872411135</v>
      </c>
      <c r="I40" s="49">
        <v>75949.620794330913</v>
      </c>
      <c r="J40" s="49">
        <v>486928.20658706373</v>
      </c>
      <c r="K40" s="49">
        <v>63135.329454335311</v>
      </c>
      <c r="L40" s="49">
        <v>0</v>
      </c>
      <c r="M40" s="49">
        <v>0</v>
      </c>
      <c r="N40" s="49">
        <v>0</v>
      </c>
      <c r="O40" s="49">
        <v>706125.53565075749</v>
      </c>
      <c r="P40" s="49">
        <v>3337.4572006816315</v>
      </c>
      <c r="Q40" s="49">
        <v>0</v>
      </c>
      <c r="R40" s="49">
        <v>0</v>
      </c>
      <c r="S40" s="49">
        <v>0</v>
      </c>
      <c r="T40" s="49">
        <v>1137214.6784452766</v>
      </c>
      <c r="U40" s="49">
        <v>0</v>
      </c>
      <c r="V40" s="49">
        <v>0</v>
      </c>
      <c r="W40" s="49">
        <v>0</v>
      </c>
      <c r="X40" s="49">
        <v>415.57210313278443</v>
      </c>
      <c r="Y40" s="49">
        <v>5179.9955580593005</v>
      </c>
      <c r="Z40" s="49">
        <v>14931.081373180414</v>
      </c>
      <c r="AA40" s="49">
        <v>215167.44750540334</v>
      </c>
      <c r="AB40" s="49">
        <v>0</v>
      </c>
      <c r="AC40" s="57">
        <f t="shared" si="14"/>
        <v>3975553.4233582281</v>
      </c>
      <c r="AD40" s="49">
        <v>2672844.5080980309</v>
      </c>
    </row>
    <row r="41" spans="1:30" x14ac:dyDescent="0.35">
      <c r="B41" s="2" t="s">
        <v>54</v>
      </c>
      <c r="C41" s="31">
        <v>2025</v>
      </c>
      <c r="D41" s="31">
        <v>2029</v>
      </c>
      <c r="E41" s="47">
        <v>796984.64125607919</v>
      </c>
      <c r="F41" s="47">
        <v>25634.712908521658</v>
      </c>
      <c r="G41" s="47">
        <v>393023.41028308281</v>
      </c>
      <c r="H41" s="47">
        <v>40802.532596330668</v>
      </c>
      <c r="I41" s="47">
        <v>99386.259008914014</v>
      </c>
      <c r="J41" s="47">
        <v>630553.7638984957</v>
      </c>
      <c r="K41" s="47">
        <v>52905.206888337008</v>
      </c>
      <c r="L41" s="47">
        <v>0</v>
      </c>
      <c r="M41" s="47">
        <v>0</v>
      </c>
      <c r="N41" s="47">
        <v>0</v>
      </c>
      <c r="O41" s="47">
        <v>691410.89292465127</v>
      </c>
      <c r="P41" s="47">
        <v>4450.6208550906513</v>
      </c>
      <c r="Q41" s="47">
        <v>0</v>
      </c>
      <c r="R41" s="47">
        <v>0</v>
      </c>
      <c r="S41" s="47">
        <v>0</v>
      </c>
      <c r="T41" s="47">
        <v>1098620.7326407256</v>
      </c>
      <c r="U41" s="47">
        <v>0</v>
      </c>
      <c r="V41" s="47">
        <v>0</v>
      </c>
      <c r="W41" s="47">
        <v>0</v>
      </c>
      <c r="X41" s="47">
        <v>413.66319877216768</v>
      </c>
      <c r="Y41" s="47">
        <v>5156.2015737321208</v>
      </c>
      <c r="Z41" s="47">
        <v>15466.539342057731</v>
      </c>
      <c r="AA41" s="47">
        <v>224230.48672037141</v>
      </c>
      <c r="AB41" s="47">
        <v>0</v>
      </c>
      <c r="AC41" s="55">
        <f t="shared" si="14"/>
        <v>4079039.6640951624</v>
      </c>
      <c r="AD41" s="47">
        <v>2580697.1767722843</v>
      </c>
    </row>
    <row r="42" spans="1:30" x14ac:dyDescent="0.35">
      <c r="B42" s="3" t="s">
        <v>55</v>
      </c>
      <c r="C42" s="32">
        <v>2025</v>
      </c>
      <c r="D42" s="32">
        <v>2029</v>
      </c>
      <c r="E42" s="48">
        <v>796984.64125607919</v>
      </c>
      <c r="F42" s="48">
        <v>25634.712908521658</v>
      </c>
      <c r="G42" s="48">
        <v>393023.41028308281</v>
      </c>
      <c r="H42" s="48">
        <v>40802.532596330668</v>
      </c>
      <c r="I42" s="48">
        <v>99386.259008914014</v>
      </c>
      <c r="J42" s="48">
        <v>630553.7638984957</v>
      </c>
      <c r="K42" s="48">
        <v>52905.206888337008</v>
      </c>
      <c r="L42" s="48">
        <v>0</v>
      </c>
      <c r="M42" s="48">
        <v>0</v>
      </c>
      <c r="N42" s="48">
        <v>0</v>
      </c>
      <c r="O42" s="48">
        <v>691410.89292465127</v>
      </c>
      <c r="P42" s="48">
        <v>4450.6208550906513</v>
      </c>
      <c r="Q42" s="48">
        <v>0</v>
      </c>
      <c r="R42" s="48">
        <v>0</v>
      </c>
      <c r="S42" s="48">
        <v>0</v>
      </c>
      <c r="T42" s="48">
        <v>1098620.7326407256</v>
      </c>
      <c r="U42" s="48">
        <v>0</v>
      </c>
      <c r="V42" s="48">
        <v>0</v>
      </c>
      <c r="W42" s="48">
        <v>0</v>
      </c>
      <c r="X42" s="48">
        <v>413.66319877216768</v>
      </c>
      <c r="Y42" s="48">
        <v>5156.2015737321208</v>
      </c>
      <c r="Z42" s="48">
        <v>15466.539342057731</v>
      </c>
      <c r="AA42" s="48">
        <v>224230.48672037141</v>
      </c>
      <c r="AB42" s="48">
        <v>0</v>
      </c>
      <c r="AC42" s="56">
        <f t="shared" si="14"/>
        <v>4079039.6640951624</v>
      </c>
      <c r="AD42" s="48">
        <v>2494912.2290679445</v>
      </c>
    </row>
    <row r="43" spans="1:30" x14ac:dyDescent="0.35">
      <c r="B43" s="3" t="s">
        <v>56</v>
      </c>
      <c r="C43" s="32">
        <v>2025</v>
      </c>
      <c r="D43" s="32">
        <v>2029</v>
      </c>
      <c r="E43" s="48">
        <v>796984.64125607919</v>
      </c>
      <c r="F43" s="48">
        <v>25634.712908521658</v>
      </c>
      <c r="G43" s="48">
        <v>393023.41028308281</v>
      </c>
      <c r="H43" s="48">
        <v>40802.532596330668</v>
      </c>
      <c r="I43" s="48">
        <v>99386.259008914014</v>
      </c>
      <c r="J43" s="48">
        <v>630553.7638984957</v>
      </c>
      <c r="K43" s="48">
        <v>52905.206888337008</v>
      </c>
      <c r="L43" s="48">
        <v>0</v>
      </c>
      <c r="M43" s="48">
        <v>0</v>
      </c>
      <c r="N43" s="48">
        <v>0</v>
      </c>
      <c r="O43" s="48">
        <v>691410.89292465127</v>
      </c>
      <c r="P43" s="48">
        <v>4450.6208550906513</v>
      </c>
      <c r="Q43" s="48">
        <v>0</v>
      </c>
      <c r="R43" s="48">
        <v>0</v>
      </c>
      <c r="S43" s="48">
        <v>0</v>
      </c>
      <c r="T43" s="48">
        <v>1098620.7326407256</v>
      </c>
      <c r="U43" s="48">
        <v>0</v>
      </c>
      <c r="V43" s="48">
        <v>0</v>
      </c>
      <c r="W43" s="48">
        <v>0</v>
      </c>
      <c r="X43" s="48">
        <v>413.66319877216768</v>
      </c>
      <c r="Y43" s="48">
        <v>5156.2015737321208</v>
      </c>
      <c r="Z43" s="48">
        <v>15466.539342057731</v>
      </c>
      <c r="AA43" s="48">
        <v>224230.48672037141</v>
      </c>
      <c r="AB43" s="48">
        <v>0</v>
      </c>
      <c r="AC43" s="56">
        <f t="shared" si="14"/>
        <v>4079039.6640951624</v>
      </c>
      <c r="AD43" s="48">
        <v>2552102.1942041712</v>
      </c>
    </row>
    <row r="44" spans="1:30" ht="15" thickBot="1" x14ac:dyDescent="0.4">
      <c r="B44" s="4" t="s">
        <v>57</v>
      </c>
      <c r="C44" s="33">
        <v>2025</v>
      </c>
      <c r="D44" s="33">
        <v>2029</v>
      </c>
      <c r="E44" s="49">
        <v>796984.64125607919</v>
      </c>
      <c r="F44" s="49">
        <v>25634.712908521658</v>
      </c>
      <c r="G44" s="49">
        <v>393023.41028308281</v>
      </c>
      <c r="H44" s="49">
        <v>40802.532596330668</v>
      </c>
      <c r="I44" s="49">
        <v>99386.259008914014</v>
      </c>
      <c r="J44" s="49">
        <v>630553.7638984957</v>
      </c>
      <c r="K44" s="49">
        <v>52905.206888337008</v>
      </c>
      <c r="L44" s="49">
        <v>0</v>
      </c>
      <c r="M44" s="49">
        <v>0</v>
      </c>
      <c r="N44" s="49">
        <v>0</v>
      </c>
      <c r="O44" s="49">
        <v>691410.89292465127</v>
      </c>
      <c r="P44" s="49">
        <v>4450.6208550906513</v>
      </c>
      <c r="Q44" s="49">
        <v>0</v>
      </c>
      <c r="R44" s="49">
        <v>0</v>
      </c>
      <c r="S44" s="49">
        <v>0</v>
      </c>
      <c r="T44" s="49">
        <v>1098620.7326407256</v>
      </c>
      <c r="U44" s="49">
        <v>0</v>
      </c>
      <c r="V44" s="49">
        <v>0</v>
      </c>
      <c r="W44" s="49">
        <v>0</v>
      </c>
      <c r="X44" s="49">
        <v>413.66319877216768</v>
      </c>
      <c r="Y44" s="49">
        <v>5156.2015737321208</v>
      </c>
      <c r="Z44" s="49">
        <v>15466.539342057731</v>
      </c>
      <c r="AA44" s="49">
        <v>224230.48672037141</v>
      </c>
      <c r="AB44" s="49">
        <v>0</v>
      </c>
      <c r="AC44" s="57">
        <f t="shared" si="14"/>
        <v>4079039.6640951624</v>
      </c>
      <c r="AD44" s="49">
        <v>2509209.7203520001</v>
      </c>
    </row>
    <row r="45" spans="1:30" x14ac:dyDescent="0.35">
      <c r="B45" s="2" t="s">
        <v>54</v>
      </c>
      <c r="C45" s="31">
        <v>2026</v>
      </c>
      <c r="D45" s="31">
        <v>2030</v>
      </c>
      <c r="E45" s="47">
        <v>793930.21673405042</v>
      </c>
      <c r="F45" s="47">
        <v>24546.698568101085</v>
      </c>
      <c r="G45" s="47">
        <v>391069.05631093058</v>
      </c>
      <c r="H45" s="47">
        <v>35218.417508608945</v>
      </c>
      <c r="I45" s="47">
        <v>88424.285785722561</v>
      </c>
      <c r="J45" s="47">
        <v>547740.28537611396</v>
      </c>
      <c r="K45" s="47">
        <v>43085.420252695745</v>
      </c>
      <c r="L45" s="47">
        <v>0</v>
      </c>
      <c r="M45" s="47">
        <v>0</v>
      </c>
      <c r="N45" s="47">
        <v>0</v>
      </c>
      <c r="O45" s="47">
        <v>677710.52510654624</v>
      </c>
      <c r="P45" s="47">
        <v>4071.1979010041291</v>
      </c>
      <c r="Q45" s="47">
        <v>0</v>
      </c>
      <c r="R45" s="47">
        <v>0</v>
      </c>
      <c r="S45" s="47">
        <v>0</v>
      </c>
      <c r="T45" s="47">
        <v>1058368.277488698</v>
      </c>
      <c r="U45" s="47">
        <v>0</v>
      </c>
      <c r="V45" s="47">
        <v>0</v>
      </c>
      <c r="W45" s="47">
        <v>0</v>
      </c>
      <c r="X45" s="47">
        <v>411.79042257541238</v>
      </c>
      <c r="Y45" s="47">
        <v>5132.8579173430089</v>
      </c>
      <c r="Z45" s="47">
        <v>16005.839283317435</v>
      </c>
      <c r="AA45" s="47">
        <v>233285.66355779328</v>
      </c>
      <c r="AB45" s="47">
        <v>0</v>
      </c>
      <c r="AC45" s="55">
        <f t="shared" si="14"/>
        <v>3919000.5322135007</v>
      </c>
      <c r="AD45" s="47">
        <v>2477769.1205865745</v>
      </c>
    </row>
    <row r="46" spans="1:30" x14ac:dyDescent="0.35">
      <c r="B46" s="3" t="s">
        <v>55</v>
      </c>
      <c r="C46" s="32">
        <v>2026</v>
      </c>
      <c r="D46" s="32">
        <v>2030</v>
      </c>
      <c r="E46" s="48">
        <v>793930.21673405042</v>
      </c>
      <c r="F46" s="48">
        <v>24546.698568101085</v>
      </c>
      <c r="G46" s="48">
        <v>391069.05631093058</v>
      </c>
      <c r="H46" s="48">
        <v>35218.417508608945</v>
      </c>
      <c r="I46" s="48">
        <v>88424.285785722561</v>
      </c>
      <c r="J46" s="48">
        <v>547740.28537611396</v>
      </c>
      <c r="K46" s="48">
        <v>43085.420252695745</v>
      </c>
      <c r="L46" s="48">
        <v>0</v>
      </c>
      <c r="M46" s="48">
        <v>0</v>
      </c>
      <c r="N46" s="48">
        <v>0</v>
      </c>
      <c r="O46" s="48">
        <v>677710.52510654624</v>
      </c>
      <c r="P46" s="48">
        <v>4071.1979010041291</v>
      </c>
      <c r="Q46" s="48">
        <v>0</v>
      </c>
      <c r="R46" s="48">
        <v>0</v>
      </c>
      <c r="S46" s="48">
        <v>0</v>
      </c>
      <c r="T46" s="48">
        <v>1058368.277488698</v>
      </c>
      <c r="U46" s="48">
        <v>0</v>
      </c>
      <c r="V46" s="48">
        <v>0</v>
      </c>
      <c r="W46" s="48">
        <v>0</v>
      </c>
      <c r="X46" s="48">
        <v>411.79042257541238</v>
      </c>
      <c r="Y46" s="48">
        <v>5132.8579173430089</v>
      </c>
      <c r="Z46" s="48">
        <v>16005.839283317435</v>
      </c>
      <c r="AA46" s="48">
        <v>233285.66355779328</v>
      </c>
      <c r="AB46" s="48">
        <v>0</v>
      </c>
      <c r="AC46" s="56">
        <f t="shared" si="14"/>
        <v>3919000.5322135007</v>
      </c>
      <c r="AD46" s="48">
        <v>2394482.7635920676</v>
      </c>
    </row>
    <row r="47" spans="1:30" x14ac:dyDescent="0.35">
      <c r="B47" s="3" t="s">
        <v>56</v>
      </c>
      <c r="C47" s="32">
        <v>2026</v>
      </c>
      <c r="D47" s="32">
        <v>2030</v>
      </c>
      <c r="E47" s="48">
        <v>793930.21673405042</v>
      </c>
      <c r="F47" s="48">
        <v>24546.698568101085</v>
      </c>
      <c r="G47" s="48">
        <v>391069.05631093058</v>
      </c>
      <c r="H47" s="48">
        <v>35218.417508608945</v>
      </c>
      <c r="I47" s="48">
        <v>88424.285785722561</v>
      </c>
      <c r="J47" s="48">
        <v>547740.28537611396</v>
      </c>
      <c r="K47" s="48">
        <v>43085.420252695745</v>
      </c>
      <c r="L47" s="48">
        <v>0</v>
      </c>
      <c r="M47" s="48">
        <v>0</v>
      </c>
      <c r="N47" s="48">
        <v>0</v>
      </c>
      <c r="O47" s="48">
        <v>677710.52510654624</v>
      </c>
      <c r="P47" s="48">
        <v>4071.1979010041291</v>
      </c>
      <c r="Q47" s="48">
        <v>0</v>
      </c>
      <c r="R47" s="48">
        <v>0</v>
      </c>
      <c r="S47" s="48">
        <v>0</v>
      </c>
      <c r="T47" s="48">
        <v>1058368.277488698</v>
      </c>
      <c r="U47" s="48">
        <v>0</v>
      </c>
      <c r="V47" s="48">
        <v>0</v>
      </c>
      <c r="W47" s="48">
        <v>0</v>
      </c>
      <c r="X47" s="48">
        <v>411.79042257541238</v>
      </c>
      <c r="Y47" s="48">
        <v>5132.8579173430089</v>
      </c>
      <c r="Z47" s="48">
        <v>16005.839283317435</v>
      </c>
      <c r="AA47" s="48">
        <v>233285.66355779328</v>
      </c>
      <c r="AB47" s="48">
        <v>0</v>
      </c>
      <c r="AC47" s="56">
        <f t="shared" si="14"/>
        <v>3919000.5322135007</v>
      </c>
      <c r="AD47" s="48">
        <v>2463888.0610874901</v>
      </c>
    </row>
    <row r="48" spans="1:30" ht="15" thickBot="1" x14ac:dyDescent="0.4">
      <c r="B48" s="4" t="s">
        <v>57</v>
      </c>
      <c r="C48" s="33">
        <v>2026</v>
      </c>
      <c r="D48" s="33">
        <v>2030</v>
      </c>
      <c r="E48" s="49">
        <v>793930.21673405042</v>
      </c>
      <c r="F48" s="49">
        <v>24546.698568101085</v>
      </c>
      <c r="G48" s="49">
        <v>391069.05631093058</v>
      </c>
      <c r="H48" s="49">
        <v>35218.417508608945</v>
      </c>
      <c r="I48" s="49">
        <v>88424.285785722561</v>
      </c>
      <c r="J48" s="49">
        <v>547740.28537611396</v>
      </c>
      <c r="K48" s="49">
        <v>43085.420252695745</v>
      </c>
      <c r="L48" s="49">
        <v>0</v>
      </c>
      <c r="M48" s="49">
        <v>0</v>
      </c>
      <c r="N48" s="49">
        <v>0</v>
      </c>
      <c r="O48" s="49">
        <v>677710.52510654624</v>
      </c>
      <c r="P48" s="49">
        <v>4071.1979010041291</v>
      </c>
      <c r="Q48" s="49">
        <v>0</v>
      </c>
      <c r="R48" s="49">
        <v>0</v>
      </c>
      <c r="S48" s="49">
        <v>0</v>
      </c>
      <c r="T48" s="49">
        <v>1058368.277488698</v>
      </c>
      <c r="U48" s="49">
        <v>0</v>
      </c>
      <c r="V48" s="49">
        <v>0</v>
      </c>
      <c r="W48" s="49">
        <v>0</v>
      </c>
      <c r="X48" s="49">
        <v>411.79042257541238</v>
      </c>
      <c r="Y48" s="49">
        <v>5132.8579173430089</v>
      </c>
      <c r="Z48" s="49">
        <v>16005.839283317435</v>
      </c>
      <c r="AA48" s="49">
        <v>233285.66355779328</v>
      </c>
      <c r="AB48" s="49">
        <v>0</v>
      </c>
      <c r="AC48" s="57">
        <f t="shared" si="14"/>
        <v>3919000.5322135007</v>
      </c>
      <c r="AD48" s="49">
        <v>2422244.8825902361</v>
      </c>
    </row>
    <row r="49" spans="2:30" x14ac:dyDescent="0.35">
      <c r="B49" s="2" t="s">
        <v>42</v>
      </c>
      <c r="C49" s="31">
        <v>2024</v>
      </c>
      <c r="D49" s="31">
        <v>2028</v>
      </c>
      <c r="E49" s="47">
        <v>780568.74876627896</v>
      </c>
      <c r="F49" s="47">
        <v>25897.890206677639</v>
      </c>
      <c r="G49" s="47">
        <v>384679.24591842474</v>
      </c>
      <c r="H49" s="47">
        <v>43610.480872411135</v>
      </c>
      <c r="I49" s="47">
        <v>75949.620794330913</v>
      </c>
      <c r="J49" s="47">
        <v>486928.20658706373</v>
      </c>
      <c r="K49" s="47">
        <v>63135.329454335311</v>
      </c>
      <c r="L49" s="47">
        <v>0</v>
      </c>
      <c r="M49" s="47">
        <v>0</v>
      </c>
      <c r="N49" s="47">
        <v>0</v>
      </c>
      <c r="O49" s="47">
        <v>687420.22344808863</v>
      </c>
      <c r="P49" s="47">
        <v>3337.4572006816315</v>
      </c>
      <c r="Q49" s="47">
        <v>0</v>
      </c>
      <c r="R49" s="47">
        <v>32800.246244837726</v>
      </c>
      <c r="S49" s="47">
        <v>547051.50023798016</v>
      </c>
      <c r="T49" s="47">
        <v>1107089.7863010303</v>
      </c>
      <c r="U49" s="47">
        <v>0</v>
      </c>
      <c r="V49" s="47">
        <v>0</v>
      </c>
      <c r="W49" s="47">
        <v>0</v>
      </c>
      <c r="X49" s="47">
        <v>404.56357059946566</v>
      </c>
      <c r="Y49" s="47">
        <v>5042.7771326802467</v>
      </c>
      <c r="Z49" s="47">
        <v>14535.556038791532</v>
      </c>
      <c r="AA49" s="47">
        <v>209467.64757148537</v>
      </c>
      <c r="AB49" s="47">
        <v>0</v>
      </c>
      <c r="AC49" s="55">
        <f t="shared" ref="AC49:AC60" si="15">SUM(E49:AB49)</f>
        <v>4467919.2803456979</v>
      </c>
      <c r="AD49" s="47">
        <v>3248971.8032211354</v>
      </c>
    </row>
    <row r="50" spans="2:30" x14ac:dyDescent="0.35">
      <c r="B50" s="3" t="s">
        <v>43</v>
      </c>
      <c r="C50" s="32">
        <v>2024</v>
      </c>
      <c r="D50" s="32">
        <v>2028</v>
      </c>
      <c r="E50" s="48">
        <v>780568.74876627896</v>
      </c>
      <c r="F50" s="48">
        <v>25897.890206677639</v>
      </c>
      <c r="G50" s="48">
        <v>384679.24591842474</v>
      </c>
      <c r="H50" s="48">
        <v>43610.480872411135</v>
      </c>
      <c r="I50" s="48">
        <v>75949.620794330913</v>
      </c>
      <c r="J50" s="48">
        <v>486928.20658706373</v>
      </c>
      <c r="K50" s="48">
        <v>63135.329454335311</v>
      </c>
      <c r="L50" s="48">
        <v>0</v>
      </c>
      <c r="M50" s="48">
        <v>0</v>
      </c>
      <c r="N50" s="48">
        <v>0</v>
      </c>
      <c r="O50" s="48">
        <v>687420.22344808863</v>
      </c>
      <c r="P50" s="48">
        <v>3337.4572006816315</v>
      </c>
      <c r="Q50" s="48">
        <v>0</v>
      </c>
      <c r="R50" s="48">
        <v>32800.246244837726</v>
      </c>
      <c r="S50" s="48">
        <v>273525.75011899008</v>
      </c>
      <c r="T50" s="48">
        <v>1107089.7863010303</v>
      </c>
      <c r="U50" s="48">
        <v>0</v>
      </c>
      <c r="V50" s="48">
        <v>0</v>
      </c>
      <c r="W50" s="48">
        <v>0</v>
      </c>
      <c r="X50" s="48">
        <v>404.56357059946566</v>
      </c>
      <c r="Y50" s="48">
        <v>5042.7771326802467</v>
      </c>
      <c r="Z50" s="48">
        <v>14535.556038791532</v>
      </c>
      <c r="AA50" s="48">
        <v>209467.64757148537</v>
      </c>
      <c r="AB50" s="48">
        <v>0</v>
      </c>
      <c r="AC50" s="56">
        <f t="shared" si="15"/>
        <v>4194393.5302267075</v>
      </c>
      <c r="AD50" s="48">
        <v>3051763.9387110379</v>
      </c>
    </row>
    <row r="51" spans="2:30" x14ac:dyDescent="0.35">
      <c r="B51" s="3" t="s">
        <v>44</v>
      </c>
      <c r="C51" s="32">
        <v>2024</v>
      </c>
      <c r="D51" s="32">
        <v>2028</v>
      </c>
      <c r="E51" s="48">
        <v>780568.74876627896</v>
      </c>
      <c r="F51" s="48">
        <v>25897.890206677639</v>
      </c>
      <c r="G51" s="48">
        <v>384679.24591842474</v>
      </c>
      <c r="H51" s="48">
        <v>43610.480872411135</v>
      </c>
      <c r="I51" s="48">
        <v>75949.620794330913</v>
      </c>
      <c r="J51" s="48">
        <v>486928.20658706373</v>
      </c>
      <c r="K51" s="48">
        <v>63135.329454335311</v>
      </c>
      <c r="L51" s="48">
        <v>0</v>
      </c>
      <c r="M51" s="48">
        <v>0</v>
      </c>
      <c r="N51" s="48">
        <v>0</v>
      </c>
      <c r="O51" s="48">
        <v>687420.22344808863</v>
      </c>
      <c r="P51" s="48">
        <v>3337.4572006816315</v>
      </c>
      <c r="Q51" s="48">
        <v>0</v>
      </c>
      <c r="R51" s="48">
        <v>32800.246244837726</v>
      </c>
      <c r="S51" s="48">
        <v>182350.50007932668</v>
      </c>
      <c r="T51" s="48">
        <v>1107089.7863010303</v>
      </c>
      <c r="U51" s="48">
        <v>0</v>
      </c>
      <c r="V51" s="48">
        <v>0</v>
      </c>
      <c r="W51" s="48">
        <v>0</v>
      </c>
      <c r="X51" s="48">
        <v>404.56357059946566</v>
      </c>
      <c r="Y51" s="48">
        <v>5042.7771326802467</v>
      </c>
      <c r="Z51" s="48">
        <v>14535.556038791532</v>
      </c>
      <c r="AA51" s="48">
        <v>209467.64757148537</v>
      </c>
      <c r="AB51" s="48">
        <v>0</v>
      </c>
      <c r="AC51" s="56">
        <f t="shared" si="15"/>
        <v>4103218.2801870443</v>
      </c>
      <c r="AD51" s="48">
        <v>3093331.4853736656</v>
      </c>
    </row>
    <row r="52" spans="2:30" ht="15" thickBot="1" x14ac:dyDescent="0.4">
      <c r="B52" s="4" t="s">
        <v>45</v>
      </c>
      <c r="C52" s="33">
        <v>2024</v>
      </c>
      <c r="D52" s="33">
        <v>2028</v>
      </c>
      <c r="E52" s="49">
        <v>780568.74876627896</v>
      </c>
      <c r="F52" s="49">
        <v>25897.890206677639</v>
      </c>
      <c r="G52" s="49">
        <v>384679.24591842474</v>
      </c>
      <c r="H52" s="49">
        <v>43610.480872411135</v>
      </c>
      <c r="I52" s="49">
        <v>75949.620794330913</v>
      </c>
      <c r="J52" s="49">
        <v>486928.20658706373</v>
      </c>
      <c r="K52" s="49">
        <v>63135.329454335311</v>
      </c>
      <c r="L52" s="49">
        <v>0</v>
      </c>
      <c r="M52" s="49">
        <v>0</v>
      </c>
      <c r="N52" s="49">
        <v>0</v>
      </c>
      <c r="O52" s="49">
        <v>687420.22344808863</v>
      </c>
      <c r="P52" s="49">
        <v>3337.4572006816315</v>
      </c>
      <c r="Q52" s="49">
        <v>0</v>
      </c>
      <c r="R52" s="49">
        <v>32800.246244837726</v>
      </c>
      <c r="S52" s="49">
        <v>136762.87505949504</v>
      </c>
      <c r="T52" s="49">
        <v>1107089.7863010303</v>
      </c>
      <c r="U52" s="49">
        <v>0</v>
      </c>
      <c r="V52" s="49">
        <v>0</v>
      </c>
      <c r="W52" s="49">
        <v>0</v>
      </c>
      <c r="X52" s="49">
        <v>404.56357059946566</v>
      </c>
      <c r="Y52" s="49">
        <v>5042.7771326802467</v>
      </c>
      <c r="Z52" s="49">
        <v>14535.556038791532</v>
      </c>
      <c r="AA52" s="49">
        <v>209467.64757148537</v>
      </c>
      <c r="AB52" s="49">
        <v>0</v>
      </c>
      <c r="AC52" s="57">
        <f t="shared" si="15"/>
        <v>4057630.6551672127</v>
      </c>
      <c r="AD52" s="49">
        <v>3034391.242682192</v>
      </c>
    </row>
    <row r="53" spans="2:30" x14ac:dyDescent="0.35">
      <c r="B53" s="2" t="s">
        <v>42</v>
      </c>
      <c r="C53" s="31">
        <v>2025</v>
      </c>
      <c r="D53" s="31">
        <v>2029</v>
      </c>
      <c r="E53" s="47">
        <v>775872.46532876615</v>
      </c>
      <c r="F53" s="47">
        <v>24955.64766591182</v>
      </c>
      <c r="G53" s="47">
        <v>382612.19411664346</v>
      </c>
      <c r="H53" s="47">
        <v>40802.532596330668</v>
      </c>
      <c r="I53" s="47">
        <v>99386.259008914014</v>
      </c>
      <c r="J53" s="47">
        <v>630553.7638984957</v>
      </c>
      <c r="K53" s="47">
        <v>52905.206888337008</v>
      </c>
      <c r="L53" s="47">
        <v>0</v>
      </c>
      <c r="M53" s="47">
        <v>0</v>
      </c>
      <c r="N53" s="47">
        <v>0</v>
      </c>
      <c r="O53" s="47">
        <v>673095.37258227624</v>
      </c>
      <c r="P53" s="47">
        <v>4450.6208550906513</v>
      </c>
      <c r="Q53" s="47">
        <v>0</v>
      </c>
      <c r="R53" s="47">
        <v>31844.899266832737</v>
      </c>
      <c r="S53" s="47">
        <v>553199.94140980265</v>
      </c>
      <c r="T53" s="47">
        <v>1069518.1966767327</v>
      </c>
      <c r="U53" s="47">
        <v>0</v>
      </c>
      <c r="V53" s="47">
        <v>0</v>
      </c>
      <c r="W53" s="47">
        <v>0</v>
      </c>
      <c r="X53" s="47">
        <v>402.70523324177907</v>
      </c>
      <c r="Y53" s="47">
        <v>5019.6134525736534</v>
      </c>
      <c r="Z53" s="47">
        <v>15056.829690612496</v>
      </c>
      <c r="AA53" s="47">
        <v>218290.60627744769</v>
      </c>
      <c r="AB53" s="47">
        <v>0</v>
      </c>
      <c r="AC53" s="55">
        <f t="shared" si="15"/>
        <v>4577966.8549480094</v>
      </c>
      <c r="AD53" s="47">
        <v>3070701.2325136405</v>
      </c>
    </row>
    <row r="54" spans="2:30" x14ac:dyDescent="0.35">
      <c r="B54" s="3" t="s">
        <v>43</v>
      </c>
      <c r="C54" s="32">
        <v>2025</v>
      </c>
      <c r="D54" s="32">
        <v>2029</v>
      </c>
      <c r="E54" s="48">
        <v>775872.46532876615</v>
      </c>
      <c r="F54" s="48">
        <v>24955.64766591182</v>
      </c>
      <c r="G54" s="48">
        <v>382612.19411664346</v>
      </c>
      <c r="H54" s="48">
        <v>40802.532596330668</v>
      </c>
      <c r="I54" s="48">
        <v>99386.259008914014</v>
      </c>
      <c r="J54" s="48">
        <v>630553.7638984957</v>
      </c>
      <c r="K54" s="48">
        <v>52905.206888337008</v>
      </c>
      <c r="L54" s="48">
        <v>0</v>
      </c>
      <c r="M54" s="48">
        <v>0</v>
      </c>
      <c r="N54" s="48">
        <v>0</v>
      </c>
      <c r="O54" s="48">
        <v>673095.37258227624</v>
      </c>
      <c r="P54" s="48">
        <v>4450.6208550906513</v>
      </c>
      <c r="Q54" s="48">
        <v>0</v>
      </c>
      <c r="R54" s="48">
        <v>31844.899266832737</v>
      </c>
      <c r="S54" s="48">
        <v>276599.97070490132</v>
      </c>
      <c r="T54" s="48">
        <v>1069518.1966767327</v>
      </c>
      <c r="U54" s="48">
        <v>0</v>
      </c>
      <c r="V54" s="48">
        <v>0</v>
      </c>
      <c r="W54" s="48">
        <v>0</v>
      </c>
      <c r="X54" s="48">
        <v>402.70523324177907</v>
      </c>
      <c r="Y54" s="48">
        <v>5019.6134525736534</v>
      </c>
      <c r="Z54" s="48">
        <v>15056.829690612496</v>
      </c>
      <c r="AA54" s="48">
        <v>218290.60627744769</v>
      </c>
      <c r="AB54" s="48">
        <v>0</v>
      </c>
      <c r="AC54" s="56">
        <f t="shared" si="15"/>
        <v>4301366.8842431083</v>
      </c>
      <c r="AD54" s="48">
        <v>2879237.2863873336</v>
      </c>
    </row>
    <row r="55" spans="2:30" x14ac:dyDescent="0.35">
      <c r="B55" s="3" t="s">
        <v>44</v>
      </c>
      <c r="C55" s="32">
        <v>2025</v>
      </c>
      <c r="D55" s="32">
        <v>2029</v>
      </c>
      <c r="E55" s="48">
        <v>775872.46532876615</v>
      </c>
      <c r="F55" s="48">
        <v>24955.64766591182</v>
      </c>
      <c r="G55" s="48">
        <v>382612.19411664346</v>
      </c>
      <c r="H55" s="48">
        <v>40802.532596330668</v>
      </c>
      <c r="I55" s="48">
        <v>99386.259008914014</v>
      </c>
      <c r="J55" s="48">
        <v>630553.7638984957</v>
      </c>
      <c r="K55" s="48">
        <v>52905.206888337008</v>
      </c>
      <c r="L55" s="48">
        <v>0</v>
      </c>
      <c r="M55" s="48">
        <v>0</v>
      </c>
      <c r="N55" s="48">
        <v>0</v>
      </c>
      <c r="O55" s="48">
        <v>673095.37258227624</v>
      </c>
      <c r="P55" s="48">
        <v>4450.6208550906513</v>
      </c>
      <c r="Q55" s="48">
        <v>0</v>
      </c>
      <c r="R55" s="48">
        <v>31844.899266832737</v>
      </c>
      <c r="S55" s="48">
        <v>184399.98046993418</v>
      </c>
      <c r="T55" s="48">
        <v>1069518.1966767327</v>
      </c>
      <c r="U55" s="48">
        <v>0</v>
      </c>
      <c r="V55" s="48">
        <v>0</v>
      </c>
      <c r="W55" s="48">
        <v>0</v>
      </c>
      <c r="X55" s="48">
        <v>402.70523324177907</v>
      </c>
      <c r="Y55" s="48">
        <v>5019.6134525736534</v>
      </c>
      <c r="Z55" s="48">
        <v>15056.829690612496</v>
      </c>
      <c r="AA55" s="48">
        <v>218290.60627744769</v>
      </c>
      <c r="AB55" s="48">
        <v>0</v>
      </c>
      <c r="AC55" s="56">
        <f t="shared" si="15"/>
        <v>4209166.894008141</v>
      </c>
      <c r="AD55" s="48">
        <v>2919594.1278073611</v>
      </c>
    </row>
    <row r="56" spans="2:30" ht="15" thickBot="1" x14ac:dyDescent="0.4">
      <c r="B56" s="4" t="s">
        <v>45</v>
      </c>
      <c r="C56" s="33">
        <v>2025</v>
      </c>
      <c r="D56" s="33">
        <v>2029</v>
      </c>
      <c r="E56" s="49">
        <v>775872.46532876615</v>
      </c>
      <c r="F56" s="49">
        <v>24955.64766591182</v>
      </c>
      <c r="G56" s="49">
        <v>382612.19411664346</v>
      </c>
      <c r="H56" s="49">
        <v>40802.532596330668</v>
      </c>
      <c r="I56" s="49">
        <v>99386.259008914014</v>
      </c>
      <c r="J56" s="49">
        <v>630553.7638984957</v>
      </c>
      <c r="K56" s="49">
        <v>52905.206888337008</v>
      </c>
      <c r="L56" s="49">
        <v>0</v>
      </c>
      <c r="M56" s="49">
        <v>0</v>
      </c>
      <c r="N56" s="49">
        <v>0</v>
      </c>
      <c r="O56" s="49">
        <v>673095.37258227624</v>
      </c>
      <c r="P56" s="49">
        <v>4450.6208550906513</v>
      </c>
      <c r="Q56" s="49">
        <v>0</v>
      </c>
      <c r="R56" s="49">
        <v>31844.899266832737</v>
      </c>
      <c r="S56" s="49">
        <v>138299.98535245066</v>
      </c>
      <c r="T56" s="49">
        <v>1069518.1966767327</v>
      </c>
      <c r="U56" s="49">
        <v>0</v>
      </c>
      <c r="V56" s="49">
        <v>0</v>
      </c>
      <c r="W56" s="49">
        <v>0</v>
      </c>
      <c r="X56" s="49">
        <v>402.70523324177907</v>
      </c>
      <c r="Y56" s="49">
        <v>5019.6134525736534</v>
      </c>
      <c r="Z56" s="49">
        <v>15056.829690612496</v>
      </c>
      <c r="AA56" s="49">
        <v>218290.60627744769</v>
      </c>
      <c r="AB56" s="49">
        <v>0</v>
      </c>
      <c r="AC56" s="57">
        <f t="shared" si="15"/>
        <v>4163066.8988906574</v>
      </c>
      <c r="AD56" s="49">
        <v>2862370.5912136966</v>
      </c>
    </row>
    <row r="57" spans="2:30" x14ac:dyDescent="0.35">
      <c r="B57" s="2" t="s">
        <v>42</v>
      </c>
      <c r="C57" s="31">
        <v>2026</v>
      </c>
      <c r="D57" s="31">
        <v>2030</v>
      </c>
      <c r="E57" s="47">
        <v>772898.95271460514</v>
      </c>
      <c r="F57" s="47">
        <v>23896.454897422907</v>
      </c>
      <c r="G57" s="47">
        <v>380709.6111106411</v>
      </c>
      <c r="H57" s="47">
        <v>35218.417508608945</v>
      </c>
      <c r="I57" s="47">
        <v>88424.285785722561</v>
      </c>
      <c r="J57" s="47">
        <v>547740.28537611396</v>
      </c>
      <c r="K57" s="47">
        <v>43085.420252695745</v>
      </c>
      <c r="L57" s="47">
        <v>0</v>
      </c>
      <c r="M57" s="47">
        <v>0</v>
      </c>
      <c r="N57" s="47">
        <v>0</v>
      </c>
      <c r="O57" s="47">
        <v>659757.92841498216</v>
      </c>
      <c r="P57" s="47">
        <v>4071.1979010041291</v>
      </c>
      <c r="Q57" s="47">
        <v>0</v>
      </c>
      <c r="R57" s="47">
        <v>30917.37792896383</v>
      </c>
      <c r="S57" s="47">
        <v>559417.48636586987</v>
      </c>
      <c r="T57" s="47">
        <v>1030332.0317274084</v>
      </c>
      <c r="U57" s="47">
        <v>0</v>
      </c>
      <c r="V57" s="47">
        <v>0</v>
      </c>
      <c r="W57" s="47">
        <v>0</v>
      </c>
      <c r="X57" s="47">
        <v>400.88206701050069</v>
      </c>
      <c r="Y57" s="47">
        <v>4996.8881711882277</v>
      </c>
      <c r="Z57" s="47">
        <v>15581.843540712996</v>
      </c>
      <c r="AA57" s="47">
        <v>227105.91088076564</v>
      </c>
      <c r="AB57" s="47">
        <v>0</v>
      </c>
      <c r="AC57" s="55">
        <f t="shared" si="15"/>
        <v>4424554.9746437157</v>
      </c>
      <c r="AD57" s="47">
        <v>2954195.2665142994</v>
      </c>
    </row>
    <row r="58" spans="2:30" x14ac:dyDescent="0.35">
      <c r="B58" s="3" t="s">
        <v>43</v>
      </c>
      <c r="C58" s="32">
        <v>2026</v>
      </c>
      <c r="D58" s="32">
        <v>2030</v>
      </c>
      <c r="E58" s="48">
        <v>772898.95271460514</v>
      </c>
      <c r="F58" s="48">
        <v>23896.454897422907</v>
      </c>
      <c r="G58" s="48">
        <v>380709.6111106411</v>
      </c>
      <c r="H58" s="48">
        <v>35218.417508608945</v>
      </c>
      <c r="I58" s="48">
        <v>88424.285785722561</v>
      </c>
      <c r="J58" s="48">
        <v>547740.28537611396</v>
      </c>
      <c r="K58" s="48">
        <v>43085.420252695745</v>
      </c>
      <c r="L58" s="48">
        <v>0</v>
      </c>
      <c r="M58" s="48">
        <v>0</v>
      </c>
      <c r="N58" s="48">
        <v>0</v>
      </c>
      <c r="O58" s="48">
        <v>659757.92841498216</v>
      </c>
      <c r="P58" s="48">
        <v>4071.1979010041291</v>
      </c>
      <c r="Q58" s="48">
        <v>0</v>
      </c>
      <c r="R58" s="48">
        <v>30917.37792896383</v>
      </c>
      <c r="S58" s="48">
        <v>279708.74318293494</v>
      </c>
      <c r="T58" s="48">
        <v>1030332.0317274084</v>
      </c>
      <c r="U58" s="48">
        <v>0</v>
      </c>
      <c r="V58" s="48">
        <v>0</v>
      </c>
      <c r="W58" s="48">
        <v>0</v>
      </c>
      <c r="X58" s="48">
        <v>400.88206701050069</v>
      </c>
      <c r="Y58" s="48">
        <v>4996.8881711882277</v>
      </c>
      <c r="Z58" s="48">
        <v>15581.843540712996</v>
      </c>
      <c r="AA58" s="48">
        <v>227105.91088076564</v>
      </c>
      <c r="AB58" s="48">
        <v>0</v>
      </c>
      <c r="AC58" s="56">
        <f t="shared" si="15"/>
        <v>4144846.2314607808</v>
      </c>
      <c r="AD58" s="48">
        <v>2768307.9401780805</v>
      </c>
    </row>
    <row r="59" spans="2:30" x14ac:dyDescent="0.35">
      <c r="B59" s="3" t="s">
        <v>44</v>
      </c>
      <c r="C59" s="32">
        <v>2026</v>
      </c>
      <c r="D59" s="32">
        <v>2030</v>
      </c>
      <c r="E59" s="48">
        <v>772898.95271460514</v>
      </c>
      <c r="F59" s="48">
        <v>23896.454897422907</v>
      </c>
      <c r="G59" s="48">
        <v>380709.6111106411</v>
      </c>
      <c r="H59" s="48">
        <v>35218.417508608945</v>
      </c>
      <c r="I59" s="48">
        <v>88424.285785722561</v>
      </c>
      <c r="J59" s="48">
        <v>547740.28537611396</v>
      </c>
      <c r="K59" s="48">
        <v>43085.420252695745</v>
      </c>
      <c r="L59" s="48">
        <v>0</v>
      </c>
      <c r="M59" s="48">
        <v>0</v>
      </c>
      <c r="N59" s="48">
        <v>0</v>
      </c>
      <c r="O59" s="48">
        <v>659757.92841498216</v>
      </c>
      <c r="P59" s="48">
        <v>4071.1979010041291</v>
      </c>
      <c r="Q59" s="48">
        <v>0</v>
      </c>
      <c r="R59" s="48">
        <v>30917.37792896383</v>
      </c>
      <c r="S59" s="48">
        <v>186472.49545528999</v>
      </c>
      <c r="T59" s="48">
        <v>1030332.0317274084</v>
      </c>
      <c r="U59" s="48">
        <v>0</v>
      </c>
      <c r="V59" s="48">
        <v>0</v>
      </c>
      <c r="W59" s="48">
        <v>0</v>
      </c>
      <c r="X59" s="48">
        <v>400.88206701050069</v>
      </c>
      <c r="Y59" s="48">
        <v>4996.8881711882277</v>
      </c>
      <c r="Z59" s="48">
        <v>15581.843540712996</v>
      </c>
      <c r="AA59" s="48">
        <v>227105.91088076564</v>
      </c>
      <c r="AB59" s="48">
        <v>0</v>
      </c>
      <c r="AC59" s="56">
        <f t="shared" si="15"/>
        <v>4051609.9837331362</v>
      </c>
      <c r="AD59" s="48">
        <v>2821023.3726266068</v>
      </c>
    </row>
    <row r="60" spans="2:30" ht="15" thickBot="1" x14ac:dyDescent="0.4">
      <c r="B60" s="4" t="s">
        <v>45</v>
      </c>
      <c r="C60" s="33">
        <v>2026</v>
      </c>
      <c r="D60" s="33">
        <v>2030</v>
      </c>
      <c r="E60" s="49">
        <v>772898.95271460514</v>
      </c>
      <c r="F60" s="49">
        <v>23896.454897422907</v>
      </c>
      <c r="G60" s="49">
        <v>380709.6111106411</v>
      </c>
      <c r="H60" s="49">
        <v>35218.417508608945</v>
      </c>
      <c r="I60" s="49">
        <v>88424.285785722561</v>
      </c>
      <c r="J60" s="49">
        <v>547740.28537611396</v>
      </c>
      <c r="K60" s="49">
        <v>43085.420252695745</v>
      </c>
      <c r="L60" s="49">
        <v>0</v>
      </c>
      <c r="M60" s="49">
        <v>0</v>
      </c>
      <c r="N60" s="49">
        <v>0</v>
      </c>
      <c r="O60" s="49">
        <v>659757.92841498216</v>
      </c>
      <c r="P60" s="49">
        <v>4071.1979010041291</v>
      </c>
      <c r="Q60" s="49">
        <v>0</v>
      </c>
      <c r="R60" s="49">
        <v>30917.37792896383</v>
      </c>
      <c r="S60" s="49">
        <v>139854.37159146747</v>
      </c>
      <c r="T60" s="49">
        <v>1030332.0317274084</v>
      </c>
      <c r="U60" s="49">
        <v>0</v>
      </c>
      <c r="V60" s="49">
        <v>0</v>
      </c>
      <c r="W60" s="49">
        <v>0</v>
      </c>
      <c r="X60" s="49">
        <v>400.88206701050069</v>
      </c>
      <c r="Y60" s="49">
        <v>4996.8881711882277</v>
      </c>
      <c r="Z60" s="49">
        <v>15581.843540712996</v>
      </c>
      <c r="AA60" s="49">
        <v>227105.91088076564</v>
      </c>
      <c r="AB60" s="49">
        <v>0</v>
      </c>
      <c r="AC60" s="57">
        <f t="shared" si="15"/>
        <v>4004991.8598693134</v>
      </c>
      <c r="AD60" s="49">
        <v>2765466.5409822725</v>
      </c>
    </row>
    <row r="61" spans="2:30" x14ac:dyDescent="0.35">
      <c r="B61" s="2" t="s">
        <v>46</v>
      </c>
      <c r="C61" s="31">
        <v>2024</v>
      </c>
      <c r="D61" s="31">
        <v>2028</v>
      </c>
      <c r="E61" s="47">
        <v>764638.77430166071</v>
      </c>
      <c r="F61" s="47">
        <v>25369.361835112788</v>
      </c>
      <c r="G61" s="47">
        <v>376828.64906294667</v>
      </c>
      <c r="H61" s="47">
        <v>43610.480872411135</v>
      </c>
      <c r="I61" s="47">
        <v>75949.620794330913</v>
      </c>
      <c r="J61" s="47">
        <v>486928.20658706373</v>
      </c>
      <c r="K61" s="47">
        <v>63135.329454335311</v>
      </c>
      <c r="L61" s="47">
        <v>0</v>
      </c>
      <c r="M61" s="47">
        <v>0</v>
      </c>
      <c r="N61" s="47">
        <v>0</v>
      </c>
      <c r="O61" s="47">
        <v>673391.23929608683</v>
      </c>
      <c r="P61" s="47">
        <v>3337.4572006816315</v>
      </c>
      <c r="Q61" s="47">
        <v>0</v>
      </c>
      <c r="R61" s="47">
        <v>32800.246244837726</v>
      </c>
      <c r="S61" s="47">
        <v>547051.50023798016</v>
      </c>
      <c r="T61" s="47">
        <v>1084496.1171928463</v>
      </c>
      <c r="U61" s="47">
        <v>0</v>
      </c>
      <c r="V61" s="47">
        <v>0</v>
      </c>
      <c r="W61" s="47">
        <v>0</v>
      </c>
      <c r="X61" s="47">
        <v>396.30717119947644</v>
      </c>
      <c r="Y61" s="47">
        <v>4939.8633136459557</v>
      </c>
      <c r="Z61" s="47">
        <v>14238.912037999864</v>
      </c>
      <c r="AA61" s="47">
        <v>205192.79762104689</v>
      </c>
      <c r="AB61" s="47">
        <v>0</v>
      </c>
      <c r="AC61" s="55">
        <f t="shared" si="14"/>
        <v>4402304.863224186</v>
      </c>
      <c r="AD61" s="47">
        <v>3273875.5151786548</v>
      </c>
    </row>
    <row r="62" spans="2:30" x14ac:dyDescent="0.35">
      <c r="B62" s="3" t="s">
        <v>47</v>
      </c>
      <c r="C62" s="32">
        <v>2024</v>
      </c>
      <c r="D62" s="32">
        <v>2028</v>
      </c>
      <c r="E62" s="48">
        <v>764638.77430166071</v>
      </c>
      <c r="F62" s="48">
        <v>25369.361835112788</v>
      </c>
      <c r="G62" s="48">
        <v>376828.64906294667</v>
      </c>
      <c r="H62" s="48">
        <v>43610.480872411135</v>
      </c>
      <c r="I62" s="48">
        <v>75949.620794330913</v>
      </c>
      <c r="J62" s="48">
        <v>486928.20658706373</v>
      </c>
      <c r="K62" s="48">
        <v>63135.329454335311</v>
      </c>
      <c r="L62" s="48">
        <v>0</v>
      </c>
      <c r="M62" s="48">
        <v>0</v>
      </c>
      <c r="N62" s="48">
        <v>0</v>
      </c>
      <c r="O62" s="48">
        <v>673391.23929608683</v>
      </c>
      <c r="P62" s="48">
        <v>3337.4572006816315</v>
      </c>
      <c r="Q62" s="48">
        <v>0</v>
      </c>
      <c r="R62" s="48">
        <v>32800.246244837726</v>
      </c>
      <c r="S62" s="48">
        <v>273525.75011899008</v>
      </c>
      <c r="T62" s="48">
        <v>1084496.1171928463</v>
      </c>
      <c r="U62" s="48">
        <v>0</v>
      </c>
      <c r="V62" s="48">
        <v>0</v>
      </c>
      <c r="W62" s="48">
        <v>0</v>
      </c>
      <c r="X62" s="48">
        <v>396.30717119947644</v>
      </c>
      <c r="Y62" s="48">
        <v>4939.8633136459557</v>
      </c>
      <c r="Z62" s="48">
        <v>14238.912037999864</v>
      </c>
      <c r="AA62" s="48">
        <v>205192.79762104689</v>
      </c>
      <c r="AB62" s="48">
        <v>0</v>
      </c>
      <c r="AC62" s="56">
        <f t="shared" si="14"/>
        <v>4128779.1131051956</v>
      </c>
      <c r="AD62" s="48">
        <v>3081724.2625790737</v>
      </c>
    </row>
    <row r="63" spans="2:30" x14ac:dyDescent="0.35">
      <c r="B63" s="3" t="s">
        <v>48</v>
      </c>
      <c r="C63" s="32">
        <v>2024</v>
      </c>
      <c r="D63" s="32">
        <v>2028</v>
      </c>
      <c r="E63" s="48">
        <v>764638.77430166071</v>
      </c>
      <c r="F63" s="48">
        <v>25369.361835112788</v>
      </c>
      <c r="G63" s="48">
        <v>376828.64906294667</v>
      </c>
      <c r="H63" s="48">
        <v>43610.480872411135</v>
      </c>
      <c r="I63" s="48">
        <v>75949.620794330913</v>
      </c>
      <c r="J63" s="48">
        <v>486928.20658706373</v>
      </c>
      <c r="K63" s="48">
        <v>63135.329454335311</v>
      </c>
      <c r="L63" s="48">
        <v>0</v>
      </c>
      <c r="M63" s="48">
        <v>0</v>
      </c>
      <c r="N63" s="48">
        <v>0</v>
      </c>
      <c r="O63" s="48">
        <v>673391.23929608683</v>
      </c>
      <c r="P63" s="48">
        <v>3337.4572006816315</v>
      </c>
      <c r="Q63" s="48">
        <v>0</v>
      </c>
      <c r="R63" s="48">
        <v>32800.246244837726</v>
      </c>
      <c r="S63" s="48">
        <v>182350.50007932668</v>
      </c>
      <c r="T63" s="48">
        <v>1084496.1171928463</v>
      </c>
      <c r="U63" s="48">
        <v>0</v>
      </c>
      <c r="V63" s="48">
        <v>0</v>
      </c>
      <c r="W63" s="48">
        <v>0</v>
      </c>
      <c r="X63" s="48">
        <v>396.30717119947644</v>
      </c>
      <c r="Y63" s="48">
        <v>4939.8633136459557</v>
      </c>
      <c r="Z63" s="48">
        <v>14238.912037999864</v>
      </c>
      <c r="AA63" s="48">
        <v>205192.79762104689</v>
      </c>
      <c r="AB63" s="48">
        <v>0</v>
      </c>
      <c r="AC63" s="56">
        <f t="shared" si="14"/>
        <v>4037603.8630655324</v>
      </c>
      <c r="AD63" s="48">
        <v>3106767.3059589062</v>
      </c>
    </row>
    <row r="64" spans="2:30" ht="15" thickBot="1" x14ac:dyDescent="0.4">
      <c r="B64" s="4" t="s">
        <v>49</v>
      </c>
      <c r="C64" s="33">
        <v>2024</v>
      </c>
      <c r="D64" s="33">
        <v>2028</v>
      </c>
      <c r="E64" s="49">
        <v>764638.77430166071</v>
      </c>
      <c r="F64" s="49">
        <v>25369.361835112788</v>
      </c>
      <c r="G64" s="49">
        <v>376828.64906294667</v>
      </c>
      <c r="H64" s="49">
        <v>43610.480872411135</v>
      </c>
      <c r="I64" s="49">
        <v>75949.620794330913</v>
      </c>
      <c r="J64" s="49">
        <v>486928.20658706373</v>
      </c>
      <c r="K64" s="49">
        <v>63135.329454335311</v>
      </c>
      <c r="L64" s="49">
        <v>0</v>
      </c>
      <c r="M64" s="49">
        <v>0</v>
      </c>
      <c r="N64" s="49">
        <v>0</v>
      </c>
      <c r="O64" s="49">
        <v>673391.23929608683</v>
      </c>
      <c r="P64" s="49">
        <v>3337.4572006816315</v>
      </c>
      <c r="Q64" s="49">
        <v>0</v>
      </c>
      <c r="R64" s="49">
        <v>32800.246244837726</v>
      </c>
      <c r="S64" s="49">
        <v>136762.87505949504</v>
      </c>
      <c r="T64" s="49">
        <v>1084496.1171928463</v>
      </c>
      <c r="U64" s="49">
        <v>0</v>
      </c>
      <c r="V64" s="49">
        <v>0</v>
      </c>
      <c r="W64" s="49">
        <v>0</v>
      </c>
      <c r="X64" s="49">
        <v>396.30717119947644</v>
      </c>
      <c r="Y64" s="49">
        <v>4939.8633136459557</v>
      </c>
      <c r="Z64" s="49">
        <v>14238.912037999864</v>
      </c>
      <c r="AA64" s="49">
        <v>205192.79762104689</v>
      </c>
      <c r="AB64" s="49">
        <v>0</v>
      </c>
      <c r="AC64" s="57">
        <f t="shared" si="14"/>
        <v>3992016.2380457008</v>
      </c>
      <c r="AD64" s="49">
        <v>3049338.3515415741</v>
      </c>
    </row>
    <row r="65" spans="2:30" x14ac:dyDescent="0.35">
      <c r="B65" s="2" t="s">
        <v>46</v>
      </c>
      <c r="C65" s="31">
        <v>2025</v>
      </c>
      <c r="D65" s="31">
        <v>2029</v>
      </c>
      <c r="E65" s="47">
        <v>760038.33338328102</v>
      </c>
      <c r="F65" s="47">
        <v>24446.348733954434</v>
      </c>
      <c r="G65" s="47">
        <v>374803.78199181397</v>
      </c>
      <c r="H65" s="47">
        <v>40802.532596330668</v>
      </c>
      <c r="I65" s="47">
        <v>99386.259008914014</v>
      </c>
      <c r="J65" s="47">
        <v>630553.7638984957</v>
      </c>
      <c r="K65" s="47">
        <v>52905.206888337008</v>
      </c>
      <c r="L65" s="47">
        <v>0</v>
      </c>
      <c r="M65" s="47">
        <v>0</v>
      </c>
      <c r="N65" s="47">
        <v>0</v>
      </c>
      <c r="O65" s="47">
        <v>659358.7323254951</v>
      </c>
      <c r="P65" s="47">
        <v>4450.6208550906513</v>
      </c>
      <c r="Q65" s="47">
        <v>0</v>
      </c>
      <c r="R65" s="47">
        <v>31844.899266832737</v>
      </c>
      <c r="S65" s="47">
        <v>553199.94140980265</v>
      </c>
      <c r="T65" s="47">
        <v>1047691.2947037382</v>
      </c>
      <c r="U65" s="47">
        <v>0</v>
      </c>
      <c r="V65" s="47">
        <v>0</v>
      </c>
      <c r="W65" s="47">
        <v>0</v>
      </c>
      <c r="X65" s="47">
        <v>394.48675909398776</v>
      </c>
      <c r="Y65" s="47">
        <v>4917.1723617048028</v>
      </c>
      <c r="Z65" s="47">
        <v>14749.547452028564</v>
      </c>
      <c r="AA65" s="47">
        <v>213835.69594525485</v>
      </c>
      <c r="AB65" s="47">
        <v>0</v>
      </c>
      <c r="AC65" s="55">
        <f t="shared" si="14"/>
        <v>4513378.617580167</v>
      </c>
      <c r="AD65" s="47">
        <v>3097024.2173300534</v>
      </c>
    </row>
    <row r="66" spans="2:30" x14ac:dyDescent="0.35">
      <c r="B66" s="3" t="s">
        <v>47</v>
      </c>
      <c r="C66" s="32">
        <v>2025</v>
      </c>
      <c r="D66" s="32">
        <v>2029</v>
      </c>
      <c r="E66" s="48">
        <v>760038.33338328102</v>
      </c>
      <c r="F66" s="48">
        <v>24446.348733954434</v>
      </c>
      <c r="G66" s="48">
        <v>374803.78199181397</v>
      </c>
      <c r="H66" s="48">
        <v>40802.532596330668</v>
      </c>
      <c r="I66" s="48">
        <v>99386.259008914014</v>
      </c>
      <c r="J66" s="48">
        <v>630553.7638984957</v>
      </c>
      <c r="K66" s="48">
        <v>52905.206888337008</v>
      </c>
      <c r="L66" s="48">
        <v>0</v>
      </c>
      <c r="M66" s="48">
        <v>0</v>
      </c>
      <c r="N66" s="48">
        <v>0</v>
      </c>
      <c r="O66" s="48">
        <v>659358.7323254951</v>
      </c>
      <c r="P66" s="48">
        <v>4450.6208550906513</v>
      </c>
      <c r="Q66" s="48">
        <v>0</v>
      </c>
      <c r="R66" s="48">
        <v>31844.899266832737</v>
      </c>
      <c r="S66" s="48">
        <v>276599.97070490132</v>
      </c>
      <c r="T66" s="48">
        <v>1047691.2947037382</v>
      </c>
      <c r="U66" s="48">
        <v>0</v>
      </c>
      <c r="V66" s="48">
        <v>0</v>
      </c>
      <c r="W66" s="48">
        <v>0</v>
      </c>
      <c r="X66" s="48">
        <v>394.48675909398776</v>
      </c>
      <c r="Y66" s="48">
        <v>4917.1723617048028</v>
      </c>
      <c r="Z66" s="48">
        <v>14749.547452028564</v>
      </c>
      <c r="AA66" s="48">
        <v>213835.69594525485</v>
      </c>
      <c r="AB66" s="48">
        <v>0</v>
      </c>
      <c r="AC66" s="56">
        <f t="shared" si="14"/>
        <v>4236778.6468752669</v>
      </c>
      <c r="AD66" s="48">
        <v>2910469.6031557037</v>
      </c>
    </row>
    <row r="67" spans="2:30" x14ac:dyDescent="0.35">
      <c r="B67" s="3" t="s">
        <v>48</v>
      </c>
      <c r="C67" s="32">
        <v>2025</v>
      </c>
      <c r="D67" s="32">
        <v>2029</v>
      </c>
      <c r="E67" s="48">
        <v>760038.33338328102</v>
      </c>
      <c r="F67" s="48">
        <v>24446.348733954434</v>
      </c>
      <c r="G67" s="48">
        <v>374803.78199181397</v>
      </c>
      <c r="H67" s="48">
        <v>40802.532596330668</v>
      </c>
      <c r="I67" s="48">
        <v>99386.259008914014</v>
      </c>
      <c r="J67" s="48">
        <v>630553.7638984957</v>
      </c>
      <c r="K67" s="48">
        <v>52905.206888337008</v>
      </c>
      <c r="L67" s="48">
        <v>0</v>
      </c>
      <c r="M67" s="48">
        <v>0</v>
      </c>
      <c r="N67" s="48">
        <v>0</v>
      </c>
      <c r="O67" s="48">
        <v>659358.7323254951</v>
      </c>
      <c r="P67" s="48">
        <v>4450.6208550906513</v>
      </c>
      <c r="Q67" s="48">
        <v>0</v>
      </c>
      <c r="R67" s="48">
        <v>31844.899266832737</v>
      </c>
      <c r="S67" s="48">
        <v>184399.98046993418</v>
      </c>
      <c r="T67" s="48">
        <v>1047691.2947037382</v>
      </c>
      <c r="U67" s="48">
        <v>0</v>
      </c>
      <c r="V67" s="48">
        <v>0</v>
      </c>
      <c r="W67" s="48">
        <v>0</v>
      </c>
      <c r="X67" s="48">
        <v>394.48675909398776</v>
      </c>
      <c r="Y67" s="48">
        <v>4917.1723617048028</v>
      </c>
      <c r="Z67" s="48">
        <v>14749.547452028564</v>
      </c>
      <c r="AA67" s="48">
        <v>213835.69594525485</v>
      </c>
      <c r="AB67" s="48">
        <v>0</v>
      </c>
      <c r="AC67" s="56">
        <f t="shared" si="14"/>
        <v>4144578.6566402996</v>
      </c>
      <c r="AD67" s="48">
        <v>2934783.2375050569</v>
      </c>
    </row>
    <row r="68" spans="2:30" ht="15" thickBot="1" x14ac:dyDescent="0.4">
      <c r="B68" s="4" t="s">
        <v>49</v>
      </c>
      <c r="C68" s="33">
        <v>2025</v>
      </c>
      <c r="D68" s="33">
        <v>2029</v>
      </c>
      <c r="E68" s="49">
        <v>760038.33338328102</v>
      </c>
      <c r="F68" s="49">
        <v>24446.348733954434</v>
      </c>
      <c r="G68" s="49">
        <v>374803.78199181397</v>
      </c>
      <c r="H68" s="49">
        <v>40802.532596330668</v>
      </c>
      <c r="I68" s="49">
        <v>99386.259008914014</v>
      </c>
      <c r="J68" s="49">
        <v>630553.7638984957</v>
      </c>
      <c r="K68" s="49">
        <v>52905.206888337008</v>
      </c>
      <c r="L68" s="49">
        <v>0</v>
      </c>
      <c r="M68" s="49">
        <v>0</v>
      </c>
      <c r="N68" s="49">
        <v>0</v>
      </c>
      <c r="O68" s="49">
        <v>659358.7323254951</v>
      </c>
      <c r="P68" s="49">
        <v>4450.6208550906513</v>
      </c>
      <c r="Q68" s="49">
        <v>0</v>
      </c>
      <c r="R68" s="49">
        <v>31844.899266832737</v>
      </c>
      <c r="S68" s="49">
        <v>138299.98535245066</v>
      </c>
      <c r="T68" s="49">
        <v>1047691.2947037382</v>
      </c>
      <c r="U68" s="49">
        <v>0</v>
      </c>
      <c r="V68" s="49">
        <v>0</v>
      </c>
      <c r="W68" s="49">
        <v>0</v>
      </c>
      <c r="X68" s="49">
        <v>394.48675909398776</v>
      </c>
      <c r="Y68" s="49">
        <v>4917.1723617048028</v>
      </c>
      <c r="Z68" s="49">
        <v>14749.547452028564</v>
      </c>
      <c r="AA68" s="49">
        <v>213835.69594525485</v>
      </c>
      <c r="AB68" s="49">
        <v>0</v>
      </c>
      <c r="AC68" s="57">
        <f t="shared" si="14"/>
        <v>4098478.6615228159</v>
      </c>
      <c r="AD68" s="49">
        <v>2879026.9710804615</v>
      </c>
    </row>
    <row r="69" spans="2:30" x14ac:dyDescent="0.35">
      <c r="B69" s="2" t="s">
        <v>46</v>
      </c>
      <c r="C69" s="31">
        <v>2026</v>
      </c>
      <c r="D69" s="31">
        <v>2030</v>
      </c>
      <c r="E69" s="47">
        <v>757125.50470002147</v>
      </c>
      <c r="F69" s="47">
        <v>23408.772144414277</v>
      </c>
      <c r="G69" s="47">
        <v>372940.02721042384</v>
      </c>
      <c r="H69" s="47">
        <v>35218.417508608945</v>
      </c>
      <c r="I69" s="47">
        <v>88424.285785722561</v>
      </c>
      <c r="J69" s="47">
        <v>547740.28537611396</v>
      </c>
      <c r="K69" s="47">
        <v>43085.420252695745</v>
      </c>
      <c r="L69" s="47">
        <v>0</v>
      </c>
      <c r="M69" s="47">
        <v>0</v>
      </c>
      <c r="N69" s="47">
        <v>0</v>
      </c>
      <c r="O69" s="47">
        <v>646293.48089630902</v>
      </c>
      <c r="P69" s="47">
        <v>4071.1979010041291</v>
      </c>
      <c r="Q69" s="47">
        <v>0</v>
      </c>
      <c r="R69" s="47">
        <v>30917.37792896383</v>
      </c>
      <c r="S69" s="47">
        <v>559417.48636586987</v>
      </c>
      <c r="T69" s="47">
        <v>1009304.8474064406</v>
      </c>
      <c r="U69" s="47">
        <v>0</v>
      </c>
      <c r="V69" s="47">
        <v>0</v>
      </c>
      <c r="W69" s="47">
        <v>0</v>
      </c>
      <c r="X69" s="47">
        <v>392.700800336817</v>
      </c>
      <c r="Y69" s="47">
        <v>4894.9108615721416</v>
      </c>
      <c r="Z69" s="47">
        <v>15263.846733759672</v>
      </c>
      <c r="AA69" s="47">
        <v>222471.096372995</v>
      </c>
      <c r="AB69" s="47">
        <v>0</v>
      </c>
      <c r="AC69" s="55">
        <f t="shared" si="14"/>
        <v>4360969.6582452515</v>
      </c>
      <c r="AD69" s="47">
        <v>2980445.6154275206</v>
      </c>
    </row>
    <row r="70" spans="2:30" x14ac:dyDescent="0.35">
      <c r="B70" s="3" t="s">
        <v>47</v>
      </c>
      <c r="C70" s="32">
        <v>2026</v>
      </c>
      <c r="D70" s="32">
        <v>2030</v>
      </c>
      <c r="E70" s="48">
        <v>757125.50470002147</v>
      </c>
      <c r="F70" s="48">
        <v>23408.772144414277</v>
      </c>
      <c r="G70" s="48">
        <v>372940.02721042384</v>
      </c>
      <c r="H70" s="48">
        <v>35218.417508608945</v>
      </c>
      <c r="I70" s="48">
        <v>88424.285785722561</v>
      </c>
      <c r="J70" s="48">
        <v>547740.28537611396</v>
      </c>
      <c r="K70" s="48">
        <v>43085.420252695745</v>
      </c>
      <c r="L70" s="48">
        <v>0</v>
      </c>
      <c r="M70" s="48">
        <v>0</v>
      </c>
      <c r="N70" s="48">
        <v>0</v>
      </c>
      <c r="O70" s="48">
        <v>646293.48089630902</v>
      </c>
      <c r="P70" s="48">
        <v>4071.1979010041291</v>
      </c>
      <c r="Q70" s="48">
        <v>0</v>
      </c>
      <c r="R70" s="48">
        <v>30917.37792896383</v>
      </c>
      <c r="S70" s="48">
        <v>279708.74318293494</v>
      </c>
      <c r="T70" s="48">
        <v>1009304.8474064406</v>
      </c>
      <c r="U70" s="48">
        <v>0</v>
      </c>
      <c r="V70" s="48">
        <v>0</v>
      </c>
      <c r="W70" s="48">
        <v>0</v>
      </c>
      <c r="X70" s="48">
        <v>392.700800336817</v>
      </c>
      <c r="Y70" s="48">
        <v>4894.9108615721416</v>
      </c>
      <c r="Z70" s="48">
        <v>15263.846733759672</v>
      </c>
      <c r="AA70" s="48">
        <v>222471.096372995</v>
      </c>
      <c r="AB70" s="48">
        <v>0</v>
      </c>
      <c r="AC70" s="56">
        <f t="shared" si="14"/>
        <v>4081260.9150623167</v>
      </c>
      <c r="AD70" s="48">
        <v>2799324.630792229</v>
      </c>
    </row>
    <row r="71" spans="2:30" x14ac:dyDescent="0.35">
      <c r="B71" s="3" t="s">
        <v>48</v>
      </c>
      <c r="C71" s="32">
        <v>2026</v>
      </c>
      <c r="D71" s="32">
        <v>2030</v>
      </c>
      <c r="E71" s="48">
        <v>757125.50470002147</v>
      </c>
      <c r="F71" s="48">
        <v>23408.772144414277</v>
      </c>
      <c r="G71" s="48">
        <v>372940.02721042384</v>
      </c>
      <c r="H71" s="48">
        <v>35218.417508608945</v>
      </c>
      <c r="I71" s="48">
        <v>88424.285785722561</v>
      </c>
      <c r="J71" s="48">
        <v>547740.28537611396</v>
      </c>
      <c r="K71" s="48">
        <v>43085.420252695745</v>
      </c>
      <c r="L71" s="48">
        <v>0</v>
      </c>
      <c r="M71" s="48">
        <v>0</v>
      </c>
      <c r="N71" s="48">
        <v>0</v>
      </c>
      <c r="O71" s="48">
        <v>646293.48089630902</v>
      </c>
      <c r="P71" s="48">
        <v>4071.1979010041291</v>
      </c>
      <c r="Q71" s="48">
        <v>0</v>
      </c>
      <c r="R71" s="48">
        <v>30917.37792896383</v>
      </c>
      <c r="S71" s="48">
        <v>186472.49545528999</v>
      </c>
      <c r="T71" s="48">
        <v>1009304.8474064406</v>
      </c>
      <c r="U71" s="48">
        <v>0</v>
      </c>
      <c r="V71" s="48">
        <v>0</v>
      </c>
      <c r="W71" s="48">
        <v>0</v>
      </c>
      <c r="X71" s="48">
        <v>392.700800336817</v>
      </c>
      <c r="Y71" s="48">
        <v>4894.9108615721416</v>
      </c>
      <c r="Z71" s="48">
        <v>15263.846733759672</v>
      </c>
      <c r="AA71" s="48">
        <v>222471.096372995</v>
      </c>
      <c r="AB71" s="48">
        <v>0</v>
      </c>
      <c r="AC71" s="56">
        <f t="shared" si="14"/>
        <v>3988024.6673346721</v>
      </c>
      <c r="AD71" s="48">
        <v>2836117.1075584493</v>
      </c>
    </row>
    <row r="72" spans="2:30" ht="15" thickBot="1" x14ac:dyDescent="0.4">
      <c r="B72" s="4" t="s">
        <v>49</v>
      </c>
      <c r="C72" s="33">
        <v>2026</v>
      </c>
      <c r="D72" s="33">
        <v>2030</v>
      </c>
      <c r="E72" s="49">
        <v>757125.50470002147</v>
      </c>
      <c r="F72" s="49">
        <v>23408.772144414277</v>
      </c>
      <c r="G72" s="49">
        <v>372940.02721042384</v>
      </c>
      <c r="H72" s="49">
        <v>35218.417508608945</v>
      </c>
      <c r="I72" s="49">
        <v>88424.285785722561</v>
      </c>
      <c r="J72" s="49">
        <v>547740.28537611396</v>
      </c>
      <c r="K72" s="49">
        <v>43085.420252695745</v>
      </c>
      <c r="L72" s="49">
        <v>0</v>
      </c>
      <c r="M72" s="49">
        <v>0</v>
      </c>
      <c r="N72" s="49">
        <v>0</v>
      </c>
      <c r="O72" s="49">
        <v>646293.48089630902</v>
      </c>
      <c r="P72" s="49">
        <v>4071.1979010041291</v>
      </c>
      <c r="Q72" s="49">
        <v>0</v>
      </c>
      <c r="R72" s="49">
        <v>30917.37792896383</v>
      </c>
      <c r="S72" s="49">
        <v>139854.37159146747</v>
      </c>
      <c r="T72" s="49">
        <v>1009304.8474064406</v>
      </c>
      <c r="U72" s="49">
        <v>0</v>
      </c>
      <c r="V72" s="49">
        <v>0</v>
      </c>
      <c r="W72" s="49">
        <v>0</v>
      </c>
      <c r="X72" s="49">
        <v>392.700800336817</v>
      </c>
      <c r="Y72" s="49">
        <v>4894.9108615721416</v>
      </c>
      <c r="Z72" s="49">
        <v>15263.846733759672</v>
      </c>
      <c r="AA72" s="49">
        <v>222471.096372995</v>
      </c>
      <c r="AB72" s="49">
        <v>0</v>
      </c>
      <c r="AC72" s="57">
        <f t="shared" si="14"/>
        <v>3941406.5434708493</v>
      </c>
      <c r="AD72" s="49">
        <v>2781984.8100588424</v>
      </c>
    </row>
    <row r="73" spans="2:30" x14ac:dyDescent="0.35">
      <c r="B73" s="9"/>
      <c r="C73" s="9"/>
      <c r="D73" s="9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0"/>
      <c r="AD73" s="19"/>
    </row>
    <row r="74" spans="2:30" x14ac:dyDescent="0.35">
      <c r="B74" s="9"/>
      <c r="C74" s="9"/>
      <c r="D74" s="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0"/>
      <c r="AD74" s="19"/>
    </row>
    <row r="75" spans="2:30" x14ac:dyDescent="0.35">
      <c r="B75" s="9"/>
      <c r="C75" s="9"/>
      <c r="D75" s="9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0"/>
      <c r="AD7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6D60F-4B08-461F-9CA7-6ECC63F99BFC}">
  <dimension ref="D2:J15"/>
  <sheetViews>
    <sheetView workbookViewId="0">
      <selection activeCell="H21" sqref="H21"/>
    </sheetView>
  </sheetViews>
  <sheetFormatPr defaultRowHeight="14.5" x14ac:dyDescent="0.35"/>
  <cols>
    <col min="4" max="4" width="30.7265625" bestFit="1" customWidth="1"/>
    <col min="5" max="5" width="12" bestFit="1" customWidth="1"/>
  </cols>
  <sheetData>
    <row r="2" spans="4:10" x14ac:dyDescent="0.35">
      <c r="D2" s="60" t="s">
        <v>58</v>
      </c>
      <c r="E2" s="59" t="s">
        <v>59</v>
      </c>
      <c r="F2" s="59" t="s">
        <v>60</v>
      </c>
      <c r="G2" s="59" t="s">
        <v>59</v>
      </c>
      <c r="H2" s="59" t="s">
        <v>60</v>
      </c>
      <c r="I2" s="59" t="s">
        <v>59</v>
      </c>
      <c r="J2" s="59" t="s">
        <v>60</v>
      </c>
    </row>
    <row r="3" spans="4:10" x14ac:dyDescent="0.35">
      <c r="D3" s="60" t="s">
        <v>37</v>
      </c>
      <c r="E3" s="59">
        <v>2024</v>
      </c>
      <c r="F3" s="59">
        <v>2024</v>
      </c>
      <c r="G3" s="59">
        <v>2025</v>
      </c>
      <c r="H3" s="59">
        <v>2025</v>
      </c>
      <c r="I3" s="59">
        <v>2026</v>
      </c>
      <c r="J3" s="59">
        <v>2026</v>
      </c>
    </row>
    <row r="4" spans="4:10" x14ac:dyDescent="0.35">
      <c r="D4" s="60"/>
      <c r="E4" s="59"/>
      <c r="F4" s="59"/>
      <c r="G4" s="59"/>
      <c r="H4" s="59"/>
      <c r="I4" s="59"/>
      <c r="J4" s="59"/>
    </row>
    <row r="5" spans="4:10" x14ac:dyDescent="0.35">
      <c r="D5" s="20" t="s">
        <v>61</v>
      </c>
    </row>
    <row r="6" spans="4:10" ht="58" x14ac:dyDescent="0.35">
      <c r="E6" s="58" t="s">
        <v>62</v>
      </c>
      <c r="F6" s="58" t="s">
        <v>63</v>
      </c>
      <c r="G6" s="58" t="s">
        <v>62</v>
      </c>
      <c r="H6" s="58" t="s">
        <v>63</v>
      </c>
      <c r="I6" s="58" t="s">
        <v>62</v>
      </c>
      <c r="J6" s="58" t="s">
        <v>63</v>
      </c>
    </row>
    <row r="7" spans="4:10" x14ac:dyDescent="0.35">
      <c r="E7" s="62">
        <v>2024</v>
      </c>
      <c r="F7" s="62"/>
      <c r="G7" s="62">
        <v>2025</v>
      </c>
      <c r="H7" s="62"/>
      <c r="I7" s="62">
        <v>2026</v>
      </c>
      <c r="J7" s="62"/>
    </row>
    <row r="8" spans="4:10" x14ac:dyDescent="0.35">
      <c r="D8" t="s">
        <v>42</v>
      </c>
      <c r="E8" s="61">
        <f>IF(E$2="Including", INDEX('With Econ Dev Benefits'!$AQ$7:$AQ$30, MATCH('Summary Table'!$D8&amp;'Summary Table'!E$3,'With Econ Dev Benefits'!$AI$7:$AI$30,0)), INDEX( 'No Econ Dev Benefits'!$AQ$7:$AQ$30, MATCH('Summary Table'!$D8&amp;'Summary Table'!E$3,'No Econ Dev Benefits'!$AI$7:$AI$30,0)))</f>
        <v>5.050795031910865</v>
      </c>
      <c r="F8" s="61">
        <f>IF(F$2="Including", INDEX('With Econ Dev Benefits'!$AQ$7:$AQ$30, MATCH('Summary Table'!$D8&amp;'Summary Table'!F$3,'With Econ Dev Benefits'!$AI$7:$AI$30,0)), INDEX( 'No Econ Dev Benefits'!$AQ$7:$AQ$30, MATCH('Summary Table'!$D8&amp;'Summary Table'!F$3,'No Econ Dev Benefits'!$AI$7:$AI$30,0)))</f>
        <v>3.5274307738808628</v>
      </c>
      <c r="G8" s="61">
        <f>IF(G$2="Including", INDEX('With Econ Dev Benefits'!$AQ$7:$AQ$30, MATCH('Summary Table'!$D8&amp;'Summary Table'!G$3,'With Econ Dev Benefits'!$AI$7:$AI$30,0)), INDEX( 'No Econ Dev Benefits'!$AQ$7:$AQ$30, MATCH('Summary Table'!$D8&amp;'Summary Table'!G$3,'No Econ Dev Benefits'!$AI$7:$AI$30,0)))</f>
        <v>5.1822540630898066</v>
      </c>
      <c r="H8" s="61">
        <f>IF(H$2="Including", INDEX('With Econ Dev Benefits'!$AQ$7:$AQ$30, MATCH('Summary Table'!$D8&amp;'Summary Table'!H$3,'With Econ Dev Benefits'!$AI$7:$AI$30,0)), INDEX( 'No Econ Dev Benefits'!$AQ$7:$AQ$30, MATCH('Summary Table'!$D8&amp;'Summary Table'!H$3,'No Econ Dev Benefits'!$AI$7:$AI$30,0)))</f>
        <v>3.6655571847313948</v>
      </c>
      <c r="I8" s="61">
        <f>IF(I$2="Including", INDEX('With Econ Dev Benefits'!$AQ$7:$AQ$30, MATCH('Summary Table'!$D8&amp;'Summary Table'!I$3,'With Econ Dev Benefits'!$AI$7:$AI$30,0)), INDEX( 'No Econ Dev Benefits'!$AQ$7:$AQ$30, MATCH('Summary Table'!$D8&amp;'Summary Table'!I$3,'No Econ Dev Benefits'!$AI$7:$AI$30,0)))</f>
        <v>5.3345883612582341</v>
      </c>
      <c r="J8" s="61">
        <f>IF(J$2="Including", INDEX('With Econ Dev Benefits'!$AQ$7:$AQ$30, MATCH('Summary Table'!$D8&amp;'Summary Table'!J$3,'With Econ Dev Benefits'!$AI$7:$AI$30,0)), INDEX( 'No Econ Dev Benefits'!$AQ$7:$AQ$30, MATCH('Summary Table'!$D8&amp;'Summary Table'!J$3,'No Econ Dev Benefits'!$AI$7:$AI$30,0)))</f>
        <v>3.8201009921585483</v>
      </c>
    </row>
    <row r="9" spans="4:10" x14ac:dyDescent="0.35">
      <c r="D9" t="s">
        <v>43</v>
      </c>
      <c r="E9" s="61">
        <f>IF(E$2="Including", INDEX('With Econ Dev Benefits'!$AQ$7:$AQ$30, MATCH('Summary Table'!$D9&amp;'Summary Table'!E$3,'With Econ Dev Benefits'!$AI$7:$AI$30,0)), INDEX( 'No Econ Dev Benefits'!$AQ$7:$AQ$30, MATCH('Summary Table'!$D9&amp;'Summary Table'!E$3,'No Econ Dev Benefits'!$AI$7:$AI$30,0)))</f>
        <v>2.8061955879623892</v>
      </c>
      <c r="F9" s="61">
        <f>IF(F$2="Including", INDEX('With Econ Dev Benefits'!$AQ$7:$AQ$30, MATCH('Summary Table'!$D9&amp;'Summary Table'!F$3,'With Econ Dev Benefits'!$AI$7:$AI$30,0)), INDEX( 'No Econ Dev Benefits'!$AQ$7:$AQ$30, MATCH('Summary Table'!$D9&amp;'Summary Table'!F$3,'No Econ Dev Benefits'!$AI$7:$AI$30,0)))</f>
        <v>1.6122012091393956</v>
      </c>
      <c r="G9" s="61">
        <f>IF(G$2="Including", INDEX('With Econ Dev Benefits'!$AQ$7:$AQ$30, MATCH('Summary Table'!$D9&amp;'Summary Table'!G$3,'With Econ Dev Benefits'!$AI$7:$AI$30,0)), INDEX( 'No Econ Dev Benefits'!$AQ$7:$AQ$30, MATCH('Summary Table'!$D9&amp;'Summary Table'!G$3,'No Econ Dev Benefits'!$AI$7:$AI$30,0)))</f>
        <v>2.8649451991378299</v>
      </c>
      <c r="H9" s="61">
        <f>IF(H$2="Including", INDEX('With Econ Dev Benefits'!$AQ$7:$AQ$30, MATCH('Summary Table'!$D9&amp;'Summary Table'!H$3,'With Econ Dev Benefits'!$AI$7:$AI$30,0)), INDEX( 'No Econ Dev Benefits'!$AQ$7:$AQ$30, MATCH('Summary Table'!$D9&amp;'Summary Table'!H$3,'No Econ Dev Benefits'!$AI$7:$AI$30,0)))</f>
        <v>1.6776135881591299</v>
      </c>
      <c r="I9" s="61">
        <f>IF(I$2="Including", INDEX('With Econ Dev Benefits'!$AQ$7:$AQ$30, MATCH('Summary Table'!$D9&amp;'Summary Table'!I$3,'With Econ Dev Benefits'!$AI$7:$AI$30,0)), INDEX( 'No Econ Dev Benefits'!$AQ$7:$AQ$30, MATCH('Summary Table'!$D9&amp;'Summary Table'!I$3,'No Econ Dev Benefits'!$AI$7:$AI$30,0)))</f>
        <v>2.9371561218747648</v>
      </c>
      <c r="J9" s="61">
        <f>IF(J$2="Including", INDEX('With Econ Dev Benefits'!$AQ$7:$AQ$30, MATCH('Summary Table'!$D9&amp;'Summary Table'!J$3,'With Econ Dev Benefits'!$AI$7:$AI$30,0)), INDEX( 'No Econ Dev Benefits'!$AQ$7:$AQ$30, MATCH('Summary Table'!$D9&amp;'Summary Table'!J$3,'No Econ Dev Benefits'!$AI$7:$AI$30,0)))</f>
        <v>1.7520289398336342</v>
      </c>
    </row>
    <row r="10" spans="4:10" x14ac:dyDescent="0.35">
      <c r="D10" t="s">
        <v>44</v>
      </c>
      <c r="E10" s="61">
        <f>IF(E$2="Including", INDEX('With Econ Dev Benefits'!$AQ$7:$AQ$30, MATCH('Summary Table'!$D10&amp;'Summary Table'!E$3,'With Econ Dev Benefits'!$AI$7:$AI$30,0)), INDEX( 'No Econ Dev Benefits'!$AQ$7:$AQ$30, MATCH('Summary Table'!$D10&amp;'Summary Table'!E$3,'No Econ Dev Benefits'!$AI$7:$AI$30,0)))</f>
        <v>2.1430230422166021</v>
      </c>
      <c r="F10" s="61">
        <f>IF(F$2="Including", INDEX('With Econ Dev Benefits'!$AQ$7:$AQ$30, MATCH('Summary Table'!$D10&amp;'Summary Table'!F$3,'With Econ Dev Benefits'!$AI$7:$AI$30,0)), INDEX( 'No Econ Dev Benefits'!$AQ$7:$AQ$30, MATCH('Summary Table'!$D10&amp;'Summary Table'!F$3,'No Econ Dev Benefits'!$AI$7:$AI$30,0)))</f>
        <v>0.94991830189913506</v>
      </c>
      <c r="G10" s="61">
        <f>IF(G$2="Including", INDEX('With Econ Dev Benefits'!$AQ$7:$AQ$30, MATCH('Summary Table'!$D10&amp;'Summary Table'!G$3,'With Econ Dev Benefits'!$AI$7:$AI$30,0)), INDEX( 'No Econ Dev Benefits'!$AQ$7:$AQ$30, MATCH('Summary Table'!$D10&amp;'Summary Table'!G$3,'No Econ Dev Benefits'!$AI$7:$AI$30,0)))</f>
        <v>2.177609296689996</v>
      </c>
      <c r="H10" s="61">
        <f>IF(H$2="Including", INDEX('With Econ Dev Benefits'!$AQ$7:$AQ$30, MATCH('Summary Table'!$D10&amp;'Summary Table'!H$3,'With Econ Dev Benefits'!$AI$7:$AI$30,0)), INDEX( 'No Econ Dev Benefits'!$AQ$7:$AQ$30, MATCH('Summary Table'!$D10&amp;'Summary Table'!H$3,'No Econ Dev Benefits'!$AI$7:$AI$30,0)))</f>
        <v>0.991467323333865</v>
      </c>
      <c r="I10" s="61">
        <f>IF(I$2="Including", INDEX('With Econ Dev Benefits'!$AQ$7:$AQ$30, MATCH('Summary Table'!$D10&amp;'Summary Table'!I$3,'With Econ Dev Benefits'!$AI$7:$AI$30,0)), INDEX( 'No Econ Dev Benefits'!$AQ$7:$AQ$30, MATCH('Summary Table'!$D10&amp;'Summary Table'!I$3,'No Econ Dev Benefits'!$AI$7:$AI$30,0)))</f>
        <v>2.224669471446147</v>
      </c>
      <c r="J10" s="61">
        <f>IF(J$2="Including", INDEX('With Econ Dev Benefits'!$AQ$7:$AQ$30, MATCH('Summary Table'!$D10&amp;'Summary Table'!J$3,'With Econ Dev Benefits'!$AI$7:$AI$30,0)), INDEX( 'No Econ Dev Benefits'!$AQ$7:$AQ$30, MATCH('Summary Table'!$D10&amp;'Summary Table'!J$3,'No Econ Dev Benefits'!$AI$7:$AI$30,0)))</f>
        <v>1.0396800659525662</v>
      </c>
    </row>
    <row r="11" spans="4:10" x14ac:dyDescent="0.35">
      <c r="D11" t="s">
        <v>45</v>
      </c>
      <c r="E11" s="61">
        <f>IF(E$2="Including", INDEX('With Econ Dev Benefits'!$AQ$7:$AQ$30, MATCH('Summary Table'!$D11&amp;'Summary Table'!E$3,'With Econ Dev Benefits'!$AI$7:$AI$30,0)), INDEX( 'No Econ Dev Benefits'!$AQ$7:$AQ$30, MATCH('Summary Table'!$D11&amp;'Summary Table'!E$3,'No Econ Dev Benefits'!$AI$7:$AI$30,0)))</f>
        <v>1.7975313942756432</v>
      </c>
      <c r="F11" s="61">
        <f>IF(F$2="Including", INDEX('With Econ Dev Benefits'!$AQ$7:$AQ$30, MATCH('Summary Table'!$D11&amp;'Summary Table'!F$3,'With Econ Dev Benefits'!$AI$7:$AI$30,0)), INDEX( 'No Econ Dev Benefits'!$AQ$7:$AQ$30, MATCH('Summary Table'!$D11&amp;'Summary Table'!F$3,'No Econ Dev Benefits'!$AI$7:$AI$30,0)))</f>
        <v>0.61294572647473877</v>
      </c>
      <c r="G11" s="61">
        <f>IF(G$2="Including", INDEX('With Econ Dev Benefits'!$AQ$7:$AQ$30, MATCH('Summary Table'!$D11&amp;'Summary Table'!G$3,'With Econ Dev Benefits'!$AI$7:$AI$30,0)), INDEX( 'No Econ Dev Benefits'!$AQ$7:$AQ$30, MATCH('Summary Table'!$D11&amp;'Summary Table'!G$3,'No Econ Dev Benefits'!$AI$7:$AI$30,0)))</f>
        <v>1.8198005570138169</v>
      </c>
      <c r="H11" s="61">
        <f>IF(H$2="Including", INDEX('With Econ Dev Benefits'!$AQ$7:$AQ$30, MATCH('Summary Table'!$D11&amp;'Summary Table'!H$3,'With Econ Dev Benefits'!$AI$7:$AI$30,0)), INDEX( 'No Econ Dev Benefits'!$AQ$7:$AQ$30, MATCH('Summary Table'!$D11&amp;'Summary Table'!H$3,'No Econ Dev Benefits'!$AI$7:$AI$30,0)))</f>
        <v>0.64240846783018957</v>
      </c>
      <c r="I11" s="61">
        <f>IF(I$2="Including", INDEX('With Econ Dev Benefits'!$AQ$7:$AQ$30, MATCH('Summary Table'!$D11&amp;'Summary Table'!I$3,'With Econ Dev Benefits'!$AI$7:$AI$30,0)), INDEX( 'No Econ Dev Benefits'!$AQ$7:$AQ$30, MATCH('Summary Table'!$D11&amp;'Summary Table'!I$3,'No Econ Dev Benefits'!$AI$7:$AI$30,0)))</f>
        <v>1.8526641553912686</v>
      </c>
      <c r="J11" s="61">
        <f>IF(J$2="Including", INDEX('With Econ Dev Benefits'!$AQ$7:$AQ$30, MATCH('Summary Table'!$D11&amp;'Summary Table'!J$3,'With Econ Dev Benefits'!$AI$7:$AI$30,0)), INDEX( 'No Econ Dev Benefits'!$AQ$7:$AQ$30, MATCH('Summary Table'!$D11&amp;'Summary Table'!J$3,'No Econ Dev Benefits'!$AI$7:$AI$30,0)))</f>
        <v>0.67646251043253502</v>
      </c>
    </row>
    <row r="12" spans="4:10" x14ac:dyDescent="0.35">
      <c r="D12" t="s">
        <v>46</v>
      </c>
      <c r="E12" s="61">
        <f>IF(E$2="Including", INDEX('With Econ Dev Benefits'!$AQ$7:$AQ$30, MATCH('Summary Table'!$D12&amp;'Summary Table'!E$3,'With Econ Dev Benefits'!$AI$7:$AI$30,0)), INDEX( 'No Econ Dev Benefits'!$AQ$7:$AQ$30, MATCH('Summary Table'!$D12&amp;'Summary Table'!E$3,'No Econ Dev Benefits'!$AI$7:$AI$30,0)))</f>
        <v>5.2869657346275893</v>
      </c>
      <c r="F12" s="61">
        <f>IF(F$2="Including", INDEX('With Econ Dev Benefits'!$AQ$7:$AQ$30, MATCH('Summary Table'!$D12&amp;'Summary Table'!F$3,'With Econ Dev Benefits'!$AI$7:$AI$30,0)), INDEX( 'No Econ Dev Benefits'!$AQ$7:$AQ$30, MATCH('Summary Table'!$D12&amp;'Summary Table'!F$3,'No Econ Dev Benefits'!$AI$7:$AI$30,0)))</f>
        <v>3.4793987958491002</v>
      </c>
      <c r="G12" s="61">
        <f>IF(G$2="Including", INDEX('With Econ Dev Benefits'!$AQ$7:$AQ$30, MATCH('Summary Table'!$D12&amp;'Summary Table'!G$3,'With Econ Dev Benefits'!$AI$7:$AI$30,0)), INDEX( 'No Econ Dev Benefits'!$AQ$7:$AQ$30, MATCH('Summary Table'!$D12&amp;'Summary Table'!G$3,'No Econ Dev Benefits'!$AI$7:$AI$30,0)))</f>
        <v>5.4097497650170281</v>
      </c>
      <c r="H12" s="61">
        <f>IF(H$2="Including", INDEX('With Econ Dev Benefits'!$AQ$7:$AQ$30, MATCH('Summary Table'!$D12&amp;'Summary Table'!H$3,'With Econ Dev Benefits'!$AI$7:$AI$30,0)), INDEX( 'No Econ Dev Benefits'!$AQ$7:$AQ$30, MATCH('Summary Table'!$D12&amp;'Summary Table'!H$3,'No Econ Dev Benefits'!$AI$7:$AI$30,0)))</f>
        <v>3.6171987002035872</v>
      </c>
      <c r="I12" s="61">
        <f>IF(I$2="Including", INDEX('With Econ Dev Benefits'!$AQ$7:$AQ$30, MATCH('Summary Table'!$D12&amp;'Summary Table'!I$3,'With Econ Dev Benefits'!$AI$7:$AI$30,0)), INDEX( 'No Econ Dev Benefits'!$AQ$7:$AQ$30, MATCH('Summary Table'!$D12&amp;'Summary Table'!I$3,'No Econ Dev Benefits'!$AI$7:$AI$30,0)))</f>
        <v>5.5682975152984469</v>
      </c>
      <c r="J12" s="61">
        <f>IF(J$2="Including", INDEX('With Econ Dev Benefits'!$AQ$7:$AQ$30, MATCH('Summary Table'!$D12&amp;'Summary Table'!J$3,'With Econ Dev Benefits'!$AI$7:$AI$30,0)), INDEX( 'No Econ Dev Benefits'!$AQ$7:$AQ$30, MATCH('Summary Table'!$D12&amp;'Summary Table'!J$3,'No Econ Dev Benefits'!$AI$7:$AI$30,0)))</f>
        <v>3.7806964547603612</v>
      </c>
    </row>
    <row r="13" spans="4:10" x14ac:dyDescent="0.35">
      <c r="D13" t="s">
        <v>47</v>
      </c>
      <c r="E13" s="61">
        <f>IF(E$2="Including", INDEX('With Econ Dev Benefits'!$AQ$7:$AQ$30, MATCH('Summary Table'!$D13&amp;'Summary Table'!E$3,'With Econ Dev Benefits'!$AI$7:$AI$30,0)), INDEX( 'No Econ Dev Benefits'!$AQ$7:$AQ$30, MATCH('Summary Table'!$D13&amp;'Summary Table'!E$3,'No Econ Dev Benefits'!$AI$7:$AI$30,0)))</f>
        <v>2.7456650274858085</v>
      </c>
      <c r="F13" s="61">
        <f>IF(F$2="Including", INDEX('With Econ Dev Benefits'!$AQ$7:$AQ$30, MATCH('Summary Table'!$D13&amp;'Summary Table'!F$3,'With Econ Dev Benefits'!$AI$7:$AI$30,0)), INDEX( 'No Econ Dev Benefits'!$AQ$7:$AQ$30, MATCH('Summary Table'!$D13&amp;'Summary Table'!F$3,'No Econ Dev Benefits'!$AI$7:$AI$30,0)))</f>
        <v>1.3021823606423848</v>
      </c>
      <c r="G13" s="61">
        <f>IF(G$2="Including", INDEX('With Econ Dev Benefits'!$AQ$7:$AQ$30, MATCH('Summary Table'!$D13&amp;'Summary Table'!G$3,'With Econ Dev Benefits'!$AI$7:$AI$30,0)), INDEX( 'No Econ Dev Benefits'!$AQ$7:$AQ$30, MATCH('Summary Table'!$D13&amp;'Summary Table'!G$3,'No Econ Dev Benefits'!$AI$7:$AI$30,0)))</f>
        <v>2.7950863653387401</v>
      </c>
      <c r="H13" s="61">
        <f>IF(H$2="Including", INDEX('With Econ Dev Benefits'!$AQ$7:$AQ$30, MATCH('Summary Table'!$D13&amp;'Summary Table'!H$3,'With Econ Dev Benefits'!$AI$7:$AI$30,0)), INDEX( 'No Econ Dev Benefits'!$AQ$7:$AQ$30, MATCH('Summary Table'!$D13&amp;'Summary Table'!H$3,'No Econ Dev Benefits'!$AI$7:$AI$30,0)))</f>
        <v>1.3665028547621318</v>
      </c>
      <c r="I13" s="61">
        <f>IF(I$2="Including", INDEX('With Econ Dev Benefits'!$AQ$7:$AQ$30, MATCH('Summary Table'!$D13&amp;'Summary Table'!I$3,'With Econ Dev Benefits'!$AI$7:$AI$30,0)), INDEX( 'No Econ Dev Benefits'!$AQ$7:$AQ$30, MATCH('Summary Table'!$D13&amp;'Summary Table'!I$3,'No Econ Dev Benefits'!$AI$7:$AI$30,0)))</f>
        <v>2.8665631271880905</v>
      </c>
      <c r="J13" s="61">
        <f>IF(J$2="Including", INDEX('With Econ Dev Benefits'!$AQ$7:$AQ$30, MATCH('Summary Table'!$D13&amp;'Summary Table'!J$3,'With Econ Dev Benefits'!$AI$7:$AI$30,0)), INDEX( 'No Econ Dev Benefits'!$AQ$7:$AQ$30, MATCH('Summary Table'!$D13&amp;'Summary Table'!J$3,'No Econ Dev Benefits'!$AI$7:$AI$30,0)))</f>
        <v>1.4428778878418962</v>
      </c>
    </row>
    <row r="14" spans="4:10" x14ac:dyDescent="0.35">
      <c r="D14" t="s">
        <v>48</v>
      </c>
      <c r="E14" s="61">
        <f>IF(E$2="Including", INDEX('With Econ Dev Benefits'!$AQ$7:$AQ$30, MATCH('Summary Table'!$D14&amp;'Summary Table'!E$3,'With Econ Dev Benefits'!$AI$7:$AI$30,0)), INDEX( 'No Econ Dev Benefits'!$AQ$7:$AQ$30, MATCH('Summary Table'!$D14&amp;'Summary Table'!E$3,'No Econ Dev Benefits'!$AI$7:$AI$30,0)))</f>
        <v>2.0060107753545058</v>
      </c>
      <c r="F14" s="61">
        <f>IF(F$2="Including", INDEX('With Econ Dev Benefits'!$AQ$7:$AQ$30, MATCH('Summary Table'!$D14&amp;'Summary Table'!F$3,'With Econ Dev Benefits'!$AI$7:$AI$30,0)), INDEX( 'No Econ Dev Benefits'!$AQ$7:$AQ$30, MATCH('Summary Table'!$D14&amp;'Summary Table'!F$3,'No Econ Dev Benefits'!$AI$7:$AI$30,0)))</f>
        <v>0.54130849661735858</v>
      </c>
      <c r="G14" s="61">
        <f>IF(G$2="Including", INDEX('With Econ Dev Benefits'!$AQ$7:$AQ$30, MATCH('Summary Table'!$D14&amp;'Summary Table'!G$3,'With Econ Dev Benefits'!$AI$7:$AI$30,0)), INDEX( 'No Econ Dev Benefits'!$AQ$7:$AQ$30, MATCH('Summary Table'!$D14&amp;'Summary Table'!G$3,'No Econ Dev Benefits'!$AI$7:$AI$30,0)))</f>
        <v>2.030578503925573</v>
      </c>
      <c r="H14" s="61">
        <f>IF(H$2="Including", INDEX('With Econ Dev Benefits'!$AQ$7:$AQ$30, MATCH('Summary Table'!$D14&amp;'Summary Table'!H$3,'With Econ Dev Benefits'!$AI$7:$AI$30,0)), INDEX( 'No Econ Dev Benefits'!$AQ$7:$AQ$30, MATCH('Summary Table'!$D14&amp;'Summary Table'!H$3,'No Econ Dev Benefits'!$AI$7:$AI$30,0)))</f>
        <v>0.58229321403376955</v>
      </c>
      <c r="I14" s="61">
        <f>IF(I$2="Including", INDEX('With Econ Dev Benefits'!$AQ$7:$AQ$30, MATCH('Summary Table'!$D14&amp;'Summary Table'!I$3,'With Econ Dev Benefits'!$AI$7:$AI$30,0)), INDEX( 'No Econ Dev Benefits'!$AQ$7:$AQ$30, MATCH('Summary Table'!$D14&amp;'Summary Table'!I$3,'No Econ Dev Benefits'!$AI$7:$AI$30,0)))</f>
        <v>2.0760623935686984</v>
      </c>
      <c r="J14" s="61">
        <f>IF(J$2="Including", INDEX('With Econ Dev Benefits'!$AQ$7:$AQ$30, MATCH('Summary Table'!$D14&amp;'Summary Table'!J$3,'With Econ Dev Benefits'!$AI$7:$AI$30,0)), INDEX( 'No Econ Dev Benefits'!$AQ$7:$AQ$30, MATCH('Summary Table'!$D14&amp;'Summary Table'!J$3,'No Econ Dev Benefits'!$AI$7:$AI$30,0)))</f>
        <v>0.63047755578712406</v>
      </c>
    </row>
    <row r="15" spans="4:10" x14ac:dyDescent="0.35">
      <c r="D15" t="s">
        <v>49</v>
      </c>
      <c r="E15" s="61">
        <f>IF(E$2="Including", INDEX('With Econ Dev Benefits'!$AQ$7:$AQ$30, MATCH('Summary Table'!$D15&amp;'Summary Table'!E$3,'With Econ Dev Benefits'!$AI$7:$AI$30,0)), INDEX( 'No Econ Dev Benefits'!$AQ$7:$AQ$30, MATCH('Summary Table'!$D15&amp;'Summary Table'!E$3,'No Econ Dev Benefits'!$AI$7:$AI$30,0)))</f>
        <v>1.5988347424310363</v>
      </c>
      <c r="F15" s="61">
        <f>IF(F$2="Including", INDEX('With Econ Dev Benefits'!$AQ$7:$AQ$30, MATCH('Summary Table'!$D15&amp;'Summary Table'!F$3,'With Econ Dev Benefits'!$AI$7:$AI$30,0)), INDEX( 'No Econ Dev Benefits'!$AQ$7:$AQ$30, MATCH('Summary Table'!$D15&amp;'Summary Table'!F$3,'No Econ Dev Benefits'!$AI$7:$AI$30,0)))</f>
        <v>0.14429794647308142</v>
      </c>
      <c r="G15" s="61">
        <f>IF(G$2="Including", INDEX('With Econ Dev Benefits'!$AQ$7:$AQ$30, MATCH('Summary Table'!$D15&amp;'Summary Table'!G$3,'With Econ Dev Benefits'!$AI$7:$AI$30,0)), INDEX( 'No Econ Dev Benefits'!$AQ$7:$AQ$30, MATCH('Summary Table'!$D15&amp;'Summary Table'!G$3,'No Econ Dev Benefits'!$AI$7:$AI$30,0)))</f>
        <v>1.6111271747151044</v>
      </c>
      <c r="H15" s="61">
        <f>IF(H$2="Including", INDEX('With Econ Dev Benefits'!$AQ$7:$AQ$30, MATCH('Summary Table'!$D15&amp;'Summary Table'!H$3,'With Econ Dev Benefits'!$AI$7:$AI$30,0)), INDEX( 'No Econ Dev Benefits'!$AQ$7:$AQ$30, MATCH('Summary Table'!$D15&amp;'Summary Table'!H$3,'No Econ Dev Benefits'!$AI$7:$AI$30,0)))</f>
        <v>0.173460517011849</v>
      </c>
      <c r="I15" s="61">
        <f>IF(I$2="Including", INDEX('With Econ Dev Benefits'!$AQ$7:$AQ$30, MATCH('Summary Table'!$D15&amp;'Summary Table'!I$3,'With Econ Dev Benefits'!$AI$7:$AI$30,0)), INDEX( 'No Econ Dev Benefits'!$AQ$7:$AQ$30, MATCH('Summary Table'!$D15&amp;'Summary Table'!I$3,'No Econ Dev Benefits'!$AI$7:$AI$30,0)))</f>
        <v>1.6404298617816937</v>
      </c>
      <c r="J15" s="61">
        <f>IF(J$2="Including", INDEX('With Econ Dev Benefits'!$AQ$7:$AQ$30, MATCH('Summary Table'!$D15&amp;'Summary Table'!J$3,'With Econ Dev Benefits'!$AI$7:$AI$30,0)), INDEX( 'No Econ Dev Benefits'!$AQ$7:$AQ$30, MATCH('Summary Table'!$D15&amp;'Summary Table'!J$3,'No Econ Dev Benefits'!$AI$7:$AI$30,0)))</f>
        <v>0.20553692126849979</v>
      </c>
    </row>
  </sheetData>
  <mergeCells count="3">
    <mergeCell ref="E7:F7"/>
    <mergeCell ref="G7:H7"/>
    <mergeCell ref="I7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40FA6A4A2246987C6E5E2D982C44" ma:contentTypeVersion="26" ma:contentTypeDescription="Create a new document." ma:contentTypeScope="" ma:versionID="c28f13296ae131ee1df7aed4ca47909b">
  <xsd:schema xmlns:xsd="http://www.w3.org/2001/XMLSchema" xmlns:xs="http://www.w3.org/2001/XMLSchema" xmlns:p="http://schemas.microsoft.com/office/2006/metadata/properties" xmlns:ns1="http://schemas.microsoft.com/sharepoint/v3" xmlns:ns2="0c3f61a1-4f0a-4c77-91b8-7d0a7460c6ed" xmlns:ns3="77e41e1c-5222-43b2-9e51-7508e654bdb7" xmlns:ns4="b940d948-4510-4f7b-8fe4-c972814d6837" targetNamespace="http://schemas.microsoft.com/office/2006/metadata/properties" ma:root="true" ma:fieldsID="6168aa1d72397e3e5731c3600f9e0ccd" ns1:_="" ns2:_="" ns3:_="" ns4:_="">
    <xsd:import namespace="http://schemas.microsoft.com/sharepoint/v3"/>
    <xsd:import namespace="0c3f61a1-4f0a-4c77-91b8-7d0a7460c6ed"/>
    <xsd:import namespace="77e41e1c-5222-43b2-9e51-7508e654bdb7"/>
    <xsd:import namespace="b940d948-4510-4f7b-8fe4-c972814d68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Description0" minOccurs="0"/>
                <xsd:element ref="ns4:Author0" minOccurs="0"/>
                <xsd:element ref="ns4:Organization" minOccurs="0"/>
                <xsd:element ref="ns4:Date_x0020_of_x0020_Publication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61a1-4f0a-4c77-91b8-7d0a7460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5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31" nillable="true" ma:displayName="Taxonomy Catch All Column" ma:hidden="true" ma:list="{432fd4cf-c4f2-4fc7-bce0-78f6e90dc7ee}" ma:internalName="TaxCatchAll" ma:showField="CatchAllData" ma:web="0c3f61a1-4f0a-4c77-91b8-7d0a7460c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e1c-5222-43b2-9e51-7508e654bdb7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0d948-4510-4f7b-8fe4-c972814d6837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Note">
          <xsd:maxLength value="255"/>
        </xsd:restriction>
      </xsd:simpleType>
    </xsd:element>
    <xsd:element name="Author0" ma:index="12" nillable="true" ma:displayName="Author" ma:internalName="Author0">
      <xsd:simpleType>
        <xsd:restriction base="dms:Text">
          <xsd:maxLength value="255"/>
        </xsd:restriction>
      </xsd:simpleType>
    </xsd:element>
    <xsd:element name="Organization" ma:index="13" nillable="true" ma:displayName="Organization" ma:internalName="Organization">
      <xsd:simpleType>
        <xsd:restriction base="dms:Text">
          <xsd:maxLength value="255"/>
        </xsd:restriction>
      </xsd:simpleType>
    </xsd:element>
    <xsd:element name="Date_x0020_of_x0020_Publication" ma:index="14" nillable="true" ma:displayName="Date of Publication" ma:format="DateOnly" ma:internalName="Date_x0020_of_x0020_Publication">
      <xsd:simpleType>
        <xsd:restriction base="dms:DateTime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a8730412-3796-4da5-9855-79a31b3d9e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escription0 xmlns="b940d948-4510-4f7b-8fe4-c972814d6837" xsi:nil="true"/>
    <Date_x0020_of_x0020_Publication xmlns="b940d948-4510-4f7b-8fe4-c972814d6837" xsi:nil="true"/>
    <lcf76f155ced4ddcb4097134ff3c332f xmlns="b940d948-4510-4f7b-8fe4-c972814d6837">
      <Terms xmlns="http://schemas.microsoft.com/office/infopath/2007/PartnerControls"/>
    </lcf76f155ced4ddcb4097134ff3c332f>
    <Organization xmlns="b940d948-4510-4f7b-8fe4-c972814d6837" xsi:nil="true"/>
    <_ip_UnifiedCompliancePolicyProperties xmlns="http://schemas.microsoft.com/sharepoint/v3" xsi:nil="true"/>
    <Author0 xmlns="b940d948-4510-4f7b-8fe4-c972814d6837" xsi:nil="true"/>
    <TaxCatchAll xmlns="0c3f61a1-4f0a-4c77-91b8-7d0a7460c6ed" xsi:nil="true"/>
  </documentManagement>
</p:properties>
</file>

<file path=customXml/itemProps1.xml><?xml version="1.0" encoding="utf-8"?>
<ds:datastoreItem xmlns:ds="http://schemas.openxmlformats.org/officeDocument/2006/customXml" ds:itemID="{B20B142B-E9CF-4F89-AF94-0FD3FDC30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3f61a1-4f0a-4c77-91b8-7d0a7460c6ed"/>
    <ds:schemaRef ds:uri="77e41e1c-5222-43b2-9e51-7508e654bdb7"/>
    <ds:schemaRef ds:uri="b940d948-4510-4f7b-8fe4-c972814d6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FA3886-A51C-4F1E-A717-DF1A3D7376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423664-5AB3-4411-AFC5-37159E15544E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b940d948-4510-4f7b-8fe4-c972814d6837"/>
    <ds:schemaRef ds:uri="77e41e1c-5222-43b2-9e51-7508e654bdb7"/>
    <ds:schemaRef ds:uri="0c3f61a1-4f0a-4c77-91b8-7d0a7460c6e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With Econ Dev Benefits</vt:lpstr>
      <vt:lpstr>No Econ Dev Benefits</vt:lpstr>
      <vt:lpstr>Summary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Kennerly</dc:creator>
  <cp:keywords/>
  <dc:description/>
  <cp:lastModifiedBy>Jim Kennerly</cp:lastModifiedBy>
  <cp:revision/>
  <dcterms:created xsi:type="dcterms:W3CDTF">2024-03-18T22:06:44Z</dcterms:created>
  <dcterms:modified xsi:type="dcterms:W3CDTF">2024-03-29T16:58:44Z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0x010100F57040FA6A4A2246987C6E5E2D982C44</vt:lpwstr>
  </property>
  <property fmtid="{D5CDD505-2E9C-101B-9397-08002B2CF9AE}" pid="3" name="MediaServiceImageTags">
    <vt:lpwstr/>
  </property>
</Properties>
</file>