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charts/style1.xml" ContentType="application/vnd.ms-office.chartstyle+xml"/>
  <Override PartName="/xl/charts/color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4.xml" ContentType="application/vnd.ms-office.chartcolorstyle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5726"/>
  <workbookPr defaultThemeVersion="166925" autoCompressPictures="0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bookViews>
    <workbookView xWindow="-108" yWindow="-108" windowWidth="23256" windowHeight="12576" activeTab="1"/>
  </bookViews>
  <sheets>
    <sheet name="Summary" sheetId="4" r:id="rId2"/>
    <sheet name="Demand Input" sheetId="3" r:id="rId3"/>
    <sheet name="Financial Input" sheetId="5" r:id="rId4"/>
  </sheets>
  <definedNames>
    <definedName name="_xlnm.Print_Area" localSheetId="1">'Demand Input'!$A$1:$H$72</definedName>
    <definedName name="_xlnm.Print_Area" localSheetId="2">'Financial Input'!$A$1:$N$64</definedName>
    <definedName name="_xlnm.Print_Area" localSheetId="0">Summary!$B$1:$AK$35</definedName>
    <definedName name="Units" localSheetId="2">#REF!</definedName>
    <definedName name="Units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<sst xmlns="http://schemas.openxmlformats.org/spreadsheetml/2006/main" count="100" uniqueCount="50">
  <si>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</si>
  <si>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</si>
  <si>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</si>
  <si>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</si>
  <si>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</si>
  <si>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</si>
  <si>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</si>
  <si>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</si>
  <si>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</si>
  <si>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</si>
  <si>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</si>
  <si>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</si>
  <si>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</si>
  <si>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</si>
  <si>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</si>
  <si>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</si>
  <si>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</si>
  <si>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</si>
  <si>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</si>
  <si>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</si>
  <si>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</si>
  <si>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</si>
  <si>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</si>
  <si>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</si>
  <si>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</si>
  <si>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</si>
  <si>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</si>
  <si>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</si>
  <si>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</si>
  <si>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</si>
  <si>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</si>
  <si>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</si>
  <si>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</si>
  <si>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</si>
  <si>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</si>
  <si>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MG</t>
  </si>
  <si>
    <t>Kgal</t>
  </si>
  <si>
    <t>60-90 days</t>
  </si>
  <si>
    <t>90+ days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</si>
  <si>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</si>
  <si>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</si>
  <si>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</si>
  <si>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</si>
  <si>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</si>
  <si>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</si>
  <si>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t>Page 3 of 3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</si>
  <si>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Woonsocket Water Division Submission for PUC Docket 5026</t>
    </r>
  </si>
  <si>
    <t>Woonsocket Water Division</t>
  </si>
  <si>
    <t>The June &amp; Sept 2022 bills have  been processed</t>
  </si>
  <si>
    <t>late due to sofware upgrade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</si>
</sst>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3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 val="single"/>
      <sz val="11"/>
      <color rgb="FF023B40"/>
      <name val="Calibri"/>
      <family val="2"/>
      <scheme val="minor"/>
    </font>
    <font>
      <b/>
      <u val="single"/>
      <sz val="18"/>
      <color rgb="FF023B40"/>
      <name val="Calibri"/>
      <family val="2"/>
      <scheme val="minor"/>
    </font>
    <font>
      <u val="single"/>
      <sz val="18"/>
      <color rgb="FF023B40"/>
      <name val="Calibri"/>
      <family val="2"/>
      <scheme val="minor"/>
    </font>
    <font>
      <u val="single"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11"/>
      <color theme="1" tint="0.35"/>
      <name val="Calibri"/>
      <family val="2"/>
    </font>
    <font>
      <sz val="9"/>
      <color theme="1" tint="0.35"/>
      <name val="Calibri"/>
      <family val="2"/>
    </font>
    <font>
      <sz val="12"/>
      <color theme="1" tint="0.35"/>
      <name val="Calibri"/>
      <family val="2"/>
    </font>
    <font>
      <sz val="8"/>
      <color theme="1" tint="0.35"/>
      <name val="Calibri"/>
      <family val="2"/>
    </font>
    <font>
      <sz val="10"/>
      <color theme="1" tint="0.35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0499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8"/>
      </bottom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auto="1"/>
      </bottom>
    </border>
    <border>
      <left/>
      <right/>
      <top/>
      <bottom style="thin">
        <color theme="0"/>
      </bottom>
    </border>
    <border>
      <left/>
      <right/>
      <top/>
      <bottom style="thin">
        <color rgb="FF023B40"/>
      </bottom>
    </border>
    <border>
      <left style="thin">
        <color rgb="FF023B40"/>
      </left>
      <right/>
      <top style="thin">
        <color rgb="FF023B40"/>
      </top>
      <bottom style="thin">
        <color rgb="FF023B40"/>
      </bottom>
    </border>
    <border>
      <left/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15" applyFont="1"/>
    <xf numFmtId="164" fontId="0" fillId="0" borderId="0" xfId="18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 indent="1"/>
    </xf>
    <xf numFmtId="0" fontId="2" fillId="4" borderId="0" xfId="0" applyFont="1" applyFill="1"/>
    <xf numFmtId="164" fontId="4" fillId="0" borderId="2" xfId="0" applyNumberFormat="1" applyFont="1" applyBorder="1"/>
    <xf numFmtId="164" fontId="3" fillId="0" borderId="2" xfId="0" applyNumberFormat="1" applyFont="1" applyBorder="1"/>
    <xf numFmtId="0" fontId="2" fillId="4" borderId="0" xfId="0" applyFont="1" applyFill="1" applyAlignment="1">
      <alignment horizontal="center"/>
    </xf>
    <xf numFmtId="0" fontId="7" fillId="3" borderId="0" xfId="0" applyFont="1" applyFill="1"/>
    <xf numFmtId="0" fontId="9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" fontId="8" fillId="4" borderId="3" xfId="18" applyNumberFormat="1" applyFont="1" applyFill="1" applyBorder="1" applyAlignment="1">
      <alignment horizontal="center"/>
    </xf>
    <xf numFmtId="3" fontId="8" fillId="4" borderId="3" xfId="18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 horizontal="center"/>
    </xf>
    <xf numFmtId="43" fontId="0" fillId="0" borderId="0" xfId="18" applyFont="1"/>
    <xf numFmtId="0" fontId="10" fillId="0" borderId="0" xfId="0" applyFont="1" applyAlignment="1">
      <alignment horizontal="center"/>
    </xf>
    <xf numFmtId="166" fontId="8" fillId="4" borderId="3" xfId="16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4" xfId="0" applyBorder="1"/>
    <xf numFmtId="0" fontId="0" fillId="0" borderId="0" xfId="0" applyAlignment="1">
      <alignment horizontal="left" indent="1"/>
    </xf>
    <xf numFmtId="0" fontId="8" fillId="0" borderId="0" xfId="0" applyFont="1"/>
    <xf numFmtId="0" fontId="3" fillId="0" borderId="0" xfId="0" applyFont="1" applyAlignment="1">
      <alignment horizontal="right" indent="1"/>
    </xf>
    <xf numFmtId="0" fontId="3" fillId="0" borderId="0" xfId="0" applyFont="1"/>
    <xf numFmtId="0" fontId="14" fillId="0" borderId="0" xfId="0" applyFont="1" applyAlignment="1">
      <alignment horizontal="right" indent="1"/>
    </xf>
    <xf numFmtId="0" fontId="14" fillId="0" borderId="5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4" fontId="0" fillId="0" borderId="0" xfId="0" applyNumberFormat="1" applyAlignment="1">
      <alignment horizontal="center"/>
    </xf>
    <xf numFmtId="164" fontId="8" fillId="0" borderId="0" xfId="18" applyNumberFormat="1" applyFont="1" applyFill="1" applyBorder="1"/>
    <xf numFmtId="0" fontId="7" fillId="0" borderId="0" xfId="0" applyFont="1"/>
    <xf numFmtId="0" fontId="16" fillId="0" borderId="0" xfId="0" applyFont="1"/>
    <xf numFmtId="0" fontId="17" fillId="0" borderId="0" xfId="0" applyFont="1"/>
    <xf numFmtId="0" fontId="8" fillId="3" borderId="0" xfId="0" applyFont="1" applyFill="1"/>
    <xf numFmtId="0" fontId="11" fillId="0" borderId="0" xfId="0" applyFont="1"/>
    <xf numFmtId="3" fontId="0" fillId="0" borderId="0" xfId="0" applyNumberFormat="1"/>
    <xf numFmtId="17" fontId="0" fillId="0" borderId="0" xfId="0" applyNumberFormat="1" applyAlignment="1">
      <alignment horizontal="left"/>
    </xf>
    <xf numFmtId="17" fontId="8" fillId="4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5" fontId="3" fillId="0" borderId="2" xfId="15" applyNumberFormat="1" applyFont="1" applyFill="1" applyBorder="1" applyAlignment="1">
      <alignment horizontal="center"/>
    </xf>
    <xf numFmtId="167" fontId="2" fillId="4" borderId="6" xfId="0" applyNumberFormat="1" applyFont="1" applyFill="1" applyBorder="1" applyAlignment="1">
      <alignment horizontal="center"/>
    </xf>
    <xf numFmtId="165" fontId="3" fillId="0" borderId="7" xfId="15" applyNumberFormat="1" applyFont="1" applyFill="1" applyBorder="1" applyAlignment="1">
      <alignment horizontal="center"/>
    </xf>
    <xf numFmtId="165" fontId="3" fillId="0" borderId="8" xfId="15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164" fontId="0" fillId="3" borderId="5" xfId="18" applyNumberFormat="1" applyFont="1" applyFill="1" applyBorder="1" applyAlignment="1">
      <alignment horizontal="center"/>
    </xf>
    <xf numFmtId="164" fontId="8" fillId="0" borderId="5" xfId="18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_rels/chart2.xml.rels><?xml version="1.0" encoding="UTF-8" standalone="yes"?><Relationships xmlns="http://schemas.openxmlformats.org/package/2006/relationships"><Relationship Id="rId1" Type="http://schemas.microsoft.com/office/2011/relationships/chartStyle" Target="style2.xml" /><Relationship Id="rId2" Type="http://schemas.microsoft.com/office/2011/relationships/chartColorStyle" Target="color2.xml" /></Relationships>
</file>

<file path=xl/charts/_rels/chart3.xml.rels><?xml version="1.0" encoding="UTF-8" standalone="yes"?><Relationships xmlns="http://schemas.openxmlformats.org/package/2006/relationships"><Relationship Id="rId1" Type="http://schemas.microsoft.com/office/2011/relationships/chartStyle" Target="style3.xml" /><Relationship Id="rId2" Type="http://schemas.microsoft.com/office/2011/relationships/chartColorStyle" Target="color3.xml" /></Relationships>
</file>

<file path=xl/charts/_rels/chart4.xml.rels><?xml version="1.0" encoding="UTF-8" standalone="yes"?><Relationships xmlns="http://schemas.openxmlformats.org/package/2006/relationships"><Relationship Id="rId1" Type="http://schemas.microsoft.com/office/2011/relationships/chartStyle" Target="style4.xml" /><Relationship Id="rId2" Type="http://schemas.microsoft.com/office/2011/relationships/chartColorStyle" Target="color4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Summary!$C$51:$C$62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</c:v>
                </c:pt>
                <c:pt idx="5">
                  <c:v>144.406</c:v>
                </c:pt>
                <c:pt idx="6">
                  <c:v>136.158</c:v>
                </c:pt>
                <c:pt idx="7">
                  <c:v>125.367</c:v>
                </c:pt>
                <c:pt idx="8">
                  <c:v>125.83</c:v>
                </c:pt>
                <c:pt idx="9">
                  <c:v>103.57</c:v>
                </c:pt>
                <c:pt idx="10">
                  <c:v>113.6</c:v>
                </c:pt>
                <c:pt idx="11">
                  <c:v>105.752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Summary!$B$51:$B$62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103.589</c:v>
                </c:pt>
                <c:pt idx="2">
                  <c:v>102.234</c:v>
                </c:pt>
                <c:pt idx="3">
                  <c:v>112.97</c:v>
                </c:pt>
                <c:pt idx="4">
                  <c:v>135.7742</c:v>
                </c:pt>
                <c:pt idx="5">
                  <c:v>142.69</c:v>
                </c:pt>
                <c:pt idx="6">
                  <c:v>141.835</c:v>
                </c:pt>
                <c:pt idx="7">
                  <c:v>126.166</c:v>
                </c:pt>
                <c:pt idx="8">
                  <c:v>123.18</c:v>
                </c:pt>
                <c:pt idx="9">
                  <c:v>104.24</c:v>
                </c:pt>
                <c:pt idx="10">
                  <c:v>111.67</c:v>
                </c:pt>
                <c:pt idx="11">
                  <c:v>103.01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overlap val="-27"/>
        <c:gapWidth val="219"/>
        <c:axId val="63496452"/>
        <c:axId val="60591025"/>
      </c:barChart>
      <c:dateAx>
        <c:axId val="634964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60591025"/>
        <c:crosses val="autoZero"/>
        <c:auto val="1"/>
        <c:lblOffset val="100"/>
        <c:baseTimeUnit val="months"/>
        <c:noMultiLvlLbl val="0"/>
      </c:dateAx>
      <c:valAx>
        <c:axId val="60591025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63496452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Summary!$C$67:$C$78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Summary!$B$67:$B$78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overlap val="-27"/>
        <c:gapWidth val="219"/>
        <c:axId val="39335933"/>
        <c:axId val="3995307"/>
      </c:barChart>
      <c:dateAx>
        <c:axId val="3933593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3995307"/>
        <c:crosses val="autoZero"/>
        <c:auto val="1"/>
        <c:lblOffset val="100"/>
        <c:baseTimeUnit val="months"/>
        <c:noMultiLvlLbl val="0"/>
      </c:dateAx>
      <c:valAx>
        <c:axId val="399530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39335933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overlap val="-27"/>
        <c:gapWidth val="219"/>
        <c:axId val="4118306"/>
        <c:axId val="24905140"/>
      </c:barChart>
      <c:dateAx>
        <c:axId val="411830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24905140"/>
        <c:crosses val="autoZero"/>
        <c:auto val="1"/>
        <c:lblOffset val="100"/>
        <c:baseTimeUnit val="months"/>
        <c:noMultiLvlLbl val="0"/>
      </c:dateAx>
      <c:valAx>
        <c:axId val="2490514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4118306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overlap val="-27"/>
        <c:gapWidth val="219"/>
        <c:axId val="48219097"/>
        <c:axId val="28854899"/>
      </c:barChart>
      <c:dateAx>
        <c:axId val="4821909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28854899"/>
        <c:crosses val="autoZero"/>
        <c:auto val="1"/>
        <c:lblOffset val="100"/>
        <c:baseTimeUnit val="months"/>
        <c:noMultiLvlLbl val="0"/>
      </c:dateAx>
      <c:valAx>
        <c:axId val="28854899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>
                  <a:lumMod val="9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48219097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2328</xdr:colOff>
      <xdr:row>0</xdr:row>
      <xdr:rowOff>1329698</xdr:rowOff>
    </xdr:from>
    <xdr:to>
      <xdr:col>36</xdr:col>
      <xdr:colOff>592666</xdr:colOff>
      <xdr:row>16</xdr:row>
      <xdr:rowOff>34500</xdr:rowOff>
    </xdr:to>
    <xdr:graphicFrame macro="">
      <xdr:nvGraphicFramePr>
        <xdr:cNvPr id="2" name="Chart 1"/>
        <xdr:cNvGraphicFramePr/>
      </xdr:nvGraphicFramePr>
      <xdr:xfrm>
        <a:off x="619125" y="1333500"/>
        <a:ext cx="17935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4019</xdr:colOff>
      <xdr:row>16</xdr:row>
      <xdr:rowOff>0</xdr:rowOff>
    </xdr:from>
    <xdr:to>
      <xdr:col>12</xdr:col>
      <xdr:colOff>42332</xdr:colOff>
      <xdr:row>27</xdr:row>
      <xdr:rowOff>2963</xdr:rowOff>
    </xdr:to>
    <xdr:graphicFrame macro="">
      <xdr:nvGraphicFramePr>
        <xdr:cNvPr id="5" name="Chart 4"/>
        <xdr:cNvGraphicFramePr/>
      </xdr:nvGraphicFramePr>
      <xdr:xfrm>
        <a:off x="619125" y="4210050"/>
        <a:ext cx="6096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42333</xdr:colOff>
      <xdr:row>16</xdr:row>
      <xdr:rowOff>27841</xdr:rowOff>
    </xdr:from>
    <xdr:to>
      <xdr:col>24</xdr:col>
      <xdr:colOff>633137</xdr:colOff>
      <xdr:row>27</xdr:row>
      <xdr:rowOff>27841</xdr:rowOff>
    </xdr:to>
    <xdr:graphicFrame macro="">
      <xdr:nvGraphicFramePr>
        <xdr:cNvPr id="8" name="Chart 7"/>
        <xdr:cNvGraphicFramePr/>
      </xdr:nvGraphicFramePr>
      <xdr:xfrm>
        <a:off x="6715125" y="4238625"/>
        <a:ext cx="596265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25</xdr:col>
      <xdr:colOff>1</xdr:colOff>
      <xdr:row>16</xdr:row>
      <xdr:rowOff>0</xdr:rowOff>
    </xdr:from>
    <xdr:to>
      <xdr:col>37</xdr:col>
      <xdr:colOff>0</xdr:colOff>
      <xdr:row>27</xdr:row>
      <xdr:rowOff>0</xdr:rowOff>
    </xdr:to>
    <xdr:graphicFrame macro="">
      <xdr:nvGraphicFramePr>
        <xdr:cNvPr id="9" name="Chart 8"/>
        <xdr:cNvGraphicFramePr/>
      </xdr:nvGraphicFramePr>
      <xdr:xfrm>
        <a:off x="12696825" y="4210050"/>
        <a:ext cx="58769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view="pageBreakPreview" zoomScale="90" zoomScaleNormal="90" zoomScaleSheetLayoutView="90" workbookViewId="0" topLeftCell="A1">
      <selection pane="topLeft" activeCell="B138" sqref="B138"/>
    </sheetView>
  </sheetViews>
  <sheetFormatPr defaultRowHeight="15"/>
  <cols>
    <col min="1" max="1" width="9.28571428571429" customWidth="1"/>
    <col min="2" max="2" width="17.7142857142857" bestFit="1" customWidth="1"/>
    <col min="3" max="3" width="12.7142857142857" customWidth="1"/>
    <col min="4" max="5" width="9.57142857142857" customWidth="1"/>
    <col min="6" max="6" width="1" customWidth="1"/>
    <col min="7" max="8" width="9.57142857142857" customWidth="1"/>
    <col min="9" max="9" width="1" customWidth="1"/>
    <col min="10" max="11" width="9.57142857142857" customWidth="1"/>
    <col min="12" max="12" width="1" customWidth="1"/>
    <col min="13" max="14" width="9.57142857142857" customWidth="1"/>
    <col min="15" max="15" width="1" customWidth="1"/>
    <col min="16" max="17" width="9.57142857142857" customWidth="1"/>
    <col min="18" max="18" width="1" customWidth="1"/>
    <col min="19" max="20" width="9.57142857142857" customWidth="1"/>
    <col min="21" max="21" width="1" customWidth="1"/>
    <col min="22" max="23" width="9.57142857142857" customWidth="1"/>
    <col min="24" max="24" width="1" customWidth="1"/>
    <col min="25" max="26" width="9.71428571428571" bestFit="1" customWidth="1"/>
    <col min="27" max="27" width="1" customWidth="1"/>
    <col min="28" max="29" width="9.71428571428571" bestFit="1" customWidth="1"/>
    <col min="30" max="30" width="1" customWidth="1"/>
    <col min="31" max="32" width="9.71428571428571" bestFit="1" customWidth="1"/>
    <col min="33" max="33" width="1" customWidth="1"/>
  </cols>
  <sheetData>
    <row r="1" spans="1:55" ht="108.75" customHeight="1">
      <c r="A1" s="40"/>
      <c r="B1" s="50" t="s">
        <v>46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ht="23.4">
      <c r="A2" s="25"/>
      <c r="B2" s="49" t="s">
        <v>40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42:55" ht="14.4"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</row>
    <row r="4" spans="42:55" ht="14.4"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42:55" ht="14.4"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42:55" ht="14.4"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42:55" ht="14.4"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42:55" ht="14.4"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42:55" ht="14.4"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42:55" ht="14.4"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42:55" ht="14.4"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42:55" ht="14.4"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42:55" ht="14.4"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42:55" ht="14.4"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42:55" ht="14.4"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42:55" ht="14.4"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42:55" ht="14.4"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42:55" ht="14.4"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42:55" ht="14.4"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42:55" ht="14.4"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42:55" ht="14.4"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42:55" ht="14.4"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42:55" ht="14.4"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42:55" ht="14.4"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42:55" ht="14.4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</row>
    <row r="26" spans="42:55" ht="14.4"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42:55" ht="14.4"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2:55" ht="14.4">
      <c r="B28" s="11" t="s">
        <v>15</v>
      </c>
      <c r="C28" s="9"/>
      <c r="D28" s="46">
        <v>43881</v>
      </c>
      <c r="E28" s="46"/>
      <c r="F28" s="14"/>
      <c r="G28" s="46">
        <v>43910</v>
      </c>
      <c r="H28" s="46"/>
      <c r="I28" s="14"/>
      <c r="J28" s="46">
        <v>43941</v>
      </c>
      <c r="K28" s="46"/>
      <c r="L28" s="14"/>
      <c r="M28" s="46">
        <v>43971</v>
      </c>
      <c r="N28" s="46"/>
      <c r="O28" s="14"/>
      <c r="P28" s="46">
        <v>44002</v>
      </c>
      <c r="Q28" s="46"/>
      <c r="R28" s="14"/>
      <c r="S28" s="46">
        <v>44032</v>
      </c>
      <c r="T28" s="46"/>
      <c r="U28" s="14"/>
      <c r="V28" s="46">
        <v>44063</v>
      </c>
      <c r="W28" s="46"/>
      <c r="X28" s="9"/>
      <c r="Y28" s="46">
        <v>44094</v>
      </c>
      <c r="Z28" s="46"/>
      <c r="AA28" s="9"/>
      <c r="AB28" s="46">
        <v>44124</v>
      </c>
      <c r="AC28" s="46"/>
      <c r="AD28" s="9"/>
      <c r="AE28" s="46">
        <v>44155</v>
      </c>
      <c r="AF28" s="46"/>
      <c r="AG28" s="9"/>
      <c r="AH28" s="46">
        <v>44185</v>
      </c>
      <c r="AI28" s="46"/>
      <c r="AJ28" s="46">
        <v>44216</v>
      </c>
      <c r="AK28" s="46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2:55" ht="14.4">
      <c r="B29" s="10" t="str">
        <f>A65</f>
        <v>Residential Demand (Kgal)</v>
      </c>
      <c r="C29" s="9"/>
      <c r="D29" s="13">
        <f>C67</f>
        <v>0</v>
      </c>
      <c r="E29" s="12">
        <f>B67</f>
        <v>0</v>
      </c>
      <c r="G29" s="13">
        <f>C68</f>
        <v>0</v>
      </c>
      <c r="H29" s="12">
        <f>B68</f>
        <v>0</v>
      </c>
      <c r="J29" s="13">
        <f>C69</f>
        <v>0</v>
      </c>
      <c r="K29" s="12">
        <f>B69</f>
        <v>0</v>
      </c>
      <c r="M29" s="13">
        <f>C70</f>
        <v>0</v>
      </c>
      <c r="N29" s="12">
        <f>B70</f>
        <v>0</v>
      </c>
      <c r="P29" s="13">
        <f>C71</f>
        <v>0</v>
      </c>
      <c r="Q29" s="12">
        <f>B71</f>
        <v>0</v>
      </c>
      <c r="S29" s="13">
        <f>C72</f>
        <v>0</v>
      </c>
      <c r="T29" s="12">
        <f>B72</f>
        <v>0</v>
      </c>
      <c r="V29" s="13">
        <f>C73</f>
        <v>0</v>
      </c>
      <c r="W29" s="12">
        <f>B73</f>
        <v>0</v>
      </c>
      <c r="Y29" s="13">
        <f>C74</f>
        <v>0</v>
      </c>
      <c r="Z29" s="12">
        <f>B74</f>
        <v>0</v>
      </c>
      <c r="AB29" s="13">
        <f>C75</f>
        <v>0</v>
      </c>
      <c r="AC29" s="12">
        <f>B75</f>
        <v>0</v>
      </c>
      <c r="AE29" s="13">
        <f>C76</f>
        <v>0</v>
      </c>
      <c r="AF29" s="12">
        <f>B76</f>
        <v>0</v>
      </c>
      <c r="AH29" s="13">
        <f>C77</f>
        <v>0</v>
      </c>
      <c r="AI29" s="12">
        <f>B77</f>
        <v>0</v>
      </c>
      <c r="AJ29" s="13">
        <f>C78</f>
        <v>0</v>
      </c>
      <c r="AK29" s="13">
        <f>B78</f>
        <v>0</v>
      </c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2:55" ht="14.4">
      <c r="B30" s="10" t="str">
        <f>A81</f>
        <v>Non-Residential Demand (Kgal)</v>
      </c>
      <c r="C30" s="9"/>
      <c r="D30" s="13">
        <f>C83</f>
        <v>0</v>
      </c>
      <c r="E30" s="12">
        <f>B83</f>
        <v>0</v>
      </c>
      <c r="G30" s="13">
        <f>C84</f>
        <v>0</v>
      </c>
      <c r="H30" s="12">
        <f>B84</f>
        <v>0</v>
      </c>
      <c r="J30" s="13">
        <f>C85</f>
        <v>0</v>
      </c>
      <c r="K30" s="12">
        <f>B85</f>
        <v>0</v>
      </c>
      <c r="M30" s="13">
        <f>C86</f>
        <v>0</v>
      </c>
      <c r="N30" s="12">
        <f>B86</f>
        <v>0</v>
      </c>
      <c r="P30" s="13">
        <f>C87</f>
        <v>0</v>
      </c>
      <c r="Q30" s="12">
        <f>B87</f>
        <v>0</v>
      </c>
      <c r="S30" s="13">
        <f>C88</f>
        <v>0</v>
      </c>
      <c r="T30" s="12">
        <f>B88</f>
        <v>0</v>
      </c>
      <c r="V30" s="13">
        <f>C89</f>
        <v>0</v>
      </c>
      <c r="W30" s="12">
        <f>B89</f>
        <v>0</v>
      </c>
      <c r="Y30" s="13">
        <f>C90</f>
        <v>0</v>
      </c>
      <c r="Z30" s="12">
        <f>B90</f>
        <v>0</v>
      </c>
      <c r="AB30" s="13">
        <f>C91</f>
        <v>0</v>
      </c>
      <c r="AC30" s="12">
        <f>B91</f>
        <v>0</v>
      </c>
      <c r="AE30" s="13">
        <f>C92</f>
        <v>0</v>
      </c>
      <c r="AF30" s="12">
        <f>B92</f>
        <v>0</v>
      </c>
      <c r="AH30" s="13">
        <f>C93</f>
        <v>0</v>
      </c>
      <c r="AI30" s="12">
        <f>B93</f>
        <v>0</v>
      </c>
      <c r="AJ30" s="13">
        <f>C94</f>
        <v>0</v>
      </c>
      <c r="AK30" s="12">
        <f>B94</f>
        <v>0</v>
      </c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2:55" ht="14.4">
      <c r="B31" s="10" t="str">
        <f>A97</f>
        <v>Wholesale Demand (Kgal)</v>
      </c>
      <c r="C31" s="9"/>
      <c r="D31" s="13">
        <f>C99</f>
        <v>0</v>
      </c>
      <c r="E31" s="12">
        <f>B99</f>
        <v>0</v>
      </c>
      <c r="G31" s="13">
        <f>C100</f>
        <v>0</v>
      </c>
      <c r="H31" s="12">
        <f>B100</f>
        <v>0</v>
      </c>
      <c r="J31" s="13">
        <f>C101</f>
        <v>0</v>
      </c>
      <c r="K31" s="12">
        <f>B101</f>
        <v>0</v>
      </c>
      <c r="M31" s="13">
        <f>C102</f>
        <v>0</v>
      </c>
      <c r="N31" s="12">
        <f>B102</f>
        <v>0</v>
      </c>
      <c r="P31" s="13">
        <f>C103</f>
        <v>0</v>
      </c>
      <c r="Q31" s="12">
        <f>B103</f>
        <v>0</v>
      </c>
      <c r="S31" s="13">
        <f>C104</f>
        <v>0</v>
      </c>
      <c r="T31" s="12">
        <f>B104</f>
        <v>0</v>
      </c>
      <c r="V31" s="13">
        <f>C105</f>
        <v>0</v>
      </c>
      <c r="W31" s="12">
        <f>B105</f>
        <v>0</v>
      </c>
      <c r="Y31" s="13">
        <f>C106</f>
        <v>0</v>
      </c>
      <c r="Z31" s="12">
        <f>B106</f>
        <v>0</v>
      </c>
      <c r="AB31" s="13">
        <f>C107</f>
        <v>0</v>
      </c>
      <c r="AC31" s="12">
        <f>B107</f>
        <v>0</v>
      </c>
      <c r="AE31" s="13">
        <f>C108</f>
        <v>0</v>
      </c>
      <c r="AF31" s="12">
        <f>B108</f>
        <v>0</v>
      </c>
      <c r="AH31" s="13">
        <f>C109</f>
        <v>0</v>
      </c>
      <c r="AI31" s="12">
        <f>B109</f>
        <v>0</v>
      </c>
      <c r="AJ31" s="13">
        <f>C110</f>
        <v>0</v>
      </c>
      <c r="AK31" s="12">
        <f>B110</f>
        <v>0</v>
      </c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</row>
    <row r="32" spans="2:55" ht="14.4">
      <c r="B32" s="10" t="str">
        <f>"Total Demand ("&amp;'Demand Input'!$C$9&amp;")"</f>
        <v>Total Demand (Kgal)</v>
      </c>
      <c r="C32" s="9"/>
      <c r="D32" s="13">
        <f>SUM(D29:D31)</f>
        <v>0</v>
      </c>
      <c r="E32" s="12">
        <f>SUM(E29:E31)</f>
        <v>0</v>
      </c>
      <c r="G32" s="13">
        <f>SUM(G29:G31)</f>
        <v>0</v>
      </c>
      <c r="H32" s="12">
        <f>SUM(H29:H31)</f>
        <v>0</v>
      </c>
      <c r="J32" s="13">
        <f>SUM(J29:J31)</f>
        <v>0</v>
      </c>
      <c r="K32" s="12">
        <f>SUM(K29:K31)</f>
        <v>0</v>
      </c>
      <c r="M32" s="13">
        <f>SUM(M29:M31)</f>
        <v>0</v>
      </c>
      <c r="N32" s="12">
        <f>SUM(N29:N31)</f>
        <v>0</v>
      </c>
      <c r="P32" s="13">
        <f>SUM(P29:P31)</f>
        <v>0</v>
      </c>
      <c r="Q32" s="12">
        <f>SUM(Q29:Q31)</f>
        <v>0</v>
      </c>
      <c r="S32" s="13">
        <f>SUM(S29:S31)</f>
        <v>0</v>
      </c>
      <c r="T32" s="12">
        <f>SUM(T29:T31)</f>
        <v>0</v>
      </c>
      <c r="V32" s="13">
        <f>SUM(V29:V31)</f>
        <v>0</v>
      </c>
      <c r="W32" s="12">
        <f>SUM(W29:W31)</f>
        <v>0</v>
      </c>
      <c r="Y32" s="13">
        <f>SUM(Y29:Y31)</f>
        <v>0</v>
      </c>
      <c r="Z32" s="12">
        <f>SUM(Z29:Z31)</f>
        <v>0</v>
      </c>
      <c r="AB32" s="13">
        <f>SUM(AB29:AB31)</f>
        <v>0</v>
      </c>
      <c r="AC32" s="12">
        <f>SUM(AC29:AC31)</f>
        <v>0</v>
      </c>
      <c r="AE32" s="13">
        <f>SUM(AE29:AE31)</f>
        <v>0</v>
      </c>
      <c r="AF32" s="12">
        <f>SUM(AF29:AF31)</f>
        <v>0</v>
      </c>
      <c r="AH32" s="13">
        <f>SUM(AH29:AH31)</f>
        <v>0</v>
      </c>
      <c r="AI32" s="12">
        <f>SUM(AI29:AI31)</f>
        <v>0</v>
      </c>
      <c r="AJ32" s="13">
        <f>SUM(AJ29:AJ31)</f>
        <v>0</v>
      </c>
      <c r="AK32" s="12">
        <f>SUM(AK29:AK31)</f>
        <v>0</v>
      </c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</row>
    <row r="33" spans="2:55" ht="14.4">
      <c r="B33" s="10" t="s">
        <v>7</v>
      </c>
      <c r="C33" s="9"/>
      <c r="D33" s="45" t="e">
        <f>E32/D32-1</f>
        <v>#DIV/0!</v>
      </c>
      <c r="E33" s="45"/>
      <c r="F33" s="17"/>
      <c r="G33" s="45" t="e">
        <f>H32/G32-1</f>
        <v>#DIV/0!</v>
      </c>
      <c r="H33" s="45"/>
      <c r="I33" s="17"/>
      <c r="J33" s="45" t="e">
        <f>K32/J32-1</f>
        <v>#DIV/0!</v>
      </c>
      <c r="K33" s="45"/>
      <c r="L33" s="17"/>
      <c r="M33" s="45" t="e">
        <f>N32/M32-1</f>
        <v>#DIV/0!</v>
      </c>
      <c r="N33" s="45"/>
      <c r="O33" s="17"/>
      <c r="P33" s="45" t="e">
        <f>Q32/P32-1</f>
        <v>#DIV/0!</v>
      </c>
      <c r="Q33" s="45"/>
      <c r="R33" s="17"/>
      <c r="S33" s="45" t="e">
        <f>T32/S32-1</f>
        <v>#DIV/0!</v>
      </c>
      <c r="T33" s="45"/>
      <c r="U33" s="17"/>
      <c r="V33" s="45" t="e">
        <f>W32/V32-1</f>
        <v>#DIV/0!</v>
      </c>
      <c r="W33" s="45"/>
      <c r="X33" s="9"/>
      <c r="Y33" s="45" t="e">
        <f>Z32/Y32-1</f>
        <v>#DIV/0!</v>
      </c>
      <c r="Z33" s="45"/>
      <c r="AB33" s="45" t="e">
        <f>AC32/AB32-1</f>
        <v>#DIV/0!</v>
      </c>
      <c r="AC33" s="45"/>
      <c r="AD33" s="9"/>
      <c r="AE33" s="45" t="e">
        <f>AF32/AE32-1</f>
        <v>#DIV/0!</v>
      </c>
      <c r="AF33" s="45"/>
      <c r="AG33" s="9"/>
      <c r="AH33" s="45" t="e">
        <f>AI32/AH32-1</f>
        <v>#DIV/0!</v>
      </c>
      <c r="AI33" s="45"/>
      <c r="AJ33" s="47" t="e">
        <f>AK32/AJ32-1</f>
        <v>#DIV/0!</v>
      </c>
      <c r="AK33" s="4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</row>
    <row r="34" spans="2:55" ht="6" customHeight="1">
      <c r="B34" s="9"/>
      <c r="C34" s="9"/>
      <c r="D34" s="9"/>
      <c r="E34" s="9"/>
      <c r="F34" s="14"/>
      <c r="G34" s="9"/>
      <c r="H34" s="9"/>
      <c r="I34" s="14"/>
      <c r="J34" s="9"/>
      <c r="K34" s="9"/>
      <c r="L34" s="14"/>
      <c r="M34" s="9"/>
      <c r="N34" s="9"/>
      <c r="O34" s="14"/>
      <c r="P34" s="9"/>
      <c r="Q34" s="9"/>
      <c r="R34" s="14"/>
      <c r="S34" s="9"/>
      <c r="T34" s="9"/>
      <c r="U34" s="14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6:55" ht="14.4">
      <c r="P35" t="s">
        <v>43</v>
      </c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6" spans="42:55" ht="14.4"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42:55" ht="14.4"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42:55" ht="14.4"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42:55" ht="14.4"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</row>
    <row r="40" spans="42:55" ht="14.4"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</row>
    <row r="41" spans="42:55" ht="14.4"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42:55" ht="14.4"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42:55" ht="14.4"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</row>
    <row r="44" spans="42:55" ht="14.4"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42:55" ht="14.4"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</row>
    <row r="47" spans="1:5" ht="14.4">
      <c r="A47" s="44" t="s">
        <v>16</v>
      </c>
      <c r="B47" s="44"/>
      <c r="C47" s="44"/>
      <c r="D47" s="44"/>
      <c r="E47" s="44"/>
    </row>
    <row r="48" spans="1:5" ht="14.4">
      <c r="A48" s="22"/>
      <c r="B48" s="22"/>
      <c r="C48" s="22"/>
      <c r="D48" s="22"/>
      <c r="E48" s="22"/>
    </row>
    <row r="49" ht="14.4">
      <c r="A49" s="7" t="str">
        <f>"Water Produced ("&amp;'Demand Input'!$C$10&amp;")"</f>
        <v>Water Produced (MG)</v>
      </c>
    </row>
    <row r="50" spans="1:4" ht="14.4">
      <c r="A50" s="2" t="s">
        <v>2</v>
      </c>
      <c r="B50" s="3" t="s">
        <v>0</v>
      </c>
      <c r="C50" s="3" t="s">
        <v>1</v>
      </c>
      <c r="D50" t="s">
        <v>6</v>
      </c>
    </row>
    <row r="51" spans="1:21" ht="14.4">
      <c r="A51" s="42">
        <v>43862</v>
      </c>
      <c r="B51" s="21">
        <f>'Demand Input'!F39</f>
        <v>0</v>
      </c>
      <c r="C51" s="21">
        <f>'Demand Input'!D39</f>
        <v>0</v>
      </c>
      <c r="D51" s="5" t="e">
        <f t="shared" si="0" ref="D51:D58">B51/C51</f>
        <v>#DIV/0!</v>
      </c>
      <c r="E51" s="5"/>
      <c r="F51" s="5"/>
      <c r="I51" s="5"/>
      <c r="L51" s="5"/>
      <c r="O51" s="5"/>
      <c r="R51" s="5"/>
      <c r="U51" s="5"/>
    </row>
    <row r="52" spans="1:21" ht="14.4">
      <c r="A52" s="42">
        <v>43891</v>
      </c>
      <c r="B52" s="21">
        <f>'Demand Input'!F40</f>
        <v>103.589</v>
      </c>
      <c r="C52" s="21">
        <f>'Demand Input'!D40</f>
        <v>113.435</v>
      </c>
      <c r="D52" s="5">
        <f t="shared" si="0"/>
        <v>0.91320139286816238</v>
      </c>
      <c r="E52" s="5"/>
      <c r="F52" s="5"/>
      <c r="I52" s="5"/>
      <c r="L52" s="5"/>
      <c r="O52" s="5"/>
      <c r="R52" s="5"/>
      <c r="U52" s="5"/>
    </row>
    <row r="53" spans="1:21" ht="14.4">
      <c r="A53" s="42">
        <v>43922</v>
      </c>
      <c r="B53" s="21">
        <f>'Demand Input'!F41</f>
        <v>102.234</v>
      </c>
      <c r="C53" s="21">
        <f>'Demand Input'!D41</f>
        <v>110.378</v>
      </c>
      <c r="D53" s="5">
        <f t="shared" si="0"/>
        <v>0.92621718095997385</v>
      </c>
      <c r="E53" s="5"/>
      <c r="F53" s="5"/>
      <c r="I53" s="5"/>
      <c r="L53" s="5"/>
      <c r="O53" s="5"/>
      <c r="R53" s="5"/>
      <c r="U53" s="5"/>
    </row>
    <row r="54" spans="1:21" ht="14.4">
      <c r="A54" s="42">
        <v>43952</v>
      </c>
      <c r="B54" s="21">
        <f>'Demand Input'!F42</f>
        <v>112.97</v>
      </c>
      <c r="C54" s="21">
        <f>'Demand Input'!D42</f>
        <v>118.45</v>
      </c>
      <c r="D54" s="5">
        <f t="shared" si="0"/>
        <v>0.95373575348248207</v>
      </c>
      <c r="E54" s="5"/>
      <c r="F54" s="5"/>
      <c r="I54" s="5"/>
      <c r="L54" s="5"/>
      <c r="O54" s="5"/>
      <c r="R54" s="5"/>
      <c r="U54" s="5"/>
    </row>
    <row r="55" spans="1:21" ht="14.4">
      <c r="A55" s="42">
        <v>43983</v>
      </c>
      <c r="B55" s="21">
        <f>'Demand Input'!F43</f>
        <v>135.77420000000001</v>
      </c>
      <c r="C55" s="21">
        <f>'Demand Input'!D43</f>
        <v>129.16560000000001</v>
      </c>
      <c r="D55" s="5">
        <f t="shared" si="0"/>
        <v>1.051163777352484</v>
      </c>
      <c r="E55" s="5"/>
      <c r="F55" s="5"/>
      <c r="I55" s="5"/>
      <c r="L55" s="5"/>
      <c r="O55" s="5"/>
      <c r="R55" s="5"/>
      <c r="U55" s="5"/>
    </row>
    <row r="56" spans="1:21" ht="14.4">
      <c r="A56" s="42">
        <v>44013</v>
      </c>
      <c r="B56" s="21">
        <f>'Demand Input'!F44</f>
        <v>142.69</v>
      </c>
      <c r="C56" s="21">
        <f>'Demand Input'!D44</f>
        <v>144.40600000000001</v>
      </c>
      <c r="D56" s="5">
        <f t="shared" si="0"/>
        <v>0.98811683725052968</v>
      </c>
      <c r="E56" s="5"/>
      <c r="F56" s="5"/>
      <c r="I56" s="5"/>
      <c r="L56" s="5"/>
      <c r="O56" s="5"/>
      <c r="R56" s="5"/>
      <c r="U56" s="5"/>
    </row>
    <row r="57" spans="1:21" ht="14.4">
      <c r="A57" s="42">
        <v>44044</v>
      </c>
      <c r="B57" s="21">
        <f>'Demand Input'!F45</f>
        <v>141.83500000000001</v>
      </c>
      <c r="C57" s="21">
        <f>'Demand Input'!D45</f>
        <v>136.15799999999999</v>
      </c>
      <c r="D57" s="5">
        <f t="shared" si="0"/>
        <v>1.0416942081992979</v>
      </c>
      <c r="E57" s="5"/>
      <c r="F57" s="5"/>
      <c r="I57" s="5"/>
      <c r="L57" s="5"/>
      <c r="O57" s="5"/>
      <c r="R57" s="5"/>
      <c r="U57" s="5"/>
    </row>
    <row r="58" spans="1:21" ht="14.4">
      <c r="A58" s="42">
        <v>44075</v>
      </c>
      <c r="B58" s="21">
        <f>'Demand Input'!F46</f>
        <v>126.166</v>
      </c>
      <c r="C58" s="21">
        <f>'Demand Input'!D46</f>
        <v>125.367</v>
      </c>
      <c r="D58" s="5">
        <f t="shared" si="0"/>
        <v>1.0063732880263545</v>
      </c>
      <c r="E58" s="5"/>
      <c r="F58" s="5"/>
      <c r="I58" s="5"/>
      <c r="L58" s="5"/>
      <c r="O58" s="5"/>
      <c r="R58" s="5"/>
      <c r="U58" s="5"/>
    </row>
    <row r="59" spans="1:21" ht="14.4">
      <c r="A59" s="42">
        <v>44105</v>
      </c>
      <c r="B59" s="21">
        <f>'Demand Input'!F47</f>
        <v>123.18</v>
      </c>
      <c r="C59" s="21">
        <f>'Demand Input'!D47</f>
        <v>125.83</v>
      </c>
      <c r="D59" s="5">
        <f t="shared" si="1" ref="D59:D61">B59/C59</f>
        <v>0.9789398394659462</v>
      </c>
      <c r="E59" s="5"/>
      <c r="F59" s="5"/>
      <c r="I59" s="5"/>
      <c r="L59" s="5"/>
      <c r="O59" s="5"/>
      <c r="R59" s="5"/>
      <c r="U59" s="5"/>
    </row>
    <row r="60" spans="1:21" ht="14.4">
      <c r="A60" s="42">
        <v>44136</v>
      </c>
      <c r="B60" s="21">
        <f>'Demand Input'!F48</f>
        <v>104.24</v>
      </c>
      <c r="C60" s="21">
        <f>'Demand Input'!D48</f>
        <v>103.57</v>
      </c>
      <c r="D60" s="5">
        <f t="shared" si="1"/>
        <v>1.0064690547455828</v>
      </c>
      <c r="E60" s="5"/>
      <c r="F60" s="5"/>
      <c r="I60" s="5"/>
      <c r="L60" s="5"/>
      <c r="O60" s="5"/>
      <c r="R60" s="5"/>
      <c r="U60" s="5"/>
    </row>
    <row r="61" spans="1:21" ht="14.4">
      <c r="A61" s="42">
        <v>44166</v>
      </c>
      <c r="B61" s="21">
        <f>'Demand Input'!F49</f>
        <v>111.67</v>
      </c>
      <c r="C61" s="21">
        <f>'Demand Input'!D49</f>
        <v>113.60</v>
      </c>
      <c r="D61" s="5">
        <f t="shared" si="1"/>
        <v>0.9830105633802817</v>
      </c>
      <c r="E61" s="5"/>
      <c r="F61" s="5"/>
      <c r="I61" s="5"/>
      <c r="L61" s="5"/>
      <c r="O61" s="5"/>
      <c r="R61" s="5"/>
      <c r="U61" s="5"/>
    </row>
    <row r="62" spans="1:21" ht="14.4">
      <c r="A62" s="42">
        <v>44197</v>
      </c>
      <c r="B62" s="21">
        <f>'Demand Input'!F50</f>
        <v>103.01</v>
      </c>
      <c r="C62" s="21">
        <f>'Demand Input'!D50</f>
        <v>105.752</v>
      </c>
      <c r="D62" s="5">
        <f t="shared" si="2" ref="D62:D63">B62/C62</f>
        <v>0.97407141236099559</v>
      </c>
      <c r="E62" s="5"/>
      <c r="F62" s="5"/>
      <c r="I62" s="5"/>
      <c r="L62" s="5"/>
      <c r="O62" s="5"/>
      <c r="R62" s="5"/>
      <c r="U62" s="5"/>
    </row>
    <row r="63" spans="1:21" ht="14.4">
      <c r="A63" s="42">
        <v>44228</v>
      </c>
      <c r="B63" s="21">
        <f>'Demand Input'!F51</f>
        <v>107.22</v>
      </c>
      <c r="C63" s="21">
        <f>'Demand Input'!D51</f>
        <v>96.138000000000005</v>
      </c>
      <c r="D63" s="5">
        <f t="shared" si="2"/>
        <v>1.1152717967921113</v>
      </c>
      <c r="E63" s="5"/>
      <c r="F63" s="5"/>
      <c r="I63" s="5"/>
      <c r="L63" s="5"/>
      <c r="O63" s="5"/>
      <c r="R63" s="5"/>
      <c r="U63" s="5"/>
    </row>
    <row r="65" ht="14.4">
      <c r="A65" s="7" t="str">
        <f>"Residential Demand ("&amp;'Demand Input'!$C$9&amp;")"</f>
        <v>Residential Demand (Kgal)</v>
      </c>
    </row>
    <row r="66" spans="1:3" ht="14.4">
      <c r="A66" s="2" t="s">
        <v>2</v>
      </c>
      <c r="B66" s="3" t="s">
        <v>0</v>
      </c>
      <c r="C66" s="3" t="s">
        <v>1</v>
      </c>
    </row>
    <row r="67" spans="1:21" ht="14.4">
      <c r="A67" s="42">
        <v>43862</v>
      </c>
      <c r="B67" s="6">
        <f>'Demand Input'!F18</f>
        <v>0</v>
      </c>
      <c r="C67" s="6">
        <f>'Demand Input'!B18</f>
        <v>0</v>
      </c>
      <c r="D67" s="4" t="e">
        <f>B67/C67</f>
        <v>#DIV/0!</v>
      </c>
      <c r="E67" s="4"/>
      <c r="F67" s="4"/>
      <c r="I67" s="4"/>
      <c r="L67" s="4"/>
      <c r="O67" s="4"/>
      <c r="R67" s="4"/>
      <c r="U67" s="4"/>
    </row>
    <row r="68" spans="1:21" ht="14.4">
      <c r="A68" s="42">
        <v>43891</v>
      </c>
      <c r="B68" s="6">
        <f>'Demand Input'!F19</f>
        <v>0</v>
      </c>
      <c r="C68" s="6">
        <f>'Demand Input'!B19</f>
        <v>0</v>
      </c>
      <c r="D68" s="4" t="e">
        <f t="shared" si="3" ref="D68:D74">B68/C68</f>
        <v>#DIV/0!</v>
      </c>
      <c r="E68" s="4"/>
      <c r="F68" s="4"/>
      <c r="I68" s="4"/>
      <c r="L68" s="4"/>
      <c r="O68" s="4"/>
      <c r="R68" s="4"/>
      <c r="U68" s="4"/>
    </row>
    <row r="69" spans="1:21" ht="14.4">
      <c r="A69" s="42">
        <v>43922</v>
      </c>
      <c r="B69" s="6">
        <f>'Demand Input'!F20</f>
        <v>0</v>
      </c>
      <c r="C69" s="6">
        <f>'Demand Input'!B20</f>
        <v>0</v>
      </c>
      <c r="D69" s="4" t="e">
        <f t="shared" si="3"/>
        <v>#DIV/0!</v>
      </c>
      <c r="E69" s="4"/>
      <c r="F69" s="4"/>
      <c r="I69" s="4"/>
      <c r="L69" s="4"/>
      <c r="O69" s="4"/>
      <c r="R69" s="4"/>
      <c r="U69" s="4"/>
    </row>
    <row r="70" spans="1:21" ht="14.4">
      <c r="A70" s="42">
        <v>43952</v>
      </c>
      <c r="B70" s="6">
        <f>'Demand Input'!F21</f>
        <v>0</v>
      </c>
      <c r="C70" s="6">
        <f>'Demand Input'!B21</f>
        <v>0</v>
      </c>
      <c r="D70" s="4" t="e">
        <f t="shared" si="3"/>
        <v>#DIV/0!</v>
      </c>
      <c r="E70" s="4"/>
      <c r="F70" s="4"/>
      <c r="I70" s="4"/>
      <c r="L70" s="4"/>
      <c r="O70" s="4"/>
      <c r="R70" s="4"/>
      <c r="U70" s="4"/>
    </row>
    <row r="71" spans="1:21" ht="14.4">
      <c r="A71" s="42">
        <v>43983</v>
      </c>
      <c r="B71" s="6">
        <f>'Demand Input'!F22</f>
        <v>0</v>
      </c>
      <c r="C71" s="6">
        <f>'Demand Input'!B22</f>
        <v>0</v>
      </c>
      <c r="D71" s="4" t="e">
        <f t="shared" si="3"/>
        <v>#DIV/0!</v>
      </c>
      <c r="E71" s="4"/>
      <c r="F71" s="4"/>
      <c r="I71" s="4"/>
      <c r="L71" s="4"/>
      <c r="O71" s="4"/>
      <c r="R71" s="4"/>
      <c r="U71" s="4"/>
    </row>
    <row r="72" spans="1:21" ht="14.4">
      <c r="A72" s="42">
        <v>44013</v>
      </c>
      <c r="B72" s="6">
        <f>'Demand Input'!F23</f>
        <v>0</v>
      </c>
      <c r="C72" s="6">
        <f>'Demand Input'!B23</f>
        <v>0</v>
      </c>
      <c r="D72" s="4" t="e">
        <f t="shared" si="3"/>
        <v>#DIV/0!</v>
      </c>
      <c r="E72" s="4"/>
      <c r="F72" s="4"/>
      <c r="I72" s="4"/>
      <c r="L72" s="4"/>
      <c r="O72" s="4"/>
      <c r="R72" s="4"/>
      <c r="U72" s="4"/>
    </row>
    <row r="73" spans="1:21" ht="14.4">
      <c r="A73" s="42">
        <v>44044</v>
      </c>
      <c r="B73" s="6">
        <f>'Demand Input'!F24</f>
        <v>0</v>
      </c>
      <c r="C73" s="6">
        <f>'Demand Input'!B24</f>
        <v>0</v>
      </c>
      <c r="D73" s="4" t="e">
        <f t="shared" si="3"/>
        <v>#DIV/0!</v>
      </c>
      <c r="E73" s="4"/>
      <c r="F73" s="4"/>
      <c r="I73" s="4"/>
      <c r="L73" s="4"/>
      <c r="O73" s="4"/>
      <c r="R73" s="4"/>
      <c r="U73" s="4"/>
    </row>
    <row r="74" spans="1:4" ht="14.4">
      <c r="A74" s="42">
        <v>44075</v>
      </c>
      <c r="B74" s="6">
        <f>'Demand Input'!F25</f>
        <v>0</v>
      </c>
      <c r="C74" s="6">
        <f>'Demand Input'!B25</f>
        <v>0</v>
      </c>
      <c r="D74" s="4" t="e">
        <f t="shared" si="3"/>
        <v>#DIV/0!</v>
      </c>
    </row>
    <row r="75" spans="1:21" ht="14.4">
      <c r="A75" s="42">
        <v>44105</v>
      </c>
      <c r="B75" s="6">
        <f>'Demand Input'!F26</f>
        <v>0</v>
      </c>
      <c r="C75" s="6">
        <f>'Demand Input'!B26</f>
        <v>0</v>
      </c>
      <c r="D75" s="4" t="e">
        <f t="shared" si="4" ref="D75:D77">B75/C75</f>
        <v>#DIV/0!</v>
      </c>
      <c r="E75" s="5"/>
      <c r="F75" s="5"/>
      <c r="I75" s="5"/>
      <c r="L75" s="5"/>
      <c r="O75" s="5"/>
      <c r="R75" s="5"/>
      <c r="U75" s="5"/>
    </row>
    <row r="76" spans="1:21" ht="14.4">
      <c r="A76" s="42">
        <v>44136</v>
      </c>
      <c r="B76" s="6">
        <f>'Demand Input'!F27</f>
        <v>0</v>
      </c>
      <c r="C76" s="6">
        <f>'Demand Input'!B27</f>
        <v>0</v>
      </c>
      <c r="D76" s="4" t="e">
        <f t="shared" si="4"/>
        <v>#DIV/0!</v>
      </c>
      <c r="E76" s="5"/>
      <c r="F76" s="5"/>
      <c r="I76" s="5"/>
      <c r="L76" s="5"/>
      <c r="O76" s="5"/>
      <c r="R76" s="5"/>
      <c r="U76" s="5"/>
    </row>
    <row r="77" spans="1:21" ht="14.4">
      <c r="A77" s="42">
        <v>44166</v>
      </c>
      <c r="B77" s="6">
        <f>'Demand Input'!F28</f>
        <v>0</v>
      </c>
      <c r="C77" s="6">
        <f>'Demand Input'!B28</f>
        <v>0</v>
      </c>
      <c r="D77" s="4" t="e">
        <f t="shared" si="4"/>
        <v>#DIV/0!</v>
      </c>
      <c r="E77" s="5"/>
      <c r="F77" s="5"/>
      <c r="I77" s="5"/>
      <c r="L77" s="5"/>
      <c r="O77" s="5"/>
      <c r="R77" s="5"/>
      <c r="U77" s="5"/>
    </row>
    <row r="78" spans="1:21" ht="14.4">
      <c r="A78" s="42">
        <v>44197</v>
      </c>
      <c r="B78" s="6">
        <f>'Demand Input'!F29</f>
        <v>0</v>
      </c>
      <c r="C78" s="6">
        <f>'Demand Input'!B29</f>
        <v>0</v>
      </c>
      <c r="D78" s="4" t="e">
        <f t="shared" si="5" ref="D78">B78/C78</f>
        <v>#DIV/0!</v>
      </c>
      <c r="E78" s="5"/>
      <c r="F78" s="5"/>
      <c r="I78" s="5"/>
      <c r="L78" s="5"/>
      <c r="O78" s="5"/>
      <c r="R78" s="5"/>
      <c r="U78" s="5"/>
    </row>
    <row r="79" spans="1:21" ht="14.4">
      <c r="A79" s="42">
        <v>44228</v>
      </c>
      <c r="B79" s="6">
        <f>'Demand Input'!F30</f>
        <v>0</v>
      </c>
      <c r="C79" s="6">
        <f>'Demand Input'!B30</f>
        <v>0</v>
      </c>
      <c r="D79" s="4" t="e">
        <f t="shared" si="6" ref="D79">B79/C79</f>
        <v>#DIV/0!</v>
      </c>
      <c r="E79" s="5"/>
      <c r="F79" s="5"/>
      <c r="I79" s="5"/>
      <c r="L79" s="5"/>
      <c r="O79" s="5"/>
      <c r="R79" s="5"/>
      <c r="U79" s="5"/>
    </row>
    <row r="81" ht="14.4">
      <c r="A81" s="7" t="str">
        <f>"Non-Residential Demand ("&amp;'Demand Input'!$C$9&amp;")"</f>
        <v>Non-Residential Demand (Kgal)</v>
      </c>
    </row>
    <row r="82" spans="1:3" ht="14.4">
      <c r="A82" s="2" t="s">
        <v>2</v>
      </c>
      <c r="B82" s="3" t="s">
        <v>0</v>
      </c>
      <c r="C82" s="3" t="s">
        <v>1</v>
      </c>
    </row>
    <row r="83" spans="1:21" ht="14.4">
      <c r="A83" s="42">
        <v>43862</v>
      </c>
      <c r="B83" s="6">
        <f>'Demand Input'!G18</f>
        <v>0</v>
      </c>
      <c r="C83" s="6">
        <f>'Demand Input'!C18</f>
        <v>0</v>
      </c>
      <c r="D83" s="4" t="e">
        <f>B83/C83</f>
        <v>#DIV/0!</v>
      </c>
      <c r="E83" s="4"/>
      <c r="F83" s="4"/>
      <c r="I83" s="4"/>
      <c r="L83" s="4"/>
      <c r="O83" s="4"/>
      <c r="R83" s="4"/>
      <c r="U83" s="4"/>
    </row>
    <row r="84" spans="1:21" ht="14.4">
      <c r="A84" s="42">
        <v>43891</v>
      </c>
      <c r="B84" s="6">
        <f>'Demand Input'!G19</f>
        <v>0</v>
      </c>
      <c r="C84" s="6">
        <f>'Demand Input'!C19</f>
        <v>0</v>
      </c>
      <c r="D84" s="4" t="e">
        <f t="shared" si="7" ref="D84:D90">B84/C84</f>
        <v>#DIV/0!</v>
      </c>
      <c r="E84" s="4"/>
      <c r="F84" s="4"/>
      <c r="I84" s="4"/>
      <c r="L84" s="4"/>
      <c r="O84" s="4"/>
      <c r="R84" s="4"/>
      <c r="U84" s="4"/>
    </row>
    <row r="85" spans="1:21" ht="14.4">
      <c r="A85" s="42">
        <v>43922</v>
      </c>
      <c r="B85" s="6">
        <f>'Demand Input'!G20</f>
        <v>0</v>
      </c>
      <c r="C85" s="6">
        <f>'Demand Input'!C20</f>
        <v>0</v>
      </c>
      <c r="D85" s="4" t="e">
        <f t="shared" si="7"/>
        <v>#DIV/0!</v>
      </c>
      <c r="E85" s="4"/>
      <c r="F85" s="4"/>
      <c r="I85" s="4"/>
      <c r="L85" s="4"/>
      <c r="O85" s="4"/>
      <c r="R85" s="4"/>
      <c r="U85" s="4"/>
    </row>
    <row r="86" spans="1:21" ht="14.4">
      <c r="A86" s="42">
        <v>43952</v>
      </c>
      <c r="B86" s="6">
        <f>'Demand Input'!G21</f>
        <v>0</v>
      </c>
      <c r="C86" s="6">
        <f>'Demand Input'!C21</f>
        <v>0</v>
      </c>
      <c r="D86" s="4" t="e">
        <f t="shared" si="7"/>
        <v>#DIV/0!</v>
      </c>
      <c r="E86" s="4"/>
      <c r="F86" s="4"/>
      <c r="I86" s="4"/>
      <c r="L86" s="4"/>
      <c r="O86" s="4"/>
      <c r="R86" s="4"/>
      <c r="U86" s="4"/>
    </row>
    <row r="87" spans="1:21" ht="14.4">
      <c r="A87" s="42">
        <v>43983</v>
      </c>
      <c r="B87" s="6">
        <f>'Demand Input'!G22</f>
        <v>0</v>
      </c>
      <c r="C87" s="6">
        <f>'Demand Input'!C22</f>
        <v>0</v>
      </c>
      <c r="D87" s="4" t="e">
        <f t="shared" si="7"/>
        <v>#DIV/0!</v>
      </c>
      <c r="E87" s="4"/>
      <c r="F87" s="4"/>
      <c r="I87" s="4"/>
      <c r="L87" s="4"/>
      <c r="O87" s="4"/>
      <c r="R87" s="4"/>
      <c r="U87" s="4"/>
    </row>
    <row r="88" spans="1:21" ht="14.4">
      <c r="A88" s="42">
        <v>44013</v>
      </c>
      <c r="B88" s="6">
        <f>'Demand Input'!G23</f>
        <v>0</v>
      </c>
      <c r="C88" s="6">
        <f>'Demand Input'!C23</f>
        <v>0</v>
      </c>
      <c r="D88" s="4" t="e">
        <f t="shared" si="7"/>
        <v>#DIV/0!</v>
      </c>
      <c r="E88" s="4"/>
      <c r="F88" s="4"/>
      <c r="I88" s="4"/>
      <c r="L88" s="4"/>
      <c r="O88" s="4"/>
      <c r="R88" s="4"/>
      <c r="U88" s="4"/>
    </row>
    <row r="89" spans="1:21" ht="14.4">
      <c r="A89" s="42">
        <v>44044</v>
      </c>
      <c r="B89" s="6">
        <f>'Demand Input'!G24</f>
        <v>0</v>
      </c>
      <c r="C89" s="6">
        <f>'Demand Input'!C24</f>
        <v>0</v>
      </c>
      <c r="D89" s="4" t="e">
        <f t="shared" si="7"/>
        <v>#DIV/0!</v>
      </c>
      <c r="E89" s="4"/>
      <c r="F89" s="4"/>
      <c r="I89" s="4"/>
      <c r="L89" s="4"/>
      <c r="O89" s="4"/>
      <c r="R89" s="4"/>
      <c r="U89" s="4"/>
    </row>
    <row r="90" spans="1:4" ht="14.4">
      <c r="A90" s="42">
        <v>44075</v>
      </c>
      <c r="B90" s="6">
        <f>'Demand Input'!G25</f>
        <v>0</v>
      </c>
      <c r="C90" s="6">
        <f>'Demand Input'!C25</f>
        <v>0</v>
      </c>
      <c r="D90" s="4" t="e">
        <f t="shared" si="7"/>
        <v>#DIV/0!</v>
      </c>
    </row>
    <row r="91" spans="1:21" ht="14.4">
      <c r="A91" s="42">
        <v>44105</v>
      </c>
      <c r="B91" s="6">
        <f>'Demand Input'!G26</f>
        <v>0</v>
      </c>
      <c r="C91" s="6">
        <f>'Demand Input'!C26</f>
        <v>0</v>
      </c>
      <c r="D91" s="4" t="e">
        <f t="shared" si="8" ref="D91:D93">B91/C91</f>
        <v>#DIV/0!</v>
      </c>
      <c r="E91" s="5"/>
      <c r="F91" s="5"/>
      <c r="I91" s="5"/>
      <c r="L91" s="5"/>
      <c r="O91" s="5"/>
      <c r="R91" s="5"/>
      <c r="U91" s="5"/>
    </row>
    <row r="92" spans="1:21" ht="14.4">
      <c r="A92" s="42">
        <v>44136</v>
      </c>
      <c r="B92" s="6">
        <f>'Demand Input'!G27</f>
        <v>0</v>
      </c>
      <c r="C92" s="6">
        <f>'Demand Input'!C27</f>
        <v>0</v>
      </c>
      <c r="D92" s="4" t="e">
        <f t="shared" si="8"/>
        <v>#DIV/0!</v>
      </c>
      <c r="E92" s="5"/>
      <c r="F92" s="5"/>
      <c r="I92" s="5"/>
      <c r="L92" s="5"/>
      <c r="O92" s="5"/>
      <c r="R92" s="5"/>
      <c r="U92" s="5"/>
    </row>
    <row r="93" spans="1:21" ht="14.4">
      <c r="A93" s="42">
        <v>44166</v>
      </c>
      <c r="B93" s="6">
        <f>'Demand Input'!G28</f>
        <v>0</v>
      </c>
      <c r="C93" s="6">
        <f>'Demand Input'!C28</f>
        <v>0</v>
      </c>
      <c r="D93" s="4" t="e">
        <f t="shared" si="8"/>
        <v>#DIV/0!</v>
      </c>
      <c r="E93" s="5"/>
      <c r="F93" s="5"/>
      <c r="I93" s="5"/>
      <c r="L93" s="5"/>
      <c r="O93" s="5"/>
      <c r="R93" s="5"/>
      <c r="U93" s="5"/>
    </row>
    <row r="94" spans="1:21" ht="14.4">
      <c r="A94" s="42">
        <v>44197</v>
      </c>
      <c r="B94" s="6">
        <f>'Demand Input'!G29</f>
        <v>0</v>
      </c>
      <c r="C94" s="6">
        <f>'Demand Input'!C29</f>
        <v>0</v>
      </c>
      <c r="D94" s="4" t="e">
        <f t="shared" si="9" ref="D94">B94/C94</f>
        <v>#DIV/0!</v>
      </c>
      <c r="E94" s="5"/>
      <c r="F94" s="5"/>
      <c r="I94" s="5"/>
      <c r="L94" s="5"/>
      <c r="O94" s="5"/>
      <c r="R94" s="5"/>
      <c r="U94" s="5"/>
    </row>
    <row r="95" spans="1:4" ht="14.4">
      <c r="A95" s="42">
        <v>44228</v>
      </c>
      <c r="B95" s="6">
        <f>'Demand Input'!G30</f>
        <v>0</v>
      </c>
      <c r="C95" s="6">
        <f>'Demand Input'!C30</f>
        <v>0</v>
      </c>
      <c r="D95" s="4" t="e">
        <f t="shared" si="10" ref="D95">B95/C95</f>
        <v>#DIV/0!</v>
      </c>
    </row>
    <row r="96" spans="1:4" ht="14.4">
      <c r="A96" s="1"/>
      <c r="B96" s="6"/>
      <c r="C96" s="6"/>
      <c r="D96" s="4"/>
    </row>
    <row r="97" ht="14.4">
      <c r="A97" s="7" t="str">
        <f>"Wholesale Demand ("&amp;'Demand Input'!$C$9&amp;")"</f>
        <v>Wholesale Demand (Kgal)</v>
      </c>
    </row>
    <row r="98" spans="1:3" ht="14.4">
      <c r="A98" s="2" t="s">
        <v>2</v>
      </c>
      <c r="B98" s="3" t="s">
        <v>0</v>
      </c>
      <c r="C98" s="3" t="s">
        <v>1</v>
      </c>
    </row>
    <row r="99" spans="1:21" ht="14.4">
      <c r="A99" s="42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ht="14.4">
      <c r="A100" s="42">
        <v>43891</v>
      </c>
      <c r="B100" s="6">
        <f>'Demand Input'!H19</f>
        <v>0</v>
      </c>
      <c r="C100" s="6">
        <f>'Demand Input'!D19</f>
        <v>0</v>
      </c>
      <c r="D100" s="4" t="e">
        <f t="shared" si="11" ref="D100:D106">B100/C100</f>
        <v>#DIV/0!</v>
      </c>
      <c r="E100" s="4"/>
      <c r="F100" s="4"/>
      <c r="I100" s="4"/>
      <c r="L100" s="4"/>
      <c r="O100" s="4"/>
      <c r="R100" s="4"/>
      <c r="U100" s="4"/>
    </row>
    <row r="101" spans="1:21" ht="14.4">
      <c r="A101" s="42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ht="14.4">
      <c r="A102" s="42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ht="14.4">
      <c r="A103" s="42">
        <v>43983</v>
      </c>
      <c r="B103" s="6">
        <f>'Demand Input'!H22</f>
        <v>0</v>
      </c>
      <c r="C103" s="6">
        <f>'Demand Input'!D22</f>
        <v>0</v>
      </c>
      <c r="D103" s="4" t="e">
        <f t="shared" si="11"/>
        <v>#DIV/0!</v>
      </c>
      <c r="E103" s="4"/>
      <c r="F103" s="4"/>
      <c r="I103" s="4"/>
      <c r="L103" s="4"/>
      <c r="O103" s="4"/>
      <c r="R103" s="4"/>
      <c r="U103" s="4"/>
    </row>
    <row r="104" spans="1:21" ht="14.4">
      <c r="A104" s="42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ht="14.4">
      <c r="A105" s="42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4" ht="14.4">
      <c r="A106" s="42">
        <v>44075</v>
      </c>
      <c r="B106" s="6">
        <f>'Demand Input'!H25</f>
        <v>0</v>
      </c>
      <c r="C106" s="6">
        <f>'Demand Input'!D25</f>
        <v>0</v>
      </c>
      <c r="D106" s="4" t="e">
        <f t="shared" si="11"/>
        <v>#DIV/0!</v>
      </c>
    </row>
    <row r="107" spans="1:21" ht="14.4">
      <c r="A107" s="42">
        <v>44105</v>
      </c>
      <c r="B107" s="6">
        <f>'Demand Input'!H26</f>
        <v>0</v>
      </c>
      <c r="C107" s="6">
        <f>'Demand Input'!D26</f>
        <v>0</v>
      </c>
      <c r="D107" s="4" t="e">
        <f t="shared" si="12" ref="D107:D109">B107/C107</f>
        <v>#DIV/0!</v>
      </c>
      <c r="E107" s="5"/>
      <c r="F107" s="5"/>
      <c r="I107" s="5"/>
      <c r="L107" s="5"/>
      <c r="O107" s="5"/>
      <c r="R107" s="5"/>
      <c r="U107" s="5"/>
    </row>
    <row r="108" spans="1:21" ht="14.4">
      <c r="A108" s="42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ht="14.4">
      <c r="A109" s="42">
        <v>44166</v>
      </c>
      <c r="B109" s="6">
        <f>'Demand Input'!H28</f>
        <v>0</v>
      </c>
      <c r="C109" s="6">
        <f>'Demand Input'!D28</f>
        <v>0</v>
      </c>
      <c r="D109" s="4" t="e">
        <f t="shared" si="12"/>
        <v>#DIV/0!</v>
      </c>
      <c r="E109" s="5"/>
      <c r="F109" s="5"/>
      <c r="I109" s="5"/>
      <c r="L109" s="5"/>
      <c r="O109" s="5"/>
      <c r="R109" s="5"/>
      <c r="U109" s="5"/>
    </row>
    <row r="110" spans="1:4" ht="14.4">
      <c r="A110" s="42">
        <v>44197</v>
      </c>
      <c r="B110" s="6">
        <f>'Demand Input'!H29</f>
        <v>0</v>
      </c>
      <c r="C110" s="6">
        <f>'Demand Input'!D29</f>
        <v>0</v>
      </c>
      <c r="D110" s="4" t="e">
        <f t="shared" si="13" ref="D110">B110/C110</f>
        <v>#DIV/0!</v>
      </c>
    </row>
    <row r="111" ht="14.4">
      <c r="A111" s="42">
        <v>44228</v>
      </c>
    </row>
  </sheetData>
  <mergeCells count="27"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  <mergeCell ref="V28:W28"/>
    <mergeCell ref="AH28:AI28"/>
    <mergeCell ref="AH33:AI33"/>
    <mergeCell ref="Y28:Z28"/>
    <mergeCell ref="Y33:Z33"/>
    <mergeCell ref="A47:E47"/>
    <mergeCell ref="V33:W33"/>
    <mergeCell ref="D33:E33"/>
    <mergeCell ref="G33:H33"/>
    <mergeCell ref="J33:K33"/>
    <mergeCell ref="M33:N33"/>
  </mergeCells>
  <pageMargins left="0.25" right="0.25" top="0.75" bottom="0.75" header="0.3" footer="0.3"/>
  <pageSetup horizontalDpi="300" verticalDpi="3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320"/>
  <sheetViews>
    <sheetView showGridLines="0" tabSelected="1" view="pageBreakPreview" zoomScale="60" zoomScaleNormal="100" workbookViewId="0" topLeftCell="A30">
      <selection pane="topLeft" activeCell="C72" sqref="C72"/>
    </sheetView>
  </sheetViews>
  <sheetFormatPr defaultColWidth="9.109375" defaultRowHeight="15"/>
  <cols>
    <col min="1" max="1" width="11.8571428571429" style="8" customWidth="1"/>
    <col min="2" max="2" width="26.8571428571429" style="8" customWidth="1"/>
    <col min="3" max="4" width="18.2857142857143" style="8" customWidth="1"/>
    <col min="5" max="5" width="1.85714285714286" style="8" customWidth="1"/>
    <col min="6" max="8" width="18.2857142857143" style="8" customWidth="1"/>
    <col min="9" max="16" width="9.14285714285714" style="8"/>
    <col min="17" max="17" width="11.8571428571429" style="8" bestFit="1" customWidth="1"/>
    <col min="18" max="18" width="14.2857142857143" style="8" bestFit="1" customWidth="1"/>
    <col min="19" max="16384" width="9.14285714285714" style="8"/>
  </cols>
  <sheetData>
    <row r="1" spans="1:71" ht="15" customHeight="1">
      <c r="A1" s="54" t="s">
        <v>14</v>
      </c>
      <c r="B1" s="55"/>
      <c r="C1" s="55"/>
      <c r="D1" s="55"/>
      <c r="E1" s="55"/>
      <c r="F1" s="55"/>
      <c r="G1" s="55"/>
      <c r="H1" s="55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ht="15" customHeight="1">
      <c r="A2" s="55"/>
      <c r="B2" s="55"/>
      <c r="C2" s="55"/>
      <c r="D2" s="55"/>
      <c r="E2" s="55"/>
      <c r="F2" s="55"/>
      <c r="G2" s="55"/>
      <c r="H2" s="5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ht="15" customHeight="1">
      <c r="A3" s="55"/>
      <c r="B3" s="55"/>
      <c r="C3" s="55"/>
      <c r="D3" s="55"/>
      <c r="E3" s="55"/>
      <c r="F3" s="55"/>
      <c r="G3" s="55"/>
      <c r="H3" s="55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ht="15" customHeight="1">
      <c r="A4" s="55"/>
      <c r="B4" s="55"/>
      <c r="C4" s="55"/>
      <c r="D4" s="55"/>
      <c r="E4" s="55"/>
      <c r="F4" s="55"/>
      <c r="G4" s="55"/>
      <c r="H4" s="5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5" customHeight="1">
      <c r="A5" s="59" t="str">
        <f>C8</f>
        <v>Woonsocket Water Division</v>
      </c>
      <c r="B5" s="59"/>
      <c r="C5" s="59"/>
      <c r="D5" s="59"/>
      <c r="E5" s="59"/>
      <c r="F5" s="59"/>
      <c r="G5" s="59"/>
      <c r="H5" s="5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>
      <c r="A6" s="59"/>
      <c r="B6" s="59"/>
      <c r="C6" s="59"/>
      <c r="D6" s="59"/>
      <c r="E6" s="59"/>
      <c r="F6" s="59"/>
      <c r="G6" s="59"/>
      <c r="H6" s="5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25.8">
      <c r="A7" s="60" t="s">
        <v>41</v>
      </c>
      <c r="B7" s="60"/>
      <c r="C7" s="60"/>
      <c r="D7" s="60"/>
      <c r="E7" s="60"/>
      <c r="F7" s="60"/>
      <c r="G7" s="60"/>
      <c r="H7" s="6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4.4">
      <c r="A8" s="27"/>
      <c r="B8" s="28" t="s">
        <v>12</v>
      </c>
      <c r="C8" s="57" t="s">
        <v>47</v>
      </c>
      <c r="D8" s="57"/>
      <c r="E8" s="27"/>
      <c r="F8" s="27"/>
      <c r="G8" s="27"/>
      <c r="H8" s="27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4.4">
      <c r="A9" s="27"/>
      <c r="B9" s="28" t="s">
        <v>8</v>
      </c>
      <c r="C9" s="57" t="s">
        <v>36</v>
      </c>
      <c r="D9" s="57"/>
      <c r="E9" s="27"/>
      <c r="F9" s="27"/>
      <c r="G9" s="27"/>
      <c r="H9" s="27"/>
      <c r="I9"/>
      <c r="J9"/>
      <c r="K9"/>
      <c r="L9"/>
      <c r="M9" s="2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4.4">
      <c r="A10" s="27"/>
      <c r="B10" s="28" t="s">
        <v>39</v>
      </c>
      <c r="C10" s="57" t="s">
        <v>35</v>
      </c>
      <c r="D10" s="57"/>
      <c r="E10" s="27"/>
      <c r="F10" s="27"/>
      <c r="G10" s="27"/>
      <c r="H10" s="27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6.75" customHeight="1">
      <c r="A11" s="27"/>
      <c r="B11" s="27"/>
      <c r="C11" s="27"/>
      <c r="D11" s="27"/>
      <c r="E11" s="27"/>
      <c r="F11" s="27"/>
      <c r="G11" s="27"/>
      <c r="H11" s="27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2.25" customHeight="1">
      <c r="A12" s="27"/>
      <c r="B12" s="53"/>
      <c r="C12" s="53"/>
      <c r="D12" s="53"/>
      <c r="E12" s="53"/>
      <c r="F12" s="53"/>
      <c r="G12" s="53"/>
      <c r="H12" s="5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6.75" customHeight="1">
      <c r="A13" s="27"/>
      <c r="B13" s="27"/>
      <c r="C13" s="27"/>
      <c r="D13" s="27"/>
      <c r="E13" s="27"/>
      <c r="F13" s="27"/>
      <c r="G13" s="27"/>
      <c r="H13" s="27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23.4">
      <c r="A14" s="29"/>
      <c r="B14" s="56" t="str">
        <f>"Input Customer Demand ("&amp;C9&amp;")"</f>
        <v>Input Customer Demand (Kgal)</v>
      </c>
      <c r="C14" s="56"/>
      <c r="D14" s="56"/>
      <c r="E14" s="56"/>
      <c r="F14" s="56"/>
      <c r="G14" s="56"/>
      <c r="H14" s="5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4.4">
      <c r="A15" s="29"/>
      <c r="B15" s="51" t="s">
        <v>9</v>
      </c>
      <c r="C15" s="51"/>
      <c r="D15" s="51"/>
      <c r="E15" s="51"/>
      <c r="F15" s="51"/>
      <c r="G15" s="51"/>
      <c r="H15" s="5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4.4">
      <c r="A16" s="27"/>
      <c r="B16" s="58" t="s">
        <v>11</v>
      </c>
      <c r="C16" s="58"/>
      <c r="D16" s="58"/>
      <c r="E16" s="27"/>
      <c r="F16" s="58" t="s">
        <v>10</v>
      </c>
      <c r="G16" s="58"/>
      <c r="H16" s="58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4.4">
      <c r="A17" s="30" t="s">
        <v>2</v>
      </c>
      <c r="B17" s="16" t="s">
        <v>3</v>
      </c>
      <c r="C17" s="16" t="s">
        <v>4</v>
      </c>
      <c r="D17" s="16" t="s">
        <v>5</v>
      </c>
      <c r="E17" s="15"/>
      <c r="F17" s="16" t="s">
        <v>3</v>
      </c>
      <c r="G17" s="16" t="s">
        <v>4</v>
      </c>
      <c r="H17" s="16" t="s">
        <v>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4.4">
      <c r="A18" s="42">
        <v>43862</v>
      </c>
      <c r="B18" s="19"/>
      <c r="C18" s="19"/>
      <c r="D18" s="19"/>
      <c r="E18" s="20"/>
      <c r="F18" s="19"/>
      <c r="G18" s="19"/>
      <c r="H18" s="19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4.4">
      <c r="A19" s="42">
        <v>43891</v>
      </c>
      <c r="B19" s="19"/>
      <c r="C19" s="19"/>
      <c r="D19" s="19"/>
      <c r="E19" s="20"/>
      <c r="F19" s="19"/>
      <c r="G19" s="19"/>
      <c r="H19" s="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4.4">
      <c r="A20" s="42">
        <v>43922</v>
      </c>
      <c r="B20" s="19"/>
      <c r="C20" s="19"/>
      <c r="D20" s="19"/>
      <c r="E20" s="20"/>
      <c r="F20" s="19"/>
      <c r="G20" s="19"/>
      <c r="H20" s="1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4.4">
      <c r="A21" s="42">
        <v>43952</v>
      </c>
      <c r="B21" s="19"/>
      <c r="C21" s="19"/>
      <c r="D21" s="19"/>
      <c r="E21" s="20"/>
      <c r="F21" s="19"/>
      <c r="G21" s="19"/>
      <c r="H21" s="19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4.4">
      <c r="A22" s="42">
        <v>43983</v>
      </c>
      <c r="B22" s="19"/>
      <c r="C22" s="19"/>
      <c r="D22" s="19"/>
      <c r="E22" s="20"/>
      <c r="F22" s="19"/>
      <c r="G22" s="19"/>
      <c r="H22" s="19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4.4">
      <c r="A23" s="42">
        <v>44013</v>
      </c>
      <c r="B23" s="19"/>
      <c r="C23" s="19"/>
      <c r="D23" s="19"/>
      <c r="E23" s="20"/>
      <c r="F23" s="19"/>
      <c r="G23" s="19"/>
      <c r="H23" s="19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4.4">
      <c r="A24" s="42">
        <v>44044</v>
      </c>
      <c r="B24" s="19"/>
      <c r="C24" s="19"/>
      <c r="D24" s="19"/>
      <c r="E24" s="20"/>
      <c r="F24" s="19"/>
      <c r="G24" s="19"/>
      <c r="H24" s="19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4.4">
      <c r="A25" s="42">
        <v>44075</v>
      </c>
      <c r="B25" s="19"/>
      <c r="C25" s="19"/>
      <c r="D25" s="19"/>
      <c r="E25" s="20"/>
      <c r="F25" s="19"/>
      <c r="G25" s="19"/>
      <c r="H25" s="19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4.4">
      <c r="A26" s="42">
        <v>44105</v>
      </c>
      <c r="B26" s="19"/>
      <c r="C26" s="19"/>
      <c r="D26" s="19"/>
      <c r="E26" s="20"/>
      <c r="F26" s="19"/>
      <c r="G26" s="19"/>
      <c r="H26" s="19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4.4">
      <c r="A27" s="42">
        <v>44136</v>
      </c>
      <c r="B27" s="19"/>
      <c r="C27" s="19"/>
      <c r="D27" s="19"/>
      <c r="E27" s="20"/>
      <c r="F27" s="19"/>
      <c r="G27" s="19"/>
      <c r="H27" s="19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4.4">
      <c r="A28" s="42">
        <v>44166</v>
      </c>
      <c r="B28" s="19"/>
      <c r="C28" s="19"/>
      <c r="D28" s="19"/>
      <c r="E28" s="20"/>
      <c r="F28" s="19"/>
      <c r="G28" s="19"/>
      <c r="H28" s="19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4.4">
      <c r="A29" s="42">
        <v>44197</v>
      </c>
      <c r="B29" s="19"/>
      <c r="C29" s="19"/>
      <c r="D29" s="19"/>
      <c r="E29" s="20"/>
      <c r="F29" s="19"/>
      <c r="G29" s="19"/>
      <c r="H29" s="1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4.4">
      <c r="A30" s="42">
        <v>44228</v>
      </c>
      <c r="B30" s="19"/>
      <c r="C30" s="19"/>
      <c r="D30" s="19"/>
      <c r="E30" s="20"/>
      <c r="F30" s="19"/>
      <c r="G30" s="19"/>
      <c r="H30" s="19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4.4">
      <c r="A31" s="42">
        <v>44256</v>
      </c>
      <c r="B31" s="19"/>
      <c r="C31" s="19"/>
      <c r="D31" s="19"/>
      <c r="E31" s="20"/>
      <c r="F31" s="19"/>
      <c r="G31" s="19"/>
      <c r="H31" s="19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4.4">
      <c r="A32" s="42">
        <v>44287</v>
      </c>
      <c r="B32" s="19"/>
      <c r="C32" s="19"/>
      <c r="D32" s="19"/>
      <c r="E32" s="20"/>
      <c r="F32" s="19"/>
      <c r="G32" s="19"/>
      <c r="H32" s="1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6.75" customHeight="1">
      <c r="A33" s="27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2.25" customHeight="1">
      <c r="A34" s="27"/>
      <c r="B34" s="52"/>
      <c r="C34" s="52"/>
      <c r="D34" s="52"/>
      <c r="E34" s="52"/>
      <c r="F34" s="52"/>
      <c r="G34" s="52"/>
      <c r="H34" s="5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ht="6.75" customHeight="1">
      <c r="A35" s="27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ht="23.4">
      <c r="A36" s="29"/>
      <c r="B36" s="56" t="str">
        <f>"Input Water Produced ("&amp;C10&amp;")"</f>
        <v>Input Water Produced (MG)</v>
      </c>
      <c r="C36" s="56"/>
      <c r="D36" s="56"/>
      <c r="E36" s="56"/>
      <c r="F36" s="56"/>
      <c r="G36" s="56"/>
      <c r="H36" s="56"/>
      <c r="I36"/>
      <c r="J36"/>
      <c r="K36"/>
      <c r="L36"/>
      <c r="M36"/>
      <c r="N36"/>
      <c r="O36"/>
      <c r="P36"/>
      <c r="Q36" s="41">
        <v>208717800</v>
      </c>
      <c r="R36" s="41">
        <v>233341224.62799072</v>
      </c>
      <c r="S36" s="5">
        <v>0.11797472294165003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ht="14.4">
      <c r="A37" s="29"/>
      <c r="B37" s="51" t="s">
        <v>13</v>
      </c>
      <c r="C37" s="51"/>
      <c r="D37" s="51"/>
      <c r="E37" s="51"/>
      <c r="F37" s="51"/>
      <c r="G37" s="51"/>
      <c r="H37" s="51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ht="23.4">
      <c r="A38" s="29"/>
      <c r="B38" s="27"/>
      <c r="C38" s="30" t="s">
        <v>2</v>
      </c>
      <c r="D38" s="31" t="s">
        <v>11</v>
      </c>
      <c r="E38" s="32"/>
      <c r="F38" s="31" t="s">
        <v>10</v>
      </c>
      <c r="G38" s="33"/>
      <c r="H38" s="27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ht="14.4">
      <c r="A39" s="29"/>
      <c r="B39" s="27"/>
      <c r="C39" s="42">
        <v>43862</v>
      </c>
      <c r="D39" s="18"/>
      <c r="E39" s="34"/>
      <c r="F39" s="18"/>
      <c r="G39" s="35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ht="14.4">
      <c r="A40" s="29"/>
      <c r="B40" s="27"/>
      <c r="C40" s="42">
        <v>43891</v>
      </c>
      <c r="D40" s="18">
        <v>113.435</v>
      </c>
      <c r="E40" s="34"/>
      <c r="F40" s="18">
        <v>103.589</v>
      </c>
      <c r="G40" s="35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ht="14.4">
      <c r="A41" s="29"/>
      <c r="B41" s="27"/>
      <c r="C41" s="42">
        <v>43922</v>
      </c>
      <c r="D41" s="18">
        <v>110.378</v>
      </c>
      <c r="E41" s="34"/>
      <c r="F41" s="18">
        <v>102.234</v>
      </c>
      <c r="G41" s="3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ht="14.4">
      <c r="A42" s="29"/>
      <c r="B42" s="27"/>
      <c r="C42" s="42">
        <v>43952</v>
      </c>
      <c r="D42" s="18">
        <v>118.45</v>
      </c>
      <c r="E42" s="34"/>
      <c r="F42" s="18">
        <v>112.97</v>
      </c>
      <c r="G42" s="35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ht="14.4">
      <c r="A43" s="29"/>
      <c r="B43" s="27"/>
      <c r="C43" s="42">
        <v>43983</v>
      </c>
      <c r="D43" s="18">
        <v>129.16560000000001</v>
      </c>
      <c r="E43" s="34"/>
      <c r="F43" s="18">
        <v>135.77420000000001</v>
      </c>
      <c r="G43" s="35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ht="14.4">
      <c r="A44" s="29"/>
      <c r="B44" s="27"/>
      <c r="C44" s="42">
        <v>44013</v>
      </c>
      <c r="D44" s="18">
        <v>144.40600000000001</v>
      </c>
      <c r="E44" s="34"/>
      <c r="F44" s="18">
        <v>142.69</v>
      </c>
      <c r="G44" s="35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ht="14.4">
      <c r="A45" s="29"/>
      <c r="B45" s="27"/>
      <c r="C45" s="42">
        <v>44044</v>
      </c>
      <c r="D45" s="18">
        <v>136.15799999999999</v>
      </c>
      <c r="E45" s="34"/>
      <c r="F45" s="18">
        <v>141.83500000000001</v>
      </c>
      <c r="G45" s="3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ht="14.4">
      <c r="A46" s="29"/>
      <c r="B46" s="27"/>
      <c r="C46" s="42">
        <v>44075</v>
      </c>
      <c r="D46" s="18">
        <v>125.367</v>
      </c>
      <c r="E46" s="34"/>
      <c r="F46" s="18">
        <v>126.166</v>
      </c>
      <c r="G46" s="35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71" ht="14.4">
      <c r="A47" s="29"/>
      <c r="B47" s="27"/>
      <c r="C47" s="42">
        <v>44105</v>
      </c>
      <c r="D47" s="18">
        <v>125.83</v>
      </c>
      <c r="E47" s="34"/>
      <c r="F47" s="18">
        <v>123.18</v>
      </c>
      <c r="G47" s="35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ht="14.4">
      <c r="A48" s="29"/>
      <c r="B48" s="27"/>
      <c r="C48" s="42">
        <v>44136</v>
      </c>
      <c r="D48" s="18">
        <v>103.57</v>
      </c>
      <c r="E48" s="34"/>
      <c r="F48" s="18">
        <v>104.24</v>
      </c>
      <c r="G48" s="35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ht="14.4">
      <c r="A49" s="29"/>
      <c r="B49" s="27"/>
      <c r="C49" s="42">
        <v>44166</v>
      </c>
      <c r="D49" s="18">
        <v>113.60</v>
      </c>
      <c r="E49" s="34"/>
      <c r="F49" s="18">
        <v>111.67</v>
      </c>
      <c r="G49" s="35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ht="14.4">
      <c r="A50" s="29"/>
      <c r="B50" s="27"/>
      <c r="C50" s="42">
        <v>44197</v>
      </c>
      <c r="D50" s="18">
        <v>105.752</v>
      </c>
      <c r="E50" s="34"/>
      <c r="F50" s="18">
        <v>103.01</v>
      </c>
      <c r="G50" s="35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ht="14.4">
      <c r="A51" s="29"/>
      <c r="B51" s="27"/>
      <c r="C51" s="42">
        <v>44228</v>
      </c>
      <c r="D51" s="18">
        <v>96.138000000000005</v>
      </c>
      <c r="E51" s="34"/>
      <c r="F51" s="18">
        <v>107.22</v>
      </c>
      <c r="G51" s="35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ht="14.4">
      <c r="A52" s="29"/>
      <c r="B52" s="27"/>
      <c r="C52" s="42">
        <v>44256</v>
      </c>
      <c r="D52" s="18">
        <v>103.59</v>
      </c>
      <c r="E52" s="34"/>
      <c r="F52" s="18">
        <v>120.34399999999999</v>
      </c>
      <c r="G52" s="35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ht="14.4">
      <c r="A53" s="29"/>
      <c r="B53" s="27"/>
      <c r="C53" s="42">
        <v>44287</v>
      </c>
      <c r="D53" s="18">
        <v>102.234</v>
      </c>
      <c r="E53" s="34"/>
      <c r="F53" s="18">
        <v>116.895</v>
      </c>
      <c r="G53" s="35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ht="14.4">
      <c r="A54" s="29"/>
      <c r="B54" s="27"/>
      <c r="C54" s="42">
        <v>44317</v>
      </c>
      <c r="D54" s="18">
        <v>112.97</v>
      </c>
      <c r="E54" s="34"/>
      <c r="F54" s="18">
        <v>131.613</v>
      </c>
      <c r="G54" s="35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71" ht="14.4">
      <c r="A55" s="29"/>
      <c r="B55" s="27"/>
      <c r="C55" s="42">
        <v>44348</v>
      </c>
      <c r="D55" s="18">
        <v>135.77420000000001</v>
      </c>
      <c r="E55" s="34"/>
      <c r="F55" s="18">
        <v>145.19399999999999</v>
      </c>
      <c r="G55" s="3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1:71" ht="14.4">
      <c r="A56" s="29"/>
      <c r="B56" s="27"/>
      <c r="C56" s="42">
        <v>44378</v>
      </c>
      <c r="D56" s="18">
        <v>142.69</v>
      </c>
      <c r="E56" s="34"/>
      <c r="F56" s="18">
        <v>127.97</v>
      </c>
      <c r="G56" s="35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ht="14.4">
      <c r="A57" s="29"/>
      <c r="B57" s="27"/>
      <c r="C57" s="42">
        <v>44409</v>
      </c>
      <c r="D57" s="18">
        <v>141.84</v>
      </c>
      <c r="E57" s="34"/>
      <c r="F57" s="18">
        <v>130.94300000000001</v>
      </c>
      <c r="G57" s="35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ht="14.4">
      <c r="A58" s="29"/>
      <c r="B58" s="27"/>
      <c r="C58" s="42">
        <v>44440</v>
      </c>
      <c r="D58" s="18">
        <v>126.11</v>
      </c>
      <c r="E58" s="34"/>
      <c r="F58" s="18">
        <v>108.89</v>
      </c>
      <c r="G58" s="35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ht="14.4">
      <c r="A59" s="29"/>
      <c r="B59" s="27"/>
      <c r="C59" s="42">
        <v>44470</v>
      </c>
      <c r="D59" s="18">
        <v>123.18</v>
      </c>
      <c r="E59" s="34"/>
      <c r="F59" s="18">
        <v>116.10</v>
      </c>
      <c r="G59" s="35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ht="14.4">
      <c r="A60" s="29"/>
      <c r="B60" s="27"/>
      <c r="C60" s="42">
        <v>44501</v>
      </c>
      <c r="D60" s="18">
        <v>104.24</v>
      </c>
      <c r="E60" s="34"/>
      <c r="F60" s="18">
        <v>103.547</v>
      </c>
      <c r="G60" s="35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1:71" ht="14.4">
      <c r="A61" s="29"/>
      <c r="B61" s="27"/>
      <c r="C61" s="42">
        <v>44531</v>
      </c>
      <c r="D61" s="18">
        <v>111.67</v>
      </c>
      <c r="E61" s="34"/>
      <c r="F61" s="18">
        <v>106.199</v>
      </c>
      <c r="G61" s="35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1:71" ht="14.4">
      <c r="A62" s="29"/>
      <c r="B62" s="27"/>
      <c r="C62" s="42">
        <v>44562</v>
      </c>
      <c r="D62" s="18">
        <v>103.01</v>
      </c>
      <c r="E62" s="34"/>
      <c r="F62" s="18">
        <v>109.99</v>
      </c>
      <c r="G62" s="35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1:71" ht="14.4">
      <c r="A63" s="29"/>
      <c r="B63" s="27"/>
      <c r="C63" s="42">
        <v>44593</v>
      </c>
      <c r="D63" s="18">
        <v>107.215</v>
      </c>
      <c r="E63" s="34"/>
      <c r="F63" s="18">
        <v>100.127</v>
      </c>
      <c r="G63" s="35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1:71" ht="14.4">
      <c r="A64" s="29"/>
      <c r="B64" s="27"/>
      <c r="C64" s="42">
        <v>44621</v>
      </c>
      <c r="D64" s="18">
        <v>120.34</v>
      </c>
      <c r="E64" s="34"/>
      <c r="F64" s="18">
        <v>104.75</v>
      </c>
      <c r="G64" s="35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1:71" ht="14.4">
      <c r="A65" s="29"/>
      <c r="B65" s="27"/>
      <c r="C65" s="42">
        <v>44652</v>
      </c>
      <c r="D65" s="18">
        <v>116.895</v>
      </c>
      <c r="E65" s="34"/>
      <c r="F65" s="18">
        <v>100.364</v>
      </c>
      <c r="G65" s="3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1:71" ht="14.4">
      <c r="A66" s="29"/>
      <c r="B66" s="27"/>
      <c r="C66" s="42">
        <v>44682</v>
      </c>
      <c r="D66" s="18">
        <v>131.613</v>
      </c>
      <c r="E66" s="34"/>
      <c r="F66" s="18">
        <v>119.014</v>
      </c>
      <c r="G66" s="35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1:71" ht="14.4">
      <c r="A67" s="29"/>
      <c r="B67" s="27"/>
      <c r="C67" s="42">
        <v>44713</v>
      </c>
      <c r="D67" s="18">
        <v>145.19399999999999</v>
      </c>
      <c r="E67" s="34"/>
      <c r="F67" s="18">
        <v>128.67699999999999</v>
      </c>
      <c r="G67" s="35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1:71" ht="14.4">
      <c r="A68" s="29"/>
      <c r="B68" s="27"/>
      <c r="C68" s="42">
        <v>44743</v>
      </c>
      <c r="D68" s="18">
        <v>127.97</v>
      </c>
      <c r="E68" s="34"/>
      <c r="F68" s="18">
        <v>135.447</v>
      </c>
      <c r="G68" s="35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71" ht="14.4">
      <c r="A69" s="29"/>
      <c r="B69" s="27"/>
      <c r="C69" s="42">
        <v>44774</v>
      </c>
      <c r="D69" s="18">
        <v>130.94300000000001</v>
      </c>
      <c r="E69" s="34"/>
      <c r="F69" s="18">
        <v>133.285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1:71" ht="14.4">
      <c r="A70" s="29"/>
      <c r="B70" s="27"/>
      <c r="C70" s="42">
        <v>44805</v>
      </c>
      <c r="D70" s="18">
        <v>108.892</v>
      </c>
      <c r="E70" s="34"/>
      <c r="F70" s="18">
        <v>112.606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71" ht="14.4">
      <c r="A71" s="29"/>
      <c r="B71" s="27"/>
      <c r="C71" s="42">
        <v>44835</v>
      </c>
      <c r="D71" s="18">
        <v>116.119</v>
      </c>
      <c r="E71" s="34"/>
      <c r="F71" s="18">
        <v>109.291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1:71" ht="14.4">
      <c r="A72" s="29"/>
      <c r="B72" s="27"/>
      <c r="C72" s="27"/>
      <c r="D72" t="s">
        <v>42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1:71" ht="14.4">
      <c r="A73" s="27"/>
      <c r="B73" s="27"/>
      <c r="C73" s="27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1:71" ht="14.4">
      <c r="A74" s="27"/>
      <c r="B74" s="27"/>
      <c r="C74" s="27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1:71" ht="14.4">
      <c r="A75" s="27"/>
      <c r="B75" s="27"/>
      <c r="C75" s="27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1:71" ht="14.4">
      <c r="A76" s="27"/>
      <c r="B76" s="27"/>
      <c r="C76" s="27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1:71" ht="14.4">
      <c r="A77" s="27"/>
      <c r="B77" s="27"/>
      <c r="C77" s="2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1" ht="14.4">
      <c r="A78" s="27"/>
      <c r="B78" s="27"/>
      <c r="C78" s="27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1" ht="14.4">
      <c r="A79" s="27"/>
      <c r="B79" s="27"/>
      <c r="C79" s="27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1" ht="14.4">
      <c r="A80" s="27"/>
      <c r="B80" s="27"/>
      <c r="C80" s="27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1:71" ht="14.4">
      <c r="A81" s="27"/>
      <c r="B81" s="27"/>
      <c r="C81" s="27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1:71" ht="14.4">
      <c r="A82" s="27"/>
      <c r="B82" s="27"/>
      <c r="C82" s="27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1:71" ht="14.4">
      <c r="A83" s="27"/>
      <c r="B83" s="27"/>
      <c r="C83" s="27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1" ht="14.4">
      <c r="A84" s="27"/>
      <c r="B84" s="27"/>
      <c r="C84" s="27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1:71" ht="14.4">
      <c r="A85" s="27"/>
      <c r="B85" s="27"/>
      <c r="C85" s="27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ht="14.4">
      <c r="A86" s="27"/>
      <c r="B86" s="27"/>
      <c r="C86" s="27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 ht="14.4">
      <c r="A87" s="27"/>
      <c r="B87" s="27"/>
      <c r="C87" s="2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ht="14.4">
      <c r="A88" s="27"/>
      <c r="B88" s="27"/>
      <c r="C88" s="27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 ht="14.4">
      <c r="A89" s="27"/>
      <c r="B89" s="27"/>
      <c r="C89" s="27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1:71" ht="14.4">
      <c r="A90" s="27"/>
      <c r="B90" s="27"/>
      <c r="C90" s="27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1:71" ht="14.4">
      <c r="A91" s="27"/>
      <c r="B91" s="27"/>
      <c r="C91" s="27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1:71" ht="14.4">
      <c r="A92" s="27"/>
      <c r="B92" s="27"/>
      <c r="C92" s="27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1:71" ht="14.4">
      <c r="A93" s="27"/>
      <c r="B93" s="27"/>
      <c r="C93" s="27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1:71" ht="14.4">
      <c r="A94" s="27"/>
      <c r="B94" s="27"/>
      <c r="C94" s="27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1:71" ht="14.4">
      <c r="A95" s="27"/>
      <c r="B95" s="27"/>
      <c r="C95" s="27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1:71" ht="14.4">
      <c r="A96" s="27"/>
      <c r="B96" s="27"/>
      <c r="C96" s="27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1:71" ht="14.4">
      <c r="A97" s="27"/>
      <c r="B97" s="27"/>
      <c r="C97" s="2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4:71" ht="14.4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9:71" ht="14.4"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9:71" ht="14.4"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</row>
    <row r="101" spans="9:71" ht="14.4"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9:71" ht="14.4"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9:71" ht="14.4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9:71" ht="14.4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9:71" ht="14.4"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9:71" ht="14.4"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</row>
    <row r="107" spans="9:71" ht="14.4"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</row>
    <row r="108" spans="9:71" ht="14.4"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9:71" ht="14.4"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9:71" ht="14.4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9:71" ht="14.4"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9:71" ht="14.4"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9:71" ht="14.4"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</row>
    <row r="114" spans="9:71" ht="14.4"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</row>
    <row r="115" spans="9:71" ht="14.4"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</row>
    <row r="116" spans="9:71" ht="14.4"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</row>
    <row r="117" spans="9:71" ht="14.4"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</row>
    <row r="118" spans="9:71" ht="14.4"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</row>
    <row r="119" spans="9:71" ht="14.4"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</row>
    <row r="120" spans="9:71" ht="14.4"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</row>
    <row r="121" spans="9:71" ht="14.4"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</row>
    <row r="122" spans="9:71" ht="14.4"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</row>
    <row r="123" spans="9:71" ht="14.4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</row>
    <row r="124" spans="9:71" ht="14.4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</row>
    <row r="125" spans="9:71" ht="14.4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</row>
    <row r="126" spans="9:71" ht="14.4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</row>
    <row r="127" spans="9:71" ht="14.4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</row>
    <row r="128" spans="9:71" ht="14.4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</row>
    <row r="129" spans="9:71" ht="14.4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</row>
    <row r="130" spans="9:71" ht="14.4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</row>
    <row r="131" spans="9:71" ht="14.4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</row>
    <row r="132" spans="9:71" ht="14.4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</row>
    <row r="133" spans="9:71" ht="14.4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</row>
    <row r="134" spans="9:71" ht="14.4"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</row>
    <row r="135" spans="9:71" ht="14.4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</row>
    <row r="136" spans="9:71" ht="14.4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</row>
    <row r="137" spans="9:71" ht="14.4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</row>
    <row r="138" spans="9:71" ht="14.4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</row>
    <row r="139" spans="9:71" ht="14.4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</row>
    <row r="140" spans="9:71" ht="14.4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</row>
    <row r="141" spans="9:71" ht="14.4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</row>
    <row r="142" spans="9:71" ht="14.4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</row>
    <row r="143" spans="9:71" ht="14.4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</row>
    <row r="144" spans="9:71" ht="14.4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</row>
    <row r="145" spans="9:71" ht="14.4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</row>
    <row r="146" spans="9:71" ht="14.4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</row>
    <row r="147" spans="9:71" ht="14.4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</row>
    <row r="148" spans="9:71" ht="14.4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</row>
    <row r="149" spans="9:71" ht="14.4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</row>
    <row r="150" spans="9:71" ht="14.4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</row>
    <row r="151" spans="9:71" ht="14.4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</row>
    <row r="152" spans="9:71" ht="14.4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</row>
    <row r="153" spans="9:71" ht="14.4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</row>
    <row r="154" spans="9:71" ht="14.4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</row>
    <row r="155" spans="9:71" ht="14.4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</row>
    <row r="156" spans="9:71" ht="14.4"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</row>
    <row r="157" spans="9:71" ht="14.4"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</row>
    <row r="158" spans="9:71" ht="14.4"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</row>
    <row r="159" spans="9:71" ht="14.4"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</row>
    <row r="160" spans="9:71" ht="14.4"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</row>
    <row r="161" spans="9:71" ht="14.4"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</row>
    <row r="162" spans="9:71" ht="14.4"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</row>
    <row r="163" spans="9:71" ht="14.4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</row>
    <row r="164" spans="9:71" ht="14.4"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</row>
    <row r="165" spans="9:71" ht="14.4"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</row>
    <row r="166" spans="9:71" ht="14.4"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</row>
    <row r="167" spans="9:71" ht="14.4"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</row>
    <row r="168" spans="9:71" ht="14.4"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</row>
    <row r="169" spans="9:71" ht="14.4"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</row>
    <row r="170" spans="9:71" ht="14.4"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</row>
    <row r="171" spans="9:71" ht="14.4"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</row>
    <row r="172" spans="9:71" ht="14.4"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</row>
    <row r="173" spans="9:71" ht="14.4"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</row>
    <row r="174" spans="9:71" ht="14.4"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</row>
    <row r="175" spans="9:71" ht="14.4"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</row>
    <row r="176" spans="9:71" ht="14.4"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</row>
    <row r="177" spans="9:71" ht="14.4"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</row>
    <row r="178" spans="9:71" ht="14.4"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</row>
    <row r="179" spans="9:71" ht="14.4"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</row>
    <row r="180" spans="9:71" ht="14.4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</row>
    <row r="181" spans="9:71" ht="14.4"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</row>
    <row r="182" spans="9:71" ht="14.4"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</row>
    <row r="183" spans="9:71" ht="14.4"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</row>
    <row r="184" spans="9:71" ht="14.4"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</row>
    <row r="185" spans="9:71" ht="14.4"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</row>
    <row r="186" spans="9:71" ht="14.4"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</row>
    <row r="187" spans="9:71" ht="14.4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</row>
    <row r="188" spans="9:71" ht="14.4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</row>
    <row r="189" spans="9:71" ht="14.4"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</row>
    <row r="190" spans="9:71" ht="14.4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</row>
    <row r="191" spans="9:71" ht="14.4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</row>
    <row r="192" spans="9:71" ht="14.4"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</row>
    <row r="193" spans="9:71" ht="14.4"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</row>
    <row r="194" spans="9:71" ht="14.4"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</row>
    <row r="195" spans="9:71" ht="14.4"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</row>
    <row r="196" spans="9:71" ht="14.4"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</row>
    <row r="197" spans="9:71" ht="14.4"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</row>
    <row r="198" spans="9:71" ht="14.4"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</row>
    <row r="199" spans="9:71" ht="14.4"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</row>
    <row r="200" spans="9:71" ht="14.4"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</row>
    <row r="201" spans="9:71" ht="14.4"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</row>
    <row r="202" spans="9:71" ht="14.4"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</row>
    <row r="203" spans="9:71" ht="14.4"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</row>
    <row r="204" spans="9:71" ht="14.4"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</row>
    <row r="205" spans="9:71" ht="14.4"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</row>
    <row r="206" spans="9:71" ht="14.4"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</row>
    <row r="207" spans="9:71" ht="14.4"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</row>
    <row r="208" spans="9:71" ht="14.4"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</row>
    <row r="209" spans="9:71" ht="14.4"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</row>
    <row r="210" spans="9:71" ht="14.4"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</row>
    <row r="211" spans="9:71" ht="14.4"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</row>
    <row r="212" spans="9:71" ht="14.4"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</row>
    <row r="213" spans="9:71" ht="14.4"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</row>
    <row r="214" spans="9:71" ht="14.4"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</row>
    <row r="215" spans="9:71" ht="14.4"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</row>
    <row r="216" spans="9:71" ht="14.4"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</row>
    <row r="217" spans="9:71" ht="14.4"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</row>
    <row r="218" spans="9:71" ht="14.4"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</row>
    <row r="219" spans="9:71" ht="14.4"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</row>
    <row r="220" spans="9:71" ht="14.4"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</row>
    <row r="221" spans="9:71" ht="14.4"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</row>
    <row r="222" spans="9:71" ht="14.4"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</row>
    <row r="223" spans="9:71" ht="14.4"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</row>
    <row r="224" spans="9:71" ht="14.4"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</row>
    <row r="225" spans="9:71" ht="14.4"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</row>
    <row r="226" spans="9:71" ht="14.4"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</row>
    <row r="227" spans="9:71" ht="14.4"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</row>
    <row r="228" spans="9:71" ht="14.4"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</row>
    <row r="229" spans="9:71" ht="14.4"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</row>
    <row r="230" spans="9:71" ht="14.4"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</row>
    <row r="231" spans="9:71" ht="14.4"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</row>
    <row r="232" spans="9:71" ht="14.4"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</row>
    <row r="233" spans="9:71" ht="14.4"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</row>
    <row r="234" spans="9:71" ht="14.4"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</row>
    <row r="235" spans="9:71" ht="14.4"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</row>
    <row r="236" spans="9:71" ht="14.4"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</row>
    <row r="237" spans="9:71" ht="14.4"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</row>
    <row r="238" spans="9:71" ht="14.4"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</row>
    <row r="239" spans="9:71" ht="14.4"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</row>
    <row r="240" spans="9:71" ht="14.4"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</row>
    <row r="241" spans="9:71" ht="14.4"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</row>
    <row r="242" spans="9:71" ht="14.4"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</row>
    <row r="243" spans="9:71" ht="14.4"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</row>
    <row r="244" spans="9:71" ht="14.4"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</row>
    <row r="245" spans="9:71" ht="14.4"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</row>
    <row r="246" spans="9:71" ht="14.4"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</row>
    <row r="247" spans="9:71" ht="14.4"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</row>
    <row r="248" spans="9:71" ht="14.4"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</row>
    <row r="249" spans="9:71" ht="14.4"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</row>
    <row r="250" spans="9:71" ht="14.4"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</row>
    <row r="251" spans="9:71" ht="14.4"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</row>
    <row r="252" spans="9:71" ht="14.4"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</row>
    <row r="253" spans="9:71" ht="14.4"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</row>
    <row r="254" spans="9:71" ht="14.4"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</row>
    <row r="255" spans="9:71" ht="14.4"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</row>
    <row r="256" spans="9:71" ht="14.4"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</row>
    <row r="257" spans="9:71" ht="14.4"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</row>
    <row r="258" spans="9:71" ht="14.4"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</row>
    <row r="259" spans="9:71" ht="14.4"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</row>
    <row r="260" spans="9:71" ht="14.4"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</row>
    <row r="261" spans="9:71" ht="14.4"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</row>
    <row r="262" spans="9:71" ht="14.4"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</row>
    <row r="263" spans="9:71" ht="14.4"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</row>
    <row r="264" spans="9:71" ht="14.4"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</row>
    <row r="265" spans="9:71" ht="14.4"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</row>
    <row r="266" spans="9:71" ht="14.4"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</row>
    <row r="267" spans="9:71" ht="14.4"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</row>
    <row r="268" spans="9:71" ht="14.4"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</row>
    <row r="269" spans="9:71" ht="14.4"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</row>
    <row r="270" spans="9:71" ht="14.4"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</row>
    <row r="271" spans="9:71" ht="14.4"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</row>
    <row r="272" spans="9:71" ht="14.4"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</row>
    <row r="273" spans="9:71" ht="14.4"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</row>
    <row r="274" spans="9:71" ht="14.4"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</row>
    <row r="275" spans="9:71" ht="14.4"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</row>
    <row r="276" spans="9:71" ht="14.4"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</row>
    <row r="277" spans="9:71" ht="14.4"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</row>
    <row r="278" spans="9:71" ht="14.4"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</row>
    <row r="279" spans="9:71" ht="14.4"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</row>
    <row r="280" spans="9:71" ht="14.4"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</row>
    <row r="281" spans="9:71" ht="14.4"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</row>
    <row r="282" spans="9:71" ht="14.4"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</row>
    <row r="283" spans="9:71" ht="14.4"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</row>
    <row r="284" spans="9:71" ht="14.4"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</row>
    <row r="285" spans="9:71" ht="14.4"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</row>
    <row r="286" spans="9:71" ht="14.4"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</row>
    <row r="287" spans="9:71" ht="14.4"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</row>
    <row r="288" spans="9:71" ht="14.4"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</row>
    <row r="289" spans="9:71" ht="14.4"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</row>
    <row r="290" spans="9:71" ht="14.4"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</row>
    <row r="291" spans="9:71" ht="14.4"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</row>
    <row r="292" spans="9:71" ht="14.4"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</row>
    <row r="293" spans="9:71" ht="14.4"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</row>
    <row r="294" spans="9:71" ht="14.4"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</row>
    <row r="295" spans="9:71" ht="14.4"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</row>
    <row r="296" spans="9:71" ht="14.4"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</row>
    <row r="297" spans="9:71" ht="14.4"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</row>
    <row r="298" spans="9:71" ht="14.4"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</row>
    <row r="299" spans="9:71" ht="14.4"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</row>
    <row r="300" spans="9:71" ht="14.4"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</row>
    <row r="301" spans="9:71" ht="14.4"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</row>
    <row r="302" spans="9:71" ht="14.4"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</row>
    <row r="303" spans="9:71" ht="14.4"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</row>
    <row r="304" spans="9:71" ht="14.4"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</row>
    <row r="305" spans="9:71" ht="14.4"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</row>
    <row r="306" spans="9:71" ht="14.4"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</row>
    <row r="307" spans="9:71" ht="14.4"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</row>
    <row r="308" spans="9:71" ht="14.4"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</row>
    <row r="309" spans="9:71" ht="14.4"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</row>
    <row r="310" spans="9:71" ht="14.4"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</row>
    <row r="311" spans="9:71" ht="14.4"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</row>
    <row r="312" spans="9:71" ht="14.4"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</row>
    <row r="313" spans="9:71" ht="14.4"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</row>
    <row r="314" spans="9:71" ht="14.4"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</row>
    <row r="315" spans="9:71" ht="14.4"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</row>
    <row r="316" spans="9:71" ht="14.4"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</row>
    <row r="317" spans="9:71" ht="14.4"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</row>
    <row r="318" spans="9:71" ht="14.4"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</row>
    <row r="319" spans="9:71" ht="14.4"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</row>
    <row r="320" spans="9:71" ht="14.4"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25" right="0.25" top="0.75" bottom="0.75" header="0.3" footer="0.3"/>
  <pageSetup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view="pageBreakPreview" zoomScaleNormal="100" zoomScaleSheetLayoutView="100" workbookViewId="0" topLeftCell="A45">
      <selection pane="topLeft" activeCell="M49" sqref="M49"/>
    </sheetView>
  </sheetViews>
  <sheetFormatPr defaultColWidth="9.109375" defaultRowHeight="15"/>
  <cols>
    <col min="1" max="1" width="3.42857142857143" style="8" customWidth="1"/>
    <col min="2" max="2" width="3.85714285714286" style="8" customWidth="1"/>
    <col min="3" max="3" width="20.8571428571429" style="8" customWidth="1"/>
    <col min="4" max="4" width="3.85714285714286" style="8" customWidth="1"/>
    <col min="5" max="5" width="15.8571428571429" style="8" customWidth="1"/>
    <col min="6" max="6" width="3.85714285714286" style="8" customWidth="1"/>
    <col min="7" max="7" width="15.8571428571429" style="8" customWidth="1"/>
    <col min="8" max="8" width="3.85714285714286" style="8" customWidth="1"/>
    <col min="9" max="9" width="15.8571428571429" style="8" customWidth="1"/>
    <col min="10" max="10" width="3.85714285714286" style="8" customWidth="1"/>
    <col min="11" max="11" width="15.8571428571429" style="8" customWidth="1"/>
    <col min="12" max="12" width="3.85714285714286" style="8" customWidth="1"/>
    <col min="13" max="13" width="15.8571428571429" style="8" customWidth="1"/>
    <col min="20" max="16384" width="9.14285714285714" style="8"/>
  </cols>
  <sheetData>
    <row r="1" spans="1:14" ht="24" customHeight="1">
      <c r="A1" s="60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8.5" customHeight="1">
      <c r="A2" s="60" t="s">
        <v>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6.25" customHeight="1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4" ht="24.75" customHeight="1">
      <c r="A4" s="3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/>
      <c r="U4"/>
      <c r="V4"/>
      <c r="W4"/>
      <c r="X4"/>
    </row>
    <row r="5" spans="1:24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/>
      <c r="U5"/>
      <c r="V5"/>
      <c r="W5"/>
      <c r="X5"/>
    </row>
    <row r="6" spans="1:24" ht="15" customHeight="1">
      <c r="A6" s="27"/>
      <c r="B6" s="38" t="s">
        <v>18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/>
      <c r="U6"/>
      <c r="V6"/>
      <c r="W6"/>
      <c r="X6"/>
    </row>
    <row r="7" spans="1:24" ht="1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/>
      <c r="U7"/>
      <c r="V7"/>
      <c r="W7"/>
      <c r="X7"/>
    </row>
    <row r="8" spans="1:24" ht="15" customHeight="1">
      <c r="A8" s="27"/>
      <c r="B8" s="27"/>
      <c r="C8" s="27" t="s">
        <v>19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/>
      <c r="U8"/>
      <c r="V8"/>
      <c r="W8"/>
      <c r="X8"/>
    </row>
    <row r="9" spans="1:24" ht="14.4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/>
      <c r="U9"/>
      <c r="V9"/>
      <c r="W9"/>
      <c r="X9"/>
    </row>
    <row r="10" spans="14:24" ht="14.4">
      <c r="N10" s="8"/>
      <c r="T10"/>
      <c r="U10"/>
      <c r="V10"/>
      <c r="W10"/>
      <c r="X10"/>
    </row>
    <row r="11" spans="3:24" ht="14.4">
      <c r="C11" s="43">
        <v>44835</v>
      </c>
      <c r="E11" s="23">
        <v>9009.4599999999991</v>
      </c>
      <c r="G11" s="23">
        <f>5386.77+254874.16</f>
        <v>260260.93</v>
      </c>
      <c r="I11" s="23">
        <v>0</v>
      </c>
      <c r="K11" s="23">
        <v>491616.60</v>
      </c>
      <c r="M11" s="23">
        <f>SUM(E11:K11)</f>
        <v>760886.99</v>
      </c>
      <c r="N11" s="8"/>
      <c r="T11"/>
      <c r="U11"/>
      <c r="V11"/>
      <c r="W11"/>
      <c r="X11"/>
    </row>
    <row r="12" spans="3:24" ht="14.4">
      <c r="C12" s="15" t="s">
        <v>20</v>
      </c>
      <c r="D12" s="15"/>
      <c r="E12" s="15" t="s">
        <v>21</v>
      </c>
      <c r="F12" s="15"/>
      <c r="G12" s="15" t="s">
        <v>22</v>
      </c>
      <c r="H12" s="15"/>
      <c r="I12" s="15" t="s">
        <v>37</v>
      </c>
      <c r="J12" s="15"/>
      <c r="K12" s="15" t="s">
        <v>38</v>
      </c>
      <c r="L12" s="15"/>
      <c r="M12" s="15" t="s">
        <v>23</v>
      </c>
      <c r="N12" s="8"/>
      <c r="T12"/>
      <c r="U12"/>
      <c r="V12"/>
      <c r="W12"/>
      <c r="X12"/>
    </row>
    <row r="13" spans="14:24" ht="14.4">
      <c r="N13" s="8"/>
      <c r="T13"/>
      <c r="U13"/>
      <c r="V13"/>
      <c r="W13"/>
      <c r="X13"/>
    </row>
    <row r="14" spans="14:24" ht="14.4">
      <c r="N14" s="8"/>
      <c r="T14"/>
      <c r="U14"/>
      <c r="V14"/>
      <c r="W14"/>
      <c r="X14"/>
    </row>
    <row r="15" spans="3:24" ht="14.4">
      <c r="C15" s="43">
        <v>44805</v>
      </c>
      <c r="E15" s="23">
        <v>0</v>
      </c>
      <c r="G15" s="23">
        <v>326725.53999999998</v>
      </c>
      <c r="I15" s="23">
        <v>0</v>
      </c>
      <c r="K15" s="23">
        <v>488625.22</v>
      </c>
      <c r="M15" s="23">
        <f>SUM(E15:K15)</f>
        <v>815350.76</v>
      </c>
      <c r="N15" s="8"/>
      <c r="T15"/>
      <c r="U15"/>
      <c r="V15"/>
      <c r="W15"/>
      <c r="X15"/>
    </row>
    <row r="16" spans="3:24" ht="14.4">
      <c r="C16" s="15" t="s">
        <v>24</v>
      </c>
      <c r="D16" s="15"/>
      <c r="E16" s="15" t="s">
        <v>21</v>
      </c>
      <c r="F16" s="15"/>
      <c r="G16" s="15" t="s">
        <v>22</v>
      </c>
      <c r="H16" s="15"/>
      <c r="I16" s="15" t="s">
        <v>37</v>
      </c>
      <c r="J16" s="15"/>
      <c r="K16" s="15" t="s">
        <v>38</v>
      </c>
      <c r="L16" s="15"/>
      <c r="M16" s="15" t="s">
        <v>23</v>
      </c>
      <c r="N16" s="8"/>
      <c r="T16"/>
      <c r="U16"/>
      <c r="V16"/>
      <c r="W16"/>
      <c r="X16"/>
    </row>
    <row r="17" spans="14:24" ht="14.4">
      <c r="N17" s="8"/>
      <c r="T17"/>
      <c r="U17"/>
      <c r="V17"/>
      <c r="W17"/>
      <c r="X17"/>
    </row>
    <row r="18" spans="14:24" ht="14.4">
      <c r="N18" s="8"/>
      <c r="T18"/>
      <c r="U18"/>
      <c r="V18"/>
      <c r="W18"/>
      <c r="X18"/>
    </row>
    <row r="19" spans="3:24" ht="14.4">
      <c r="C19" s="43">
        <v>44470</v>
      </c>
      <c r="E19" s="23">
        <v>1602904.05</v>
      </c>
      <c r="G19" s="23">
        <v>178179.45</v>
      </c>
      <c r="I19" s="23">
        <v>0</v>
      </c>
      <c r="K19" s="23">
        <v>735209.60</v>
      </c>
      <c r="M19" s="23">
        <f>SUM(E19:K19)</f>
        <v>2516293.10</v>
      </c>
      <c r="N19" s="8"/>
      <c r="T19"/>
      <c r="U19"/>
      <c r="V19"/>
      <c r="W19"/>
      <c r="X19"/>
    </row>
    <row r="20" spans="3:24" ht="14.4">
      <c r="C20" s="15" t="s">
        <v>25</v>
      </c>
      <c r="D20" s="15"/>
      <c r="E20" s="15" t="s">
        <v>21</v>
      </c>
      <c r="F20" s="15"/>
      <c r="G20" s="15" t="s">
        <v>22</v>
      </c>
      <c r="H20" s="15"/>
      <c r="I20" s="15" t="s">
        <v>37</v>
      </c>
      <c r="J20" s="15"/>
      <c r="K20" s="15" t="s">
        <v>38</v>
      </c>
      <c r="L20" s="15"/>
      <c r="M20" s="15" t="s">
        <v>23</v>
      </c>
      <c r="N20" s="8"/>
      <c r="T20"/>
      <c r="U20"/>
      <c r="V20"/>
      <c r="W20"/>
      <c r="X20"/>
    </row>
    <row r="21" spans="14:24" ht="14.4">
      <c r="N21" s="8"/>
      <c r="T21"/>
      <c r="U21"/>
      <c r="V21"/>
      <c r="W21"/>
      <c r="X21"/>
    </row>
    <row r="22" spans="14:24" ht="14.4">
      <c r="N22" s="8"/>
      <c r="T22"/>
      <c r="U22"/>
      <c r="V22"/>
      <c r="W22"/>
      <c r="X22"/>
    </row>
    <row r="23" spans="3:24" ht="14.4">
      <c r="C23" s="43">
        <v>44440</v>
      </c>
      <c r="E23" s="23">
        <v>0</v>
      </c>
      <c r="G23" s="23">
        <v>270143.03000000003</v>
      </c>
      <c r="I23" s="23">
        <v>0</v>
      </c>
      <c r="K23" s="23">
        <v>849398.98</v>
      </c>
      <c r="M23" s="23">
        <f>SUM(E23:K23)</f>
        <v>1119542.01</v>
      </c>
      <c r="N23" s="8"/>
      <c r="T23"/>
      <c r="U23"/>
      <c r="V23"/>
      <c r="W23"/>
      <c r="X23"/>
    </row>
    <row r="24" spans="3:24" ht="14.4">
      <c r="C24" s="15" t="s">
        <v>26</v>
      </c>
      <c r="D24" s="15"/>
      <c r="E24" s="15" t="s">
        <v>21</v>
      </c>
      <c r="F24" s="15"/>
      <c r="G24" s="15" t="s">
        <v>22</v>
      </c>
      <c r="H24" s="15"/>
      <c r="I24" s="15" t="s">
        <v>37</v>
      </c>
      <c r="J24" s="15"/>
      <c r="K24" s="15" t="s">
        <v>38</v>
      </c>
      <c r="L24" s="15"/>
      <c r="M24" s="15" t="s">
        <v>23</v>
      </c>
      <c r="N24" s="15"/>
      <c r="T24"/>
      <c r="U24"/>
      <c r="V24"/>
      <c r="W24"/>
      <c r="X24"/>
    </row>
    <row r="25" spans="3:24" ht="14.4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T25"/>
      <c r="U25"/>
      <c r="V25"/>
      <c r="W25"/>
      <c r="X25"/>
    </row>
    <row r="26" spans="3:24" ht="14.4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T26"/>
      <c r="U26"/>
      <c r="V26"/>
      <c r="W26"/>
      <c r="X26"/>
    </row>
    <row r="27" spans="1:24" ht="18">
      <c r="A27" s="27"/>
      <c r="B27" s="38" t="s">
        <v>27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/>
      <c r="U27"/>
      <c r="V27"/>
      <c r="W27"/>
      <c r="X27"/>
    </row>
    <row r="28" spans="1:24" ht="14.4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/>
      <c r="U28"/>
      <c r="V28"/>
      <c r="W28"/>
      <c r="X28"/>
    </row>
    <row r="29" spans="1:24" ht="14.4">
      <c r="A29" s="27"/>
      <c r="B29" s="27"/>
      <c r="C29" s="27" t="s">
        <v>28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/>
      <c r="U29"/>
      <c r="V29"/>
      <c r="W29"/>
      <c r="X29"/>
    </row>
    <row r="30" spans="1:24" ht="14.4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/>
      <c r="U30"/>
      <c r="V30"/>
      <c r="W30"/>
      <c r="X30"/>
    </row>
    <row r="31" spans="1:24" ht="14.4">
      <c r="A31" s="39"/>
      <c r="B31" s="39"/>
      <c r="C31" s="39"/>
      <c r="D31" s="39"/>
      <c r="E31" s="39"/>
      <c r="F31" s="39"/>
      <c r="G31" s="39"/>
      <c r="H31" s="39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/>
      <c r="U31"/>
      <c r="V31"/>
      <c r="W31"/>
      <c r="X31"/>
    </row>
    <row r="32" spans="1:24" ht="14.4">
      <c r="A32" s="39"/>
      <c r="B32" s="39"/>
      <c r="C32" s="43"/>
      <c r="D32" s="39"/>
      <c r="E32" s="19"/>
      <c r="F32" s="39"/>
      <c r="G32" s="23"/>
      <c r="H32" s="39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/>
      <c r="U32"/>
      <c r="V32"/>
      <c r="W32"/>
      <c r="X32"/>
    </row>
    <row r="33" spans="3:36" ht="28.8">
      <c r="C33" s="15" t="s">
        <v>20</v>
      </c>
      <c r="D33" s="15"/>
      <c r="E33" s="24" t="s">
        <v>29</v>
      </c>
      <c r="F33" s="15"/>
      <c r="G33" s="24" t="s">
        <v>30</v>
      </c>
      <c r="H33" s="15"/>
      <c r="I33" s="36"/>
      <c r="J33" s="36"/>
      <c r="K33" s="36"/>
      <c r="L33" s="36"/>
      <c r="M33" s="36"/>
      <c r="N33" s="36"/>
      <c r="T33"/>
      <c r="U33"/>
      <c r="V33"/>
      <c r="AC33" s="54"/>
      <c r="AD33" s="55"/>
      <c r="AE33" s="55"/>
      <c r="AF33" s="55"/>
      <c r="AG33" s="55"/>
      <c r="AH33" s="55"/>
      <c r="AI33" s="55"/>
      <c r="AJ33" s="55"/>
    </row>
    <row r="34" spans="9:36" ht="14.4">
      <c r="I34"/>
      <c r="J34"/>
      <c r="K34"/>
      <c r="L34"/>
      <c r="M34"/>
      <c r="T34"/>
      <c r="U34"/>
      <c r="V34"/>
      <c r="AC34" s="55"/>
      <c r="AD34" s="55"/>
      <c r="AE34" s="55"/>
      <c r="AF34" s="55"/>
      <c r="AG34" s="55"/>
      <c r="AH34" s="55"/>
      <c r="AI34" s="55"/>
      <c r="AJ34" s="55"/>
    </row>
    <row r="35" spans="4:36" ht="14.4">
      <c r="D35" s="15"/>
      <c r="E35" s="15"/>
      <c r="F35" s="15"/>
      <c r="G35" s="15"/>
      <c r="H35" s="15"/>
      <c r="I35" s="36"/>
      <c r="J35"/>
      <c r="K35"/>
      <c r="L35"/>
      <c r="M35"/>
      <c r="T35"/>
      <c r="U35"/>
      <c r="V35"/>
      <c r="AC35" s="55"/>
      <c r="AD35" s="55"/>
      <c r="AE35" s="55"/>
      <c r="AF35" s="55"/>
      <c r="AG35" s="55"/>
      <c r="AH35" s="55"/>
      <c r="AI35" s="55"/>
      <c r="AJ35" s="55"/>
    </row>
    <row r="36" spans="3:36" ht="14.4">
      <c r="C36" s="43"/>
      <c r="D36" s="39"/>
      <c r="E36" s="19"/>
      <c r="F36" s="39"/>
      <c r="G36" s="23"/>
      <c r="H36" s="15"/>
      <c r="I36" s="36"/>
      <c r="J36"/>
      <c r="K36"/>
      <c r="L36"/>
      <c r="M36"/>
      <c r="T36"/>
      <c r="U36"/>
      <c r="V36"/>
      <c r="AC36" s="55"/>
      <c r="AD36" s="55"/>
      <c r="AE36" s="55"/>
      <c r="AF36" s="55"/>
      <c r="AG36" s="55"/>
      <c r="AH36" s="55"/>
      <c r="AI36" s="55"/>
      <c r="AJ36" s="55"/>
    </row>
    <row r="37" spans="3:36" ht="28.8">
      <c r="C37" s="15" t="s">
        <v>24</v>
      </c>
      <c r="D37" s="15"/>
      <c r="E37" s="24" t="s">
        <v>29</v>
      </c>
      <c r="F37" s="15"/>
      <c r="G37" s="24" t="s">
        <v>30</v>
      </c>
      <c r="H37" s="15"/>
      <c r="I37" s="36"/>
      <c r="J37"/>
      <c r="K37"/>
      <c r="L37"/>
      <c r="M37"/>
      <c r="T37"/>
      <c r="U37"/>
      <c r="V37"/>
      <c r="AC37" s="59"/>
      <c r="AD37" s="59"/>
      <c r="AE37" s="59"/>
      <c r="AF37" s="59"/>
      <c r="AG37" s="59"/>
      <c r="AH37" s="59"/>
      <c r="AI37" s="59"/>
      <c r="AJ37" s="59"/>
    </row>
    <row r="38" spans="4:36" ht="14.4">
      <c r="D38" s="15"/>
      <c r="E38" s="15"/>
      <c r="F38" s="15"/>
      <c r="G38" s="15"/>
      <c r="H38" s="15"/>
      <c r="I38" s="36"/>
      <c r="J38"/>
      <c r="K38"/>
      <c r="L38"/>
      <c r="M38"/>
      <c r="T38"/>
      <c r="U38"/>
      <c r="V38"/>
      <c r="AC38" s="59"/>
      <c r="AD38" s="59"/>
      <c r="AE38" s="59"/>
      <c r="AF38" s="59"/>
      <c r="AG38" s="59"/>
      <c r="AH38" s="59"/>
      <c r="AI38" s="59"/>
      <c r="AJ38" s="59"/>
    </row>
    <row r="39" spans="4:22" ht="14.4">
      <c r="D39" s="15"/>
      <c r="E39" s="15"/>
      <c r="F39" s="15"/>
      <c r="G39" s="15"/>
      <c r="H39" s="15"/>
      <c r="I39" s="36"/>
      <c r="J39"/>
      <c r="K39"/>
      <c r="L39"/>
      <c r="M39"/>
      <c r="T39"/>
      <c r="U39"/>
      <c r="V39"/>
    </row>
    <row r="40" spans="3:22" ht="14.4">
      <c r="C40" s="43"/>
      <c r="D40" s="15"/>
      <c r="E40" s="19"/>
      <c r="F40" s="15"/>
      <c r="G40" s="23"/>
      <c r="H40" s="15"/>
      <c r="I40" s="36"/>
      <c r="J40"/>
      <c r="K40"/>
      <c r="L40"/>
      <c r="M40"/>
      <c r="T40"/>
      <c r="U40"/>
      <c r="V40"/>
    </row>
    <row r="41" spans="3:22" ht="28.8">
      <c r="C41" s="15" t="s">
        <v>25</v>
      </c>
      <c r="D41" s="15"/>
      <c r="E41" s="24" t="s">
        <v>29</v>
      </c>
      <c r="F41" s="15"/>
      <c r="G41" s="24" t="s">
        <v>30</v>
      </c>
      <c r="H41" s="15"/>
      <c r="I41" s="36"/>
      <c r="J41"/>
      <c r="K41"/>
      <c r="L41"/>
      <c r="M41"/>
      <c r="T41"/>
      <c r="U41"/>
      <c r="V41"/>
    </row>
    <row r="42" spans="4:22" ht="14.4">
      <c r="D42" s="15"/>
      <c r="E42" s="15"/>
      <c r="F42" s="15"/>
      <c r="G42" s="15"/>
      <c r="H42" s="15"/>
      <c r="I42" s="36"/>
      <c r="J42"/>
      <c r="K42"/>
      <c r="L42"/>
      <c r="M42"/>
      <c r="T42"/>
      <c r="U42"/>
      <c r="V42"/>
    </row>
    <row r="43" spans="4:22" ht="14.4">
      <c r="D43" s="15"/>
      <c r="E43" s="15"/>
      <c r="F43" s="15"/>
      <c r="G43" s="15"/>
      <c r="H43" s="15"/>
      <c r="I43" s="36"/>
      <c r="J43"/>
      <c r="K43"/>
      <c r="L43"/>
      <c r="M43"/>
      <c r="T43"/>
      <c r="U43"/>
      <c r="V43"/>
    </row>
    <row r="44" spans="3:22" ht="14.4">
      <c r="C44" s="43"/>
      <c r="D44" s="15"/>
      <c r="E44" s="19"/>
      <c r="F44" s="15"/>
      <c r="G44" s="23"/>
      <c r="H44" s="15"/>
      <c r="I44" s="36"/>
      <c r="J44"/>
      <c r="K44"/>
      <c r="L44"/>
      <c r="M44"/>
      <c r="T44"/>
      <c r="U44"/>
      <c r="V44"/>
    </row>
    <row r="45" spans="3:22" ht="28.8">
      <c r="C45" s="15" t="s">
        <v>26</v>
      </c>
      <c r="D45" s="15"/>
      <c r="E45" s="24" t="s">
        <v>29</v>
      </c>
      <c r="F45" s="15"/>
      <c r="G45" s="24" t="s">
        <v>30</v>
      </c>
      <c r="H45" s="15"/>
      <c r="I45" s="36"/>
      <c r="J45"/>
      <c r="K45"/>
      <c r="L45"/>
      <c r="M45"/>
      <c r="T45"/>
      <c r="U45"/>
      <c r="V45"/>
    </row>
    <row r="46" spans="3:22" ht="14.4">
      <c r="C46" s="15"/>
      <c r="D46" s="15"/>
      <c r="E46" s="15"/>
      <c r="F46" s="15"/>
      <c r="G46" s="15"/>
      <c r="H46" s="15"/>
      <c r="I46" s="36"/>
      <c r="J46"/>
      <c r="K46"/>
      <c r="L46"/>
      <c r="M46"/>
      <c r="T46"/>
      <c r="U46"/>
      <c r="V46"/>
    </row>
    <row r="47" spans="1:22" ht="14.4">
      <c r="A47" s="27"/>
      <c r="B47" s="27"/>
      <c r="C47" s="27"/>
      <c r="D47" s="27"/>
      <c r="E47" s="27"/>
      <c r="F47" s="27"/>
      <c r="G47" s="27"/>
      <c r="H47" s="27"/>
      <c r="I47" s="27"/>
      <c r="J47"/>
      <c r="K47"/>
      <c r="L47"/>
      <c r="M47"/>
      <c r="T47"/>
      <c r="U47"/>
      <c r="V47"/>
    </row>
    <row r="48" spans="1:22" ht="18">
      <c r="A48" s="27"/>
      <c r="B48" s="38" t="s">
        <v>31</v>
      </c>
      <c r="C48" s="27"/>
      <c r="D48" s="27"/>
      <c r="E48" s="27"/>
      <c r="F48" s="27"/>
      <c r="G48" s="27"/>
      <c r="H48" s="27"/>
      <c r="I48" s="27"/>
      <c r="J48"/>
      <c r="K48"/>
      <c r="L48"/>
      <c r="M48"/>
      <c r="T48"/>
      <c r="U48"/>
      <c r="V48"/>
    </row>
    <row r="49" spans="1:22" ht="14.4">
      <c r="A49" s="27"/>
      <c r="B49" s="27"/>
      <c r="C49" s="27"/>
      <c r="D49" s="27"/>
      <c r="E49" s="27"/>
      <c r="F49" s="27"/>
      <c r="G49" s="27"/>
      <c r="H49" s="27"/>
      <c r="I49" s="27"/>
      <c r="J49"/>
      <c r="K49"/>
      <c r="L49"/>
      <c r="M49"/>
      <c r="T49"/>
      <c r="U49"/>
      <c r="V49"/>
    </row>
    <row r="50" spans="1:22" ht="14.4">
      <c r="A50" s="27"/>
      <c r="B50" s="27"/>
      <c r="C50" s="27" t="s">
        <v>32</v>
      </c>
      <c r="D50" s="27"/>
      <c r="E50" s="27"/>
      <c r="F50" s="27"/>
      <c r="G50" s="27"/>
      <c r="H50" s="27"/>
      <c r="I50" s="27"/>
      <c r="J50"/>
      <c r="K50"/>
      <c r="L50"/>
      <c r="M50"/>
      <c r="T50"/>
      <c r="U50"/>
      <c r="V50"/>
    </row>
    <row r="51" spans="1:22" ht="14.4">
      <c r="A51" s="27"/>
      <c r="B51" s="27"/>
      <c r="C51" s="27"/>
      <c r="D51" s="27"/>
      <c r="E51" s="27"/>
      <c r="F51" s="27"/>
      <c r="G51" s="27"/>
      <c r="H51" s="27"/>
      <c r="I51" s="27"/>
      <c r="J51"/>
      <c r="K51"/>
      <c r="L51"/>
      <c r="M51"/>
      <c r="T51"/>
      <c r="U51"/>
      <c r="V51"/>
    </row>
    <row r="52" spans="3:22" ht="14.4">
      <c r="C52" s="15"/>
      <c r="D52" s="15"/>
      <c r="E52" s="15"/>
      <c r="F52" s="15"/>
      <c r="G52" s="15"/>
      <c r="H52" s="15"/>
      <c r="I52" s="15"/>
      <c r="K52"/>
      <c r="L52"/>
      <c r="M52"/>
      <c r="T52"/>
      <c r="U52"/>
      <c r="V52"/>
    </row>
    <row r="53" spans="3:22" ht="14.4">
      <c r="C53" s="43">
        <f>C11</f>
        <v>44835</v>
      </c>
      <c r="D53" s="15"/>
      <c r="E53" s="23">
        <f>M15-M11</f>
        <v>54463.770000000019</v>
      </c>
      <c r="F53" s="15"/>
      <c r="G53" s="43">
        <v>44805</v>
      </c>
      <c r="H53" s="15"/>
      <c r="I53" s="23">
        <v>324312.73</v>
      </c>
      <c r="K53" t="s">
        <v>48</v>
      </c>
      <c r="L53"/>
      <c r="M53"/>
      <c r="T53"/>
      <c r="U53"/>
      <c r="V53"/>
    </row>
    <row r="54" spans="3:22" ht="14.4">
      <c r="C54" s="15" t="s">
        <v>20</v>
      </c>
      <c r="D54" s="15"/>
      <c r="E54" s="24" t="s">
        <v>33</v>
      </c>
      <c r="F54" s="15"/>
      <c r="G54" s="15" t="s">
        <v>20</v>
      </c>
      <c r="H54" s="15"/>
      <c r="I54" s="24" t="s">
        <v>33</v>
      </c>
      <c r="J54" s="15"/>
      <c r="K54" t="s">
        <v>49</v>
      </c>
      <c r="L54"/>
      <c r="M54"/>
      <c r="T54"/>
      <c r="U54"/>
      <c r="V54"/>
    </row>
    <row r="55" spans="3:22" ht="14.4">
      <c r="C55" s="15"/>
      <c r="D55" s="15"/>
      <c r="E55" s="15"/>
      <c r="F55" s="15"/>
      <c r="G55" s="15"/>
      <c r="H55" s="15"/>
      <c r="I55" s="15"/>
      <c r="J55" s="15"/>
      <c r="K55"/>
      <c r="L55"/>
      <c r="M55"/>
      <c r="T55"/>
      <c r="U55"/>
      <c r="V55"/>
    </row>
    <row r="56" spans="3:22" ht="14.4">
      <c r="C56" s="15"/>
      <c r="D56" s="15"/>
      <c r="E56" s="15"/>
      <c r="F56" s="15"/>
      <c r="G56" s="15"/>
      <c r="H56" s="15"/>
      <c r="I56" s="15"/>
      <c r="J56" s="15"/>
      <c r="K56"/>
      <c r="L56"/>
      <c r="M56"/>
      <c r="T56"/>
      <c r="U56"/>
      <c r="V56"/>
    </row>
    <row r="57" spans="3:22" ht="14.4">
      <c r="C57" s="15"/>
      <c r="D57" s="15"/>
      <c r="E57" s="15"/>
      <c r="F57" s="15"/>
      <c r="G57" s="15"/>
      <c r="H57" s="15"/>
      <c r="I57" s="15"/>
      <c r="J57" s="15"/>
      <c r="K57"/>
      <c r="L57"/>
      <c r="M57"/>
      <c r="T57"/>
      <c r="U57"/>
      <c r="V57"/>
    </row>
    <row r="58" spans="3:22" ht="14.4">
      <c r="C58" s="43">
        <f>C19</f>
        <v>44470</v>
      </c>
      <c r="D58" s="15"/>
      <c r="E58" s="23">
        <v>206152.95999999996</v>
      </c>
      <c r="F58" s="15"/>
      <c r="G58" s="43">
        <v>44440</v>
      </c>
      <c r="H58" s="15"/>
      <c r="I58" s="23">
        <v>283197.04000000004</v>
      </c>
      <c r="J58" s="15"/>
      <c r="K58"/>
      <c r="L58"/>
      <c r="M58"/>
      <c r="T58"/>
      <c r="U58"/>
      <c r="V58"/>
    </row>
    <row r="59" spans="3:22" ht="28.8">
      <c r="C59" s="24" t="s">
        <v>34</v>
      </c>
      <c r="D59" s="15"/>
      <c r="E59" s="24" t="s">
        <v>33</v>
      </c>
      <c r="F59" s="15"/>
      <c r="G59" s="24" t="s">
        <v>34</v>
      </c>
      <c r="H59" s="15"/>
      <c r="I59" s="24" t="s">
        <v>33</v>
      </c>
      <c r="J59" s="15"/>
      <c r="K59"/>
      <c r="L59"/>
      <c r="M59"/>
      <c r="T59"/>
      <c r="U59"/>
      <c r="V59"/>
    </row>
    <row r="60" spans="3:22" ht="14.4">
      <c r="C60" s="15"/>
      <c r="D60" s="15"/>
      <c r="E60" s="15"/>
      <c r="F60" s="15"/>
      <c r="G60" s="15"/>
      <c r="H60" s="15"/>
      <c r="I60" s="15"/>
      <c r="J60" s="15"/>
      <c r="K60"/>
      <c r="L60"/>
      <c r="M60"/>
      <c r="T60"/>
      <c r="U60"/>
      <c r="V60"/>
    </row>
    <row r="61" spans="1:22" ht="14.4">
      <c r="A61"/>
      <c r="B61"/>
      <c r="C61" s="36"/>
      <c r="D61" s="36"/>
      <c r="E61" s="36"/>
      <c r="F61" s="36"/>
      <c r="G61" s="36" t="s">
        <v>44</v>
      </c>
      <c r="H61" s="36"/>
      <c r="I61" s="36"/>
      <c r="J61" s="36"/>
      <c r="K61"/>
      <c r="L61"/>
      <c r="M61"/>
      <c r="T61"/>
      <c r="U61"/>
      <c r="V61"/>
    </row>
    <row r="62" spans="1:22" ht="14.4">
      <c r="A62"/>
      <c r="B62"/>
      <c r="C62" s="36"/>
      <c r="D62" s="36"/>
      <c r="E62" s="36"/>
      <c r="F62" s="36"/>
      <c r="G62"/>
      <c r="H62" s="36"/>
      <c r="I62" s="36"/>
      <c r="J62" s="36"/>
      <c r="K62"/>
      <c r="L62"/>
      <c r="M62"/>
      <c r="T62"/>
      <c r="U62"/>
      <c r="V62"/>
    </row>
    <row r="63" spans="1:22" ht="14.4">
      <c r="A63"/>
      <c r="B63"/>
      <c r="C63"/>
      <c r="D63"/>
      <c r="E63"/>
      <c r="F63"/>
      <c r="G63"/>
      <c r="H63"/>
      <c r="I63"/>
      <c r="J63"/>
      <c r="K63"/>
      <c r="L63"/>
      <c r="M63"/>
      <c r="T63"/>
      <c r="U63"/>
      <c r="V63"/>
    </row>
    <row r="64" spans="1:22" ht="14.4">
      <c r="A64"/>
      <c r="B64"/>
      <c r="C64"/>
      <c r="D64"/>
      <c r="E64"/>
      <c r="F64"/>
      <c r="G64" t="s">
        <v>45</v>
      </c>
      <c r="H64"/>
      <c r="I64"/>
      <c r="J64"/>
      <c r="K64"/>
      <c r="L64"/>
      <c r="M64"/>
      <c r="T64"/>
      <c r="U64"/>
      <c r="V64"/>
    </row>
    <row r="65" spans="1:22" ht="14.4">
      <c r="A65"/>
      <c r="B65"/>
      <c r="C65"/>
      <c r="D65"/>
      <c r="E65"/>
      <c r="F65"/>
      <c r="G65"/>
      <c r="H65"/>
      <c r="I65"/>
      <c r="J65"/>
      <c r="K65"/>
      <c r="L65"/>
      <c r="M65"/>
      <c r="T65"/>
      <c r="U65"/>
      <c r="V65"/>
    </row>
    <row r="66" spans="1:22" ht="14.4">
      <c r="A66"/>
      <c r="B66"/>
      <c r="C66"/>
      <c r="D66"/>
      <c r="E66"/>
      <c r="F66"/>
      <c r="G66"/>
      <c r="H66"/>
      <c r="I66"/>
      <c r="J66"/>
      <c r="K66"/>
      <c r="L66"/>
      <c r="M66"/>
      <c r="T66"/>
      <c r="U66"/>
      <c r="V66"/>
    </row>
    <row r="67" spans="1:22" ht="14.4">
      <c r="A67"/>
      <c r="B67"/>
      <c r="C67"/>
      <c r="D67"/>
      <c r="E67"/>
      <c r="F67"/>
      <c r="G67"/>
      <c r="H67"/>
      <c r="I67"/>
      <c r="J67"/>
      <c r="K67"/>
      <c r="L67"/>
      <c r="M67"/>
      <c r="T67"/>
      <c r="U67"/>
      <c r="V67"/>
    </row>
    <row r="68" spans="1:22" ht="14.4">
      <c r="A68"/>
      <c r="B68"/>
      <c r="C68"/>
      <c r="D68"/>
      <c r="E68"/>
      <c r="F68"/>
      <c r="G68"/>
      <c r="H68"/>
      <c r="I68"/>
      <c r="J68"/>
      <c r="K68"/>
      <c r="L68"/>
      <c r="M68"/>
      <c r="T68"/>
      <c r="U68"/>
      <c r="V68"/>
    </row>
    <row r="69" spans="1:22" ht="14.4">
      <c r="A69"/>
      <c r="B69"/>
      <c r="C69"/>
      <c r="D69"/>
      <c r="E69"/>
      <c r="F69"/>
      <c r="G69"/>
      <c r="H69"/>
      <c r="I69"/>
      <c r="J69"/>
      <c r="K69"/>
      <c r="L69"/>
      <c r="M69"/>
      <c r="T69"/>
      <c r="U69"/>
      <c r="V69"/>
    </row>
    <row r="70" spans="1:22" ht="14.4">
      <c r="A70"/>
      <c r="B70"/>
      <c r="C70"/>
      <c r="D70"/>
      <c r="E70"/>
      <c r="F70"/>
      <c r="G70"/>
      <c r="H70"/>
      <c r="I70"/>
      <c r="J70"/>
      <c r="K70"/>
      <c r="L70"/>
      <c r="M70"/>
      <c r="T70"/>
      <c r="U70"/>
      <c r="V70"/>
    </row>
    <row r="71" spans="1:13" ht="14.4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4.4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4.4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4.4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4.4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4.4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4.4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4.4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4.4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4.4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4.4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4.4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4.4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4.4">
      <c r="A84"/>
      <c r="B84"/>
      <c r="C84"/>
      <c r="D84"/>
      <c r="E84"/>
      <c r="F84"/>
      <c r="G84"/>
      <c r="H84"/>
      <c r="I84"/>
      <c r="J84"/>
      <c r="K84"/>
      <c r="L84"/>
      <c r="M84"/>
    </row>
  </sheetData>
  <mergeCells count="5">
    <mergeCell ref="AC33:AJ36"/>
    <mergeCell ref="AC37:AJ38"/>
    <mergeCell ref="A3:N3"/>
    <mergeCell ref="A1:N1"/>
    <mergeCell ref="A2:N2"/>
  </mergeCells>
  <pageMargins left="0.25" right="0.25" top="0.75" bottom="0.75" header="0.3" footer="0.3"/>
  <pageSetup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TotalTime>60</TotalTim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Smith</dc:creator>
  <cp:keywords/>
  <dc:description/>
  <cp:lastModifiedBy>David Bebyn</cp:lastModifiedBy>
  <dcterms:created xsi:type="dcterms:W3CDTF">2022-11-16T15:22:26Z</dcterms:created>
  <dcterms:modified xsi:type="dcterms:W3CDTF">2022-11-16T15:22:26Z</dcterms:modified>
  <cp:category/>
  <cp:contentType/>
  <cp:contentStatus/>
  <cp:revision>1</cp:revision>
</cp:coreProperties>
</file>