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asser\Desktop\RI COVID REPORTS\Weekly\11.15.22 Report\"/>
    </mc:Choice>
  </mc:AlternateContent>
  <xr:revisionPtr revIDLastSave="0" documentId="13_ncr:1_{5779A0C5-1B76-4676-BCF8-9568A2318E28}" xr6:coauthVersionLast="47" xr6:coauthVersionMax="47" xr10:uidLastSave="{00000000-0000-0000-0000-000000000000}"/>
  <bookViews>
    <workbookView xWindow="-120" yWindow="-120" windowWidth="21840" windowHeight="13140" tabRatio="843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'NECO-COMBINED'!$B$2:$CX$159</definedName>
    <definedName name="_xlnm.Print_Area" localSheetId="2">'NECO-ELECTRIC'!$B$2:$CX$159</definedName>
    <definedName name="_xlnm.Print_Area" localSheetId="3">'NECO-GAS'!$B$2:$CX$159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H155" i="33" l="1"/>
  <c r="CB155" i="33"/>
  <c r="AT155" i="33"/>
  <c r="DH155" i="11"/>
  <c r="CB155" i="11"/>
  <c r="AT155" i="11"/>
  <c r="DH155" i="27"/>
  <c r="CB155" i="27"/>
  <c r="AT154" i="27"/>
  <c r="DH10" i="33"/>
  <c r="DH11" i="33"/>
  <c r="DH12" i="33"/>
  <c r="DH13" i="33"/>
  <c r="DH14" i="33"/>
  <c r="DH15" i="33"/>
  <c r="DH17" i="33"/>
  <c r="DH22" i="33" s="1"/>
  <c r="DH18" i="33"/>
  <c r="DH19" i="33"/>
  <c r="DH20" i="33"/>
  <c r="DH21" i="33"/>
  <c r="DH24" i="33"/>
  <c r="DH29" i="33" s="1"/>
  <c r="DH25" i="33"/>
  <c r="DH26" i="33"/>
  <c r="DH27" i="33"/>
  <c r="DH28" i="33"/>
  <c r="DH31" i="33"/>
  <c r="DH32" i="33"/>
  <c r="DH33" i="33"/>
  <c r="DH34" i="33"/>
  <c r="DH35" i="33"/>
  <c r="DH36" i="33"/>
  <c r="DH38" i="33"/>
  <c r="DH39" i="33"/>
  <c r="DH40" i="33"/>
  <c r="DH41" i="33"/>
  <c r="DH42" i="33"/>
  <c r="DH43" i="33"/>
  <c r="DH45" i="33"/>
  <c r="DH50" i="33" s="1"/>
  <c r="DH46" i="33"/>
  <c r="DH47" i="33"/>
  <c r="DH48" i="33"/>
  <c r="DH49" i="33"/>
  <c r="DH52" i="33"/>
  <c r="DH57" i="33" s="1"/>
  <c r="DH53" i="33"/>
  <c r="DH54" i="33"/>
  <c r="DH55" i="33"/>
  <c r="DH56" i="33"/>
  <c r="DH59" i="33"/>
  <c r="DH60" i="33"/>
  <c r="DH61" i="33"/>
  <c r="DH62" i="33"/>
  <c r="DH63" i="33"/>
  <c r="DH64" i="33"/>
  <c r="DH66" i="33"/>
  <c r="DH67" i="33"/>
  <c r="DH68" i="33"/>
  <c r="DH69" i="33"/>
  <c r="DH70" i="33"/>
  <c r="DH71" i="33"/>
  <c r="DH73" i="33"/>
  <c r="DH74" i="33"/>
  <c r="DH75" i="33"/>
  <c r="DH76" i="33"/>
  <c r="DH77" i="33"/>
  <c r="DH78" i="33" s="1"/>
  <c r="DH80" i="33"/>
  <c r="DH85" i="33" s="1"/>
  <c r="DH81" i="33"/>
  <c r="DH82" i="33"/>
  <c r="DH83" i="33"/>
  <c r="DH84" i="33"/>
  <c r="DH94" i="33"/>
  <c r="DH95" i="33"/>
  <c r="DH96" i="33"/>
  <c r="DH97" i="33"/>
  <c r="DH98" i="33"/>
  <c r="DH99" i="33"/>
  <c r="DH101" i="33"/>
  <c r="DH102" i="33"/>
  <c r="DH103" i="33"/>
  <c r="DH104" i="33"/>
  <c r="DH105" i="33"/>
  <c r="DH106" i="33"/>
  <c r="DH108" i="33"/>
  <c r="DH113" i="33" s="1"/>
  <c r="DH109" i="33"/>
  <c r="DH110" i="33"/>
  <c r="DH111" i="33"/>
  <c r="DH112" i="33"/>
  <c r="DH115" i="33"/>
  <c r="DH120" i="33" s="1"/>
  <c r="DH116" i="33"/>
  <c r="DH117" i="33"/>
  <c r="DH118" i="33"/>
  <c r="DH119" i="33"/>
  <c r="DH122" i="33"/>
  <c r="DH123" i="33"/>
  <c r="DH124" i="33"/>
  <c r="DH125" i="33"/>
  <c r="DH126" i="33"/>
  <c r="DH127" i="33"/>
  <c r="DH129" i="33"/>
  <c r="DH130" i="33"/>
  <c r="DH131" i="33"/>
  <c r="DH132" i="33"/>
  <c r="DH133" i="33"/>
  <c r="DH134" i="33"/>
  <c r="DH136" i="33"/>
  <c r="DH141" i="33" s="1"/>
  <c r="DH137" i="33"/>
  <c r="DH138" i="33"/>
  <c r="DH139" i="33"/>
  <c r="DH140" i="33"/>
  <c r="DH143" i="33"/>
  <c r="DH148" i="33" s="1"/>
  <c r="DH144" i="33"/>
  <c r="DH145" i="33"/>
  <c r="DH146" i="33"/>
  <c r="DH147" i="33"/>
  <c r="DH150" i="33"/>
  <c r="DH151" i="33"/>
  <c r="DH152" i="33"/>
  <c r="DH153" i="33"/>
  <c r="DH154" i="33"/>
  <c r="CB134" i="33"/>
  <c r="AT10" i="33"/>
  <c r="AT11" i="33"/>
  <c r="AT12" i="33"/>
  <c r="AT13" i="33"/>
  <c r="AT14" i="33"/>
  <c r="AT17" i="33"/>
  <c r="AT18" i="33"/>
  <c r="AT19" i="33"/>
  <c r="AT20" i="33"/>
  <c r="AT21" i="33"/>
  <c r="AT24" i="33"/>
  <c r="AT25" i="33"/>
  <c r="AT26" i="33"/>
  <c r="AT27" i="33"/>
  <c r="AT28" i="33"/>
  <c r="AT31" i="33"/>
  <c r="AT32" i="33"/>
  <c r="AT33" i="33"/>
  <c r="AT34" i="33"/>
  <c r="AT35" i="33"/>
  <c r="AT38" i="33"/>
  <c r="AT39" i="33"/>
  <c r="AT40" i="33"/>
  <c r="AT41" i="33"/>
  <c r="AT42" i="33"/>
  <c r="AT45" i="33"/>
  <c r="AT46" i="33"/>
  <c r="AT47" i="33"/>
  <c r="AT48" i="33"/>
  <c r="AT49" i="33"/>
  <c r="AT52" i="33"/>
  <c r="AT53" i="33"/>
  <c r="AT54" i="33"/>
  <c r="AT55" i="33"/>
  <c r="AT56" i="33"/>
  <c r="AT59" i="33"/>
  <c r="AT60" i="33"/>
  <c r="AT61" i="33"/>
  <c r="AT62" i="33"/>
  <c r="AT63" i="33"/>
  <c r="AT66" i="33"/>
  <c r="AT67" i="33"/>
  <c r="AT68" i="33"/>
  <c r="AT69" i="33"/>
  <c r="AT70" i="33"/>
  <c r="AT73" i="33"/>
  <c r="AT74" i="33"/>
  <c r="AT75" i="33"/>
  <c r="AT76" i="33"/>
  <c r="AT77" i="33"/>
  <c r="AT94" i="33"/>
  <c r="AT80" i="33" s="1"/>
  <c r="AT95" i="33"/>
  <c r="AT96" i="33"/>
  <c r="AT82" i="33" s="1"/>
  <c r="AT97" i="33"/>
  <c r="AT83" i="33" s="1"/>
  <c r="AT98" i="33"/>
  <c r="AT84" i="33" s="1"/>
  <c r="AT101" i="33"/>
  <c r="AT102" i="33"/>
  <c r="AT103" i="33"/>
  <c r="AT104" i="33"/>
  <c r="AT105" i="33"/>
  <c r="AT108" i="33"/>
  <c r="AT109" i="33"/>
  <c r="AT110" i="33"/>
  <c r="AT111" i="33"/>
  <c r="AT112" i="33"/>
  <c r="AT122" i="33"/>
  <c r="AT123" i="33"/>
  <c r="AT124" i="33"/>
  <c r="AT125" i="33"/>
  <c r="AT126" i="33"/>
  <c r="AT129" i="33"/>
  <c r="AT130" i="33"/>
  <c r="AT131" i="33"/>
  <c r="AT132" i="33"/>
  <c r="AT133" i="33"/>
  <c r="AT136" i="33"/>
  <c r="AT137" i="33"/>
  <c r="AT138" i="33"/>
  <c r="AT139" i="33"/>
  <c r="AT140" i="33"/>
  <c r="AT143" i="33"/>
  <c r="AT144" i="33"/>
  <c r="AT145" i="33"/>
  <c r="AT146" i="33"/>
  <c r="AT147" i="33"/>
  <c r="DH10" i="11"/>
  <c r="DH11" i="11"/>
  <c r="DH12" i="11"/>
  <c r="DH13" i="11"/>
  <c r="DH14" i="11"/>
  <c r="DH15" i="11"/>
  <c r="DH17" i="11"/>
  <c r="DH22" i="11" s="1"/>
  <c r="DH18" i="11"/>
  <c r="DH19" i="11"/>
  <c r="DH20" i="11"/>
  <c r="DH21" i="11"/>
  <c r="DH24" i="11"/>
  <c r="DH25" i="11"/>
  <c r="DH29" i="11" s="1"/>
  <c r="DH26" i="11"/>
  <c r="DH27" i="11"/>
  <c r="DH28" i="11"/>
  <c r="DH31" i="11"/>
  <c r="DH36" i="11" s="1"/>
  <c r="DH32" i="11"/>
  <c r="DH33" i="11"/>
  <c r="DH34" i="11"/>
  <c r="DH35" i="11"/>
  <c r="DH38" i="11"/>
  <c r="DH39" i="11"/>
  <c r="DH40" i="11"/>
  <c r="DH41" i="11"/>
  <c r="DH42" i="11"/>
  <c r="DH43" i="11"/>
  <c r="DH45" i="11"/>
  <c r="DH50" i="11" s="1"/>
  <c r="DH46" i="11"/>
  <c r="DH47" i="11"/>
  <c r="DH48" i="11"/>
  <c r="DH49" i="11"/>
  <c r="DH52" i="11"/>
  <c r="DH53" i="11"/>
  <c r="DH57" i="11" s="1"/>
  <c r="DH54" i="11"/>
  <c r="DH55" i="11"/>
  <c r="DH56" i="11"/>
  <c r="DH59" i="11"/>
  <c r="DH64" i="11" s="1"/>
  <c r="DH60" i="11"/>
  <c r="DH61" i="11"/>
  <c r="DH62" i="11"/>
  <c r="DH63" i="11"/>
  <c r="DH66" i="11"/>
  <c r="DH67" i="11"/>
  <c r="DH68" i="11"/>
  <c r="DH69" i="11"/>
  <c r="DH70" i="11"/>
  <c r="DH71" i="11"/>
  <c r="DH73" i="11"/>
  <c r="DH74" i="11"/>
  <c r="DH75" i="11"/>
  <c r="DH76" i="11"/>
  <c r="DH77" i="11"/>
  <c r="DH78" i="11" s="1"/>
  <c r="DH80" i="11"/>
  <c r="DH81" i="11"/>
  <c r="DH85" i="11" s="1"/>
  <c r="DH82" i="11"/>
  <c r="DH83" i="11"/>
  <c r="DH84" i="11"/>
  <c r="DH94" i="11"/>
  <c r="DH99" i="11" s="1"/>
  <c r="DH95" i="11"/>
  <c r="DH96" i="11"/>
  <c r="DH97" i="11"/>
  <c r="DH98" i="11"/>
  <c r="DH101" i="11"/>
  <c r="DH102" i="11"/>
  <c r="DH103" i="11"/>
  <c r="DH104" i="11"/>
  <c r="DH105" i="11"/>
  <c r="DH106" i="11"/>
  <c r="DH108" i="11"/>
  <c r="DH113" i="11" s="1"/>
  <c r="DH109" i="11"/>
  <c r="DH110" i="11"/>
  <c r="DH111" i="11"/>
  <c r="DH112" i="11"/>
  <c r="DH115" i="11"/>
  <c r="DH116" i="11"/>
  <c r="DH120" i="11" s="1"/>
  <c r="DH117" i="11"/>
  <c r="DH118" i="11"/>
  <c r="DH119" i="11"/>
  <c r="DH122" i="11"/>
  <c r="DH127" i="11" s="1"/>
  <c r="DH123" i="11"/>
  <c r="DH124" i="11"/>
  <c r="DH125" i="11"/>
  <c r="DH126" i="11"/>
  <c r="DH129" i="11"/>
  <c r="DH130" i="11"/>
  <c r="DH131" i="11"/>
  <c r="DH132" i="11"/>
  <c r="DH133" i="11"/>
  <c r="DH134" i="11"/>
  <c r="DH136" i="11"/>
  <c r="DH141" i="11" s="1"/>
  <c r="DH137" i="11"/>
  <c r="DH138" i="11"/>
  <c r="DH139" i="11"/>
  <c r="DH140" i="11"/>
  <c r="DH143" i="11"/>
  <c r="DH144" i="11"/>
  <c r="DH148" i="11" s="1"/>
  <c r="DH145" i="11"/>
  <c r="DH146" i="11"/>
  <c r="DH147" i="11"/>
  <c r="DH150" i="11"/>
  <c r="DH151" i="11"/>
  <c r="DH152" i="11"/>
  <c r="DH153" i="11"/>
  <c r="DH154" i="11"/>
  <c r="AT150" i="11"/>
  <c r="AT151" i="11"/>
  <c r="AT152" i="11"/>
  <c r="AT153" i="11"/>
  <c r="AT154" i="11"/>
  <c r="CB10" i="11"/>
  <c r="CB11" i="11"/>
  <c r="CB12" i="11"/>
  <c r="CB13" i="11"/>
  <c r="CB14" i="11"/>
  <c r="CB15" i="11"/>
  <c r="CB17" i="11"/>
  <c r="CB18" i="11"/>
  <c r="CB19" i="11"/>
  <c r="CB20" i="11"/>
  <c r="CB21" i="11"/>
  <c r="CB22" i="11"/>
  <c r="CB24" i="11"/>
  <c r="CB25" i="11"/>
  <c r="CB26" i="11"/>
  <c r="CB27" i="11"/>
  <c r="CB28" i="11"/>
  <c r="CB29" i="11"/>
  <c r="CB31" i="11"/>
  <c r="CB32" i="11"/>
  <c r="CB33" i="11"/>
  <c r="CB34" i="11"/>
  <c r="CB35" i="11"/>
  <c r="CB36" i="11"/>
  <c r="CB38" i="11"/>
  <c r="CB39" i="11"/>
  <c r="CB40" i="11"/>
  <c r="CB41" i="11"/>
  <c r="CB42" i="11"/>
  <c r="CB43" i="11"/>
  <c r="CB45" i="11"/>
  <c r="CB46" i="11"/>
  <c r="CB47" i="11"/>
  <c r="CB48" i="11"/>
  <c r="CB49" i="11"/>
  <c r="CB50" i="11"/>
  <c r="CB52" i="11"/>
  <c r="CB53" i="11"/>
  <c r="CB54" i="11"/>
  <c r="CB55" i="11"/>
  <c r="CB56" i="11"/>
  <c r="CB57" i="11"/>
  <c r="CB59" i="11"/>
  <c r="CB60" i="11"/>
  <c r="CB61" i="11"/>
  <c r="CB62" i="11"/>
  <c r="CB63" i="11"/>
  <c r="CB64" i="11"/>
  <c r="CB66" i="11"/>
  <c r="CB67" i="11"/>
  <c r="CB68" i="11"/>
  <c r="CB69" i="11"/>
  <c r="CB70" i="11"/>
  <c r="CB71" i="11"/>
  <c r="CB73" i="11"/>
  <c r="CB74" i="11"/>
  <c r="CB75" i="11"/>
  <c r="CB76" i="11"/>
  <c r="CB77" i="11"/>
  <c r="CB94" i="11"/>
  <c r="CB95" i="11"/>
  <c r="CB96" i="11"/>
  <c r="CB97" i="11"/>
  <c r="CB98" i="11"/>
  <c r="CB101" i="11"/>
  <c r="CB102" i="11"/>
  <c r="CB103" i="11"/>
  <c r="CB104" i="11"/>
  <c r="CB105" i="11"/>
  <c r="CB108" i="11"/>
  <c r="CB109" i="11"/>
  <c r="CB110" i="11"/>
  <c r="CB111" i="11"/>
  <c r="CB112" i="11"/>
  <c r="CB122" i="11"/>
  <c r="CB123" i="11"/>
  <c r="CB124" i="11"/>
  <c r="CB125" i="11"/>
  <c r="CB126" i="11"/>
  <c r="CB127" i="11"/>
  <c r="CB129" i="11"/>
  <c r="CB130" i="11"/>
  <c r="CB131" i="11"/>
  <c r="CB132" i="11"/>
  <c r="CB133" i="11"/>
  <c r="CB136" i="11"/>
  <c r="CB137" i="11"/>
  <c r="CB138" i="11"/>
  <c r="CB139" i="11"/>
  <c r="CB140" i="11"/>
  <c r="CB141" i="11"/>
  <c r="CB143" i="11"/>
  <c r="CB144" i="11"/>
  <c r="CB145" i="11"/>
  <c r="CB146" i="11"/>
  <c r="CB147" i="11"/>
  <c r="CB148" i="11"/>
  <c r="DH10" i="27"/>
  <c r="DH11" i="27"/>
  <c r="DH12" i="27"/>
  <c r="DH13" i="27"/>
  <c r="DH14" i="27"/>
  <c r="DH15" i="27"/>
  <c r="DH17" i="27"/>
  <c r="DH22" i="27" s="1"/>
  <c r="DH18" i="27"/>
  <c r="DH19" i="27"/>
  <c r="DH20" i="27"/>
  <c r="DH21" i="27"/>
  <c r="DH24" i="27"/>
  <c r="DH29" i="27" s="1"/>
  <c r="DH25" i="27"/>
  <c r="DH26" i="27"/>
  <c r="DH27" i="27"/>
  <c r="DH28" i="27"/>
  <c r="DH31" i="27"/>
  <c r="DH32" i="27"/>
  <c r="DH33" i="27"/>
  <c r="DH34" i="27"/>
  <c r="DH35" i="27"/>
  <c r="DH36" i="27"/>
  <c r="DH38" i="27"/>
  <c r="DH39" i="27"/>
  <c r="DH40" i="27"/>
  <c r="DH41" i="27"/>
  <c r="DH42" i="27"/>
  <c r="DH43" i="27"/>
  <c r="DH45" i="27"/>
  <c r="DH50" i="27" s="1"/>
  <c r="DH46" i="27"/>
  <c r="DH47" i="27"/>
  <c r="DH48" i="27"/>
  <c r="DH49" i="27"/>
  <c r="DH52" i="27"/>
  <c r="DH57" i="27" s="1"/>
  <c r="DH53" i="27"/>
  <c r="DH54" i="27"/>
  <c r="DH55" i="27"/>
  <c r="DH56" i="27"/>
  <c r="DH59" i="27"/>
  <c r="DH60" i="27"/>
  <c r="DH61" i="27"/>
  <c r="DH62" i="27"/>
  <c r="DH63" i="27"/>
  <c r="DH64" i="27"/>
  <c r="DH66" i="27"/>
  <c r="DH67" i="27"/>
  <c r="DH68" i="27"/>
  <c r="DH69" i="27"/>
  <c r="DH70" i="27"/>
  <c r="DH71" i="27"/>
  <c r="DH73" i="27"/>
  <c r="DH74" i="27"/>
  <c r="DH75" i="27"/>
  <c r="DH76" i="27"/>
  <c r="DH77" i="27"/>
  <c r="DH78" i="27" s="1"/>
  <c r="DH80" i="27"/>
  <c r="DH85" i="27" s="1"/>
  <c r="DH81" i="27"/>
  <c r="DH82" i="27"/>
  <c r="DH83" i="27"/>
  <c r="DH84" i="27"/>
  <c r="DH94" i="27"/>
  <c r="DH95" i="27"/>
  <c r="DH96" i="27"/>
  <c r="DH97" i="27"/>
  <c r="DH98" i="27"/>
  <c r="DH99" i="27"/>
  <c r="DH101" i="27"/>
  <c r="DH102" i="27"/>
  <c r="DH103" i="27"/>
  <c r="DH104" i="27"/>
  <c r="DH105" i="27"/>
  <c r="DH106" i="27"/>
  <c r="DH108" i="27"/>
  <c r="DH113" i="27" s="1"/>
  <c r="DH109" i="27"/>
  <c r="DH110" i="27"/>
  <c r="DH111" i="27"/>
  <c r="DH112" i="27"/>
  <c r="DH115" i="27"/>
  <c r="DH120" i="27" s="1"/>
  <c r="DH116" i="27"/>
  <c r="DH117" i="27"/>
  <c r="DH118" i="27"/>
  <c r="DH119" i="27"/>
  <c r="DH122" i="27"/>
  <c r="DH123" i="27"/>
  <c r="DH124" i="27"/>
  <c r="DH125" i="27"/>
  <c r="DH126" i="27"/>
  <c r="DH127" i="27"/>
  <c r="DH129" i="27"/>
  <c r="DH130" i="27"/>
  <c r="DH131" i="27"/>
  <c r="DH132" i="27"/>
  <c r="DH133" i="27"/>
  <c r="DH134" i="27"/>
  <c r="DH136" i="27"/>
  <c r="DH141" i="27" s="1"/>
  <c r="DH137" i="27"/>
  <c r="DH138" i="27"/>
  <c r="DH139" i="27"/>
  <c r="DH140" i="27"/>
  <c r="DH143" i="27"/>
  <c r="DH148" i="27" s="1"/>
  <c r="DH144" i="27"/>
  <c r="DH145" i="27"/>
  <c r="DH146" i="27"/>
  <c r="DH147" i="27"/>
  <c r="DH150" i="27"/>
  <c r="DH151" i="27"/>
  <c r="DH152" i="27"/>
  <c r="DH153" i="27"/>
  <c r="DH154" i="27"/>
  <c r="CB10" i="27"/>
  <c r="CB11" i="27"/>
  <c r="CB12" i="27"/>
  <c r="CB13" i="27"/>
  <c r="CB14" i="27"/>
  <c r="CB15" i="27"/>
  <c r="CB17" i="27"/>
  <c r="CB18" i="27"/>
  <c r="CB19" i="27"/>
  <c r="CB20" i="27"/>
  <c r="CB21" i="27"/>
  <c r="CB22" i="27"/>
  <c r="CB24" i="27"/>
  <c r="CB25" i="27"/>
  <c r="CB26" i="27"/>
  <c r="CB27" i="27"/>
  <c r="CB28" i="27"/>
  <c r="CB29" i="27"/>
  <c r="CB31" i="27"/>
  <c r="CB32" i="27"/>
  <c r="CB33" i="27"/>
  <c r="CB34" i="27"/>
  <c r="CB35" i="27"/>
  <c r="CB36" i="27"/>
  <c r="CB38" i="27"/>
  <c r="CB39" i="27"/>
  <c r="CB40" i="27"/>
  <c r="CB41" i="27"/>
  <c r="CB42" i="27"/>
  <c r="CB43" i="27"/>
  <c r="CB45" i="27"/>
  <c r="CB46" i="27"/>
  <c r="CB47" i="27"/>
  <c r="CB48" i="27"/>
  <c r="CB49" i="27"/>
  <c r="CB50" i="27"/>
  <c r="CB52" i="27"/>
  <c r="CB53" i="27"/>
  <c r="CB54" i="27"/>
  <c r="CB55" i="27"/>
  <c r="CB56" i="27"/>
  <c r="CB57" i="27"/>
  <c r="CB59" i="27"/>
  <c r="CB60" i="27"/>
  <c r="CB61" i="27"/>
  <c r="CB62" i="27"/>
  <c r="CB63" i="27"/>
  <c r="CB64" i="27"/>
  <c r="CB66" i="27"/>
  <c r="CB67" i="27"/>
  <c r="CB68" i="27"/>
  <c r="CB69" i="27"/>
  <c r="CB70" i="27"/>
  <c r="CB71" i="27"/>
  <c r="CB73" i="27"/>
  <c r="CB74" i="27"/>
  <c r="CB75" i="27"/>
  <c r="CB76" i="27"/>
  <c r="CB77" i="27"/>
  <c r="CB94" i="27"/>
  <c r="CB95" i="27"/>
  <c r="CB96" i="27"/>
  <c r="CB97" i="27"/>
  <c r="CB98" i="27"/>
  <c r="CB101" i="27"/>
  <c r="CB102" i="27"/>
  <c r="CB103" i="27"/>
  <c r="CB104" i="27"/>
  <c r="CB105" i="27"/>
  <c r="CB108" i="27"/>
  <c r="CB109" i="27"/>
  <c r="CB110" i="27"/>
  <c r="CB111" i="27"/>
  <c r="CB112" i="27"/>
  <c r="CB122" i="27"/>
  <c r="CB123" i="27"/>
  <c r="CB124" i="27"/>
  <c r="CB125" i="27"/>
  <c r="CB126" i="27"/>
  <c r="CB127" i="27"/>
  <c r="CB129" i="27"/>
  <c r="CB130" i="27"/>
  <c r="CB131" i="27"/>
  <c r="CB132" i="27"/>
  <c r="CB133" i="27"/>
  <c r="CB136" i="27"/>
  <c r="CB137" i="27"/>
  <c r="CB138" i="27"/>
  <c r="CB139" i="27"/>
  <c r="CB140" i="27"/>
  <c r="CB141" i="27"/>
  <c r="CB143" i="27"/>
  <c r="CB144" i="27"/>
  <c r="CB145" i="27"/>
  <c r="CB146" i="27"/>
  <c r="CB147" i="27"/>
  <c r="CB148" i="27"/>
  <c r="AT78" i="11"/>
  <c r="AT119" i="11"/>
  <c r="AT115" i="11"/>
  <c r="AT116" i="11"/>
  <c r="AT117" i="11"/>
  <c r="AT118" i="11"/>
  <c r="AT84" i="11"/>
  <c r="AT80" i="11"/>
  <c r="AT81" i="11"/>
  <c r="AT82" i="11"/>
  <c r="AT83" i="11"/>
  <c r="AT134" i="11"/>
  <c r="AT113" i="11"/>
  <c r="AT106" i="11"/>
  <c r="AT99" i="11"/>
  <c r="AT78" i="27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AT118" i="27"/>
  <c r="AT115" i="27"/>
  <c r="AT116" i="27"/>
  <c r="AT117" i="27"/>
  <c r="AT119" i="27"/>
  <c r="AT84" i="27"/>
  <c r="AT80" i="27"/>
  <c r="AT81" i="27"/>
  <c r="AT82" i="27"/>
  <c r="AT83" i="27"/>
  <c r="AT134" i="27"/>
  <c r="AT113" i="27"/>
  <c r="AT106" i="27"/>
  <c r="AT99" i="27"/>
  <c r="AT155" i="27" s="1"/>
  <c r="AS83" i="27"/>
  <c r="AT150" i="27"/>
  <c r="AT151" i="27"/>
  <c r="AT152" i="27"/>
  <c r="AT153" i="27"/>
  <c r="F142" i="18"/>
  <c r="G142" i="18"/>
  <c r="H142" i="18"/>
  <c r="F143" i="18"/>
  <c r="G143" i="18"/>
  <c r="H143" i="18"/>
  <c r="F144" i="18"/>
  <c r="G144" i="18"/>
  <c r="H144" i="18"/>
  <c r="F145" i="18"/>
  <c r="G145" i="18"/>
  <c r="H145" i="18"/>
  <c r="F146" i="18"/>
  <c r="G146" i="18"/>
  <c r="H146" i="18"/>
  <c r="F147" i="18"/>
  <c r="G147" i="18"/>
  <c r="H147" i="18"/>
  <c r="F148" i="18"/>
  <c r="G148" i="18"/>
  <c r="H148" i="18"/>
  <c r="F149" i="18"/>
  <c r="G149" i="18"/>
  <c r="H149" i="18"/>
  <c r="F150" i="18"/>
  <c r="G150" i="18"/>
  <c r="H150" i="18"/>
  <c r="F151" i="18"/>
  <c r="G151" i="18"/>
  <c r="H151" i="18"/>
  <c r="F152" i="18"/>
  <c r="G152" i="18"/>
  <c r="H152" i="18"/>
  <c r="F153" i="18"/>
  <c r="G153" i="18"/>
  <c r="H153" i="18"/>
  <c r="F154" i="18"/>
  <c r="G154" i="18"/>
  <c r="H154" i="18"/>
  <c r="F155" i="18"/>
  <c r="G155" i="18"/>
  <c r="H155" i="18"/>
  <c r="F156" i="18"/>
  <c r="G156" i="18"/>
  <c r="H156" i="18"/>
  <c r="F157" i="18"/>
  <c r="G157" i="18"/>
  <c r="H157" i="18"/>
  <c r="F158" i="18"/>
  <c r="G158" i="18"/>
  <c r="H158" i="18"/>
  <c r="F159" i="18"/>
  <c r="G159" i="18"/>
  <c r="H159" i="18"/>
  <c r="F160" i="18"/>
  <c r="G160" i="18"/>
  <c r="H160" i="18"/>
  <c r="F161" i="18"/>
  <c r="G161" i="18"/>
  <c r="H161" i="18"/>
  <c r="F162" i="18"/>
  <c r="G162" i="18"/>
  <c r="H162" i="18"/>
  <c r="F163" i="18"/>
  <c r="G163" i="18"/>
  <c r="H163" i="18"/>
  <c r="F164" i="18"/>
  <c r="G164" i="18"/>
  <c r="H164" i="18"/>
  <c r="F165" i="18"/>
  <c r="G165" i="18"/>
  <c r="H165" i="18"/>
  <c r="F166" i="18"/>
  <c r="G166" i="18"/>
  <c r="H166" i="18"/>
  <c r="F167" i="18"/>
  <c r="G167" i="18"/>
  <c r="H167" i="18"/>
  <c r="F168" i="18"/>
  <c r="G168" i="18"/>
  <c r="H168" i="18"/>
  <c r="F169" i="18"/>
  <c r="G169" i="18"/>
  <c r="H169" i="18"/>
  <c r="F170" i="18"/>
  <c r="G170" i="18"/>
  <c r="H170" i="18"/>
  <c r="F171" i="18"/>
  <c r="G171" i="18"/>
  <c r="H171" i="18"/>
  <c r="F172" i="18"/>
  <c r="G172" i="18"/>
  <c r="H172" i="18"/>
  <c r="AS115" i="11"/>
  <c r="AU115" i="11"/>
  <c r="AV115" i="11"/>
  <c r="AS116" i="11"/>
  <c r="AU116" i="11"/>
  <c r="AV116" i="11"/>
  <c r="AS117" i="11"/>
  <c r="AU117" i="11"/>
  <c r="AV117" i="11"/>
  <c r="AS118" i="11"/>
  <c r="AU118" i="11"/>
  <c r="AV118" i="11"/>
  <c r="AS119" i="11"/>
  <c r="AU119" i="11"/>
  <c r="AV119" i="11"/>
  <c r="AS99" i="11"/>
  <c r="AS119" i="27"/>
  <c r="AS115" i="27"/>
  <c r="AS120" i="27" s="1"/>
  <c r="AS116" i="27"/>
  <c r="AS117" i="27"/>
  <c r="AS118" i="27"/>
  <c r="AS106" i="27"/>
  <c r="AS99" i="27"/>
  <c r="AS78" i="11"/>
  <c r="AS78" i="27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CA134" i="33"/>
  <c r="AS10" i="33"/>
  <c r="AS11" i="33"/>
  <c r="AS12" i="33"/>
  <c r="AS13" i="33"/>
  <c r="AS14" i="33"/>
  <c r="AS17" i="33"/>
  <c r="AS18" i="33"/>
  <c r="AS19" i="33"/>
  <c r="AS20" i="33"/>
  <c r="AS21" i="33"/>
  <c r="AS24" i="33"/>
  <c r="AS25" i="33"/>
  <c r="AS26" i="33"/>
  <c r="AS27" i="33"/>
  <c r="AS28" i="33"/>
  <c r="AS31" i="33"/>
  <c r="AS32" i="33"/>
  <c r="AS33" i="33"/>
  <c r="AS34" i="33"/>
  <c r="AS35" i="33"/>
  <c r="AS38" i="33"/>
  <c r="AS39" i="33"/>
  <c r="AS40" i="33"/>
  <c r="AS41" i="33"/>
  <c r="AS42" i="33"/>
  <c r="AS45" i="33"/>
  <c r="AS46" i="33"/>
  <c r="AS47" i="33"/>
  <c r="AS48" i="33"/>
  <c r="AS49" i="33"/>
  <c r="AS52" i="33"/>
  <c r="AS53" i="33"/>
  <c r="AS54" i="33"/>
  <c r="AS55" i="33"/>
  <c r="AS56" i="33"/>
  <c r="AS59" i="33"/>
  <c r="AS60" i="33"/>
  <c r="AS61" i="33"/>
  <c r="AS62" i="33"/>
  <c r="AS63" i="33"/>
  <c r="AS66" i="33"/>
  <c r="AS67" i="33"/>
  <c r="AS68" i="33"/>
  <c r="AS69" i="33"/>
  <c r="AS70" i="33"/>
  <c r="AS73" i="33"/>
  <c r="AS74" i="33"/>
  <c r="AS75" i="33"/>
  <c r="AS76" i="33"/>
  <c r="AS77" i="33"/>
  <c r="AS94" i="33"/>
  <c r="AS95" i="33"/>
  <c r="AS81" i="33" s="1"/>
  <c r="AS96" i="33"/>
  <c r="AS82" i="33" s="1"/>
  <c r="AS97" i="33"/>
  <c r="AS83" i="33" s="1"/>
  <c r="AS98" i="33"/>
  <c r="AS84" i="33" s="1"/>
  <c r="AS101" i="33"/>
  <c r="AS102" i="33"/>
  <c r="AS103" i="33"/>
  <c r="AS104" i="33"/>
  <c r="AS105" i="33"/>
  <c r="AS108" i="33"/>
  <c r="AS109" i="33"/>
  <c r="AS110" i="33"/>
  <c r="AS111" i="33"/>
  <c r="AS112" i="33"/>
  <c r="AS122" i="33"/>
  <c r="AS123" i="33"/>
  <c r="AS124" i="33"/>
  <c r="AS125" i="33"/>
  <c r="AS126" i="33"/>
  <c r="AS129" i="33"/>
  <c r="AS130" i="33"/>
  <c r="AS131" i="33"/>
  <c r="AS132" i="33"/>
  <c r="AS133" i="33"/>
  <c r="AS136" i="33"/>
  <c r="AS137" i="33"/>
  <c r="AS138" i="33"/>
  <c r="AS139" i="33"/>
  <c r="AS140" i="33"/>
  <c r="AS143" i="33"/>
  <c r="AS144" i="33"/>
  <c r="AS145" i="33"/>
  <c r="AS146" i="33"/>
  <c r="AS147" i="33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94" i="11"/>
  <c r="DG99" i="11" s="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22" i="11"/>
  <c r="DG127" i="11" s="1"/>
  <c r="DG123" i="11"/>
  <c r="DG124" i="11"/>
  <c r="DG125" i="11"/>
  <c r="DG126" i="11"/>
  <c r="DG129" i="11"/>
  <c r="DG130" i="11"/>
  <c r="DG131" i="11"/>
  <c r="DG132" i="11"/>
  <c r="DG133" i="11"/>
  <c r="DG136" i="11"/>
  <c r="DG137" i="11"/>
  <c r="DG138" i="11"/>
  <c r="DG139" i="11"/>
  <c r="DG140" i="11"/>
  <c r="DG143" i="11"/>
  <c r="DG144" i="11"/>
  <c r="DG145" i="11"/>
  <c r="DG146" i="11"/>
  <c r="DG147" i="11"/>
  <c r="CA10" i="11"/>
  <c r="CA11" i="11"/>
  <c r="CA12" i="11"/>
  <c r="CA13" i="11"/>
  <c r="CA14" i="11"/>
  <c r="CA15" i="11"/>
  <c r="CA17" i="11"/>
  <c r="CA18" i="11"/>
  <c r="CA19" i="11"/>
  <c r="CA20" i="11"/>
  <c r="CA21" i="11"/>
  <c r="CA22" i="11"/>
  <c r="CA24" i="11"/>
  <c r="CA25" i="11"/>
  <c r="CA26" i="11"/>
  <c r="CA27" i="11"/>
  <c r="CA28" i="11"/>
  <c r="CA29" i="11"/>
  <c r="CA31" i="11"/>
  <c r="CA32" i="11"/>
  <c r="CA33" i="11"/>
  <c r="CA34" i="11"/>
  <c r="CA35" i="11"/>
  <c r="CA36" i="11"/>
  <c r="CA38" i="11"/>
  <c r="CA39" i="11"/>
  <c r="CA40" i="11"/>
  <c r="CA41" i="11"/>
  <c r="CA42" i="11"/>
  <c r="CA43" i="11"/>
  <c r="CA45" i="11"/>
  <c r="CA46" i="11"/>
  <c r="CA47" i="11"/>
  <c r="CA48" i="11"/>
  <c r="CA49" i="11"/>
  <c r="CA50" i="11"/>
  <c r="CA52" i="11"/>
  <c r="CA53" i="11"/>
  <c r="CA54" i="11"/>
  <c r="CA55" i="11"/>
  <c r="CA56" i="11"/>
  <c r="CA57" i="11"/>
  <c r="CA59" i="11"/>
  <c r="CA60" i="11"/>
  <c r="CA61" i="11"/>
  <c r="CA62" i="11"/>
  <c r="CA63" i="11"/>
  <c r="CA64" i="11"/>
  <c r="CA66" i="11"/>
  <c r="CA67" i="11"/>
  <c r="CA68" i="11"/>
  <c r="CA69" i="11"/>
  <c r="CA70" i="11"/>
  <c r="CA71" i="11"/>
  <c r="CA73" i="11"/>
  <c r="CA74" i="11"/>
  <c r="CA75" i="11"/>
  <c r="CA76" i="11"/>
  <c r="CA77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7" i="11"/>
  <c r="CA129" i="11"/>
  <c r="CA130" i="11"/>
  <c r="CA131" i="11"/>
  <c r="CA132" i="11"/>
  <c r="CA133" i="11"/>
  <c r="CA136" i="11"/>
  <c r="CA137" i="11"/>
  <c r="CA138" i="11"/>
  <c r="CA139" i="11"/>
  <c r="CA140" i="11"/>
  <c r="CA141" i="11"/>
  <c r="CA143" i="11"/>
  <c r="CA144" i="11"/>
  <c r="CA145" i="11"/>
  <c r="CA146" i="11"/>
  <c r="CA147" i="11"/>
  <c r="CA148" i="11"/>
  <c r="AS80" i="11"/>
  <c r="AS81" i="11"/>
  <c r="AS82" i="11"/>
  <c r="AS83" i="11"/>
  <c r="AS84" i="11"/>
  <c r="AS134" i="11"/>
  <c r="AU134" i="11"/>
  <c r="AV134" i="11"/>
  <c r="AS113" i="11"/>
  <c r="AS106" i="11"/>
  <c r="AS155" i="11"/>
  <c r="AU99" i="11"/>
  <c r="AV99" i="11"/>
  <c r="AS154" i="11"/>
  <c r="AS150" i="11"/>
  <c r="AS151" i="11"/>
  <c r="AS152" i="11"/>
  <c r="AS153" i="11"/>
  <c r="DG10" i="27"/>
  <c r="DG11" i="27"/>
  <c r="DG12" i="27"/>
  <c r="DG13" i="27"/>
  <c r="DG14" i="27"/>
  <c r="DG17" i="27"/>
  <c r="DG18" i="27"/>
  <c r="DG19" i="27"/>
  <c r="DG20" i="27"/>
  <c r="DG21" i="27"/>
  <c r="DG24" i="27"/>
  <c r="DG25" i="27"/>
  <c r="DG26" i="27"/>
  <c r="DG27" i="27"/>
  <c r="DG28" i="27"/>
  <c r="DG31" i="27"/>
  <c r="DG32" i="27"/>
  <c r="DG33" i="27"/>
  <c r="DG34" i="27"/>
  <c r="DG35" i="27"/>
  <c r="DG38" i="27"/>
  <c r="DG39" i="27"/>
  <c r="DG40" i="27"/>
  <c r="DG41" i="27"/>
  <c r="DG42" i="27"/>
  <c r="DG45" i="27"/>
  <c r="DG46" i="27"/>
  <c r="DG47" i="27"/>
  <c r="DG48" i="27"/>
  <c r="DG49" i="27"/>
  <c r="DG52" i="27"/>
  <c r="DG53" i="27"/>
  <c r="DG54" i="27"/>
  <c r="DG55" i="27"/>
  <c r="DG56" i="27"/>
  <c r="DG59" i="27"/>
  <c r="DG60" i="27"/>
  <c r="DG64" i="27" s="1"/>
  <c r="DG61" i="27"/>
  <c r="DG62" i="27"/>
  <c r="DG63" i="27"/>
  <c r="DG66" i="27"/>
  <c r="DG67" i="27"/>
  <c r="DG68" i="27"/>
  <c r="DG69" i="27"/>
  <c r="DG70" i="27"/>
  <c r="DG73" i="27"/>
  <c r="DG74" i="27"/>
  <c r="DG75" i="27"/>
  <c r="DG76" i="27"/>
  <c r="DG77" i="27"/>
  <c r="DG94" i="27"/>
  <c r="DG95" i="27"/>
  <c r="DG96" i="27"/>
  <c r="DG97" i="27"/>
  <c r="DG98" i="27"/>
  <c r="DG101" i="27"/>
  <c r="DG102" i="27"/>
  <c r="DG103" i="27"/>
  <c r="DG104" i="27"/>
  <c r="DG105" i="27"/>
  <c r="DG108" i="27"/>
  <c r="DG109" i="27"/>
  <c r="DG110" i="27"/>
  <c r="DG111" i="27"/>
  <c r="DG112" i="27"/>
  <c r="DG122" i="27"/>
  <c r="DG123" i="27"/>
  <c r="DG124" i="27"/>
  <c r="DG125" i="27"/>
  <c r="DG126" i="27"/>
  <c r="DG129" i="27"/>
  <c r="DG130" i="27"/>
  <c r="DG131" i="27"/>
  <c r="DG132" i="27"/>
  <c r="DG133" i="27"/>
  <c r="DG136" i="27"/>
  <c r="DG137" i="27"/>
  <c r="DG138" i="27"/>
  <c r="DG139" i="27"/>
  <c r="DG140" i="27"/>
  <c r="DG143" i="27"/>
  <c r="DG144" i="27"/>
  <c r="DG145" i="27"/>
  <c r="DG146" i="27"/>
  <c r="DG147" i="27"/>
  <c r="CA10" i="27"/>
  <c r="CA11" i="27"/>
  <c r="CA12" i="27"/>
  <c r="CA13" i="27"/>
  <c r="CA14" i="27"/>
  <c r="CA15" i="27"/>
  <c r="CA17" i="27"/>
  <c r="CA18" i="27"/>
  <c r="CA19" i="27"/>
  <c r="CA20" i="27"/>
  <c r="CA21" i="27"/>
  <c r="CA22" i="27"/>
  <c r="CA24" i="27"/>
  <c r="CA25" i="27"/>
  <c r="CA26" i="27"/>
  <c r="CA27" i="27"/>
  <c r="CA28" i="27"/>
  <c r="CA29" i="27"/>
  <c r="CA31" i="27"/>
  <c r="CA32" i="27"/>
  <c r="CA33" i="27"/>
  <c r="CA34" i="27"/>
  <c r="CA35" i="27"/>
  <c r="CA36" i="27"/>
  <c r="CA38" i="27"/>
  <c r="CA39" i="27"/>
  <c r="CA40" i="27"/>
  <c r="CA41" i="27"/>
  <c r="CA42" i="27"/>
  <c r="CA43" i="27"/>
  <c r="CA45" i="27"/>
  <c r="CA46" i="27"/>
  <c r="CA47" i="27"/>
  <c r="CA48" i="27"/>
  <c r="CA49" i="27"/>
  <c r="CA50" i="27"/>
  <c r="CA52" i="27"/>
  <c r="CA53" i="27"/>
  <c r="CA54" i="27"/>
  <c r="CA55" i="27"/>
  <c r="CA56" i="27"/>
  <c r="CA57" i="27"/>
  <c r="CA59" i="27"/>
  <c r="CA60" i="27"/>
  <c r="CA61" i="27"/>
  <c r="CA62" i="27"/>
  <c r="CA63" i="27"/>
  <c r="CA64" i="27"/>
  <c r="CA66" i="27"/>
  <c r="CA67" i="27"/>
  <c r="CA68" i="27"/>
  <c r="CA69" i="27"/>
  <c r="CA70" i="27"/>
  <c r="CA71" i="27"/>
  <c r="CA73" i="27"/>
  <c r="CA74" i="27"/>
  <c r="CA75" i="27"/>
  <c r="CA76" i="27"/>
  <c r="CA77" i="27"/>
  <c r="CA94" i="27"/>
  <c r="CA95" i="27"/>
  <c r="CA96" i="27"/>
  <c r="CA97" i="27"/>
  <c r="CA98" i="27"/>
  <c r="CA101" i="27"/>
  <c r="CA102" i="27"/>
  <c r="CA103" i="27"/>
  <c r="CA104" i="27"/>
  <c r="CA105" i="27"/>
  <c r="CA108" i="27"/>
  <c r="CA109" i="27"/>
  <c r="CA110" i="27"/>
  <c r="CA111" i="27"/>
  <c r="CA112" i="27"/>
  <c r="CA122" i="27"/>
  <c r="CA123" i="27"/>
  <c r="CA124" i="27"/>
  <c r="CA125" i="27"/>
  <c r="CA126" i="27"/>
  <c r="CA127" i="27"/>
  <c r="CA129" i="27"/>
  <c r="CA130" i="27"/>
  <c r="CA131" i="27"/>
  <c r="CA132" i="27"/>
  <c r="CA133" i="27"/>
  <c r="CA136" i="27"/>
  <c r="CA137" i="27"/>
  <c r="CA138" i="27"/>
  <c r="CA139" i="27"/>
  <c r="CA140" i="27"/>
  <c r="CA141" i="27"/>
  <c r="CA143" i="27"/>
  <c r="CA144" i="27"/>
  <c r="CA145" i="27"/>
  <c r="CA146" i="27"/>
  <c r="CA147" i="27"/>
  <c r="CA148" i="27"/>
  <c r="AT141" i="33" l="1"/>
  <c r="AT152" i="33"/>
  <c r="AT15" i="33"/>
  <c r="AT113" i="33"/>
  <c r="AT127" i="33"/>
  <c r="AT151" i="33"/>
  <c r="AT78" i="33"/>
  <c r="AT22" i="33"/>
  <c r="AT118" i="33"/>
  <c r="AT64" i="33"/>
  <c r="AT43" i="33"/>
  <c r="AT29" i="33"/>
  <c r="AT148" i="33"/>
  <c r="AT117" i="33"/>
  <c r="AT153" i="33"/>
  <c r="AT115" i="33"/>
  <c r="AT50" i="33"/>
  <c r="AT71" i="33"/>
  <c r="AT57" i="33"/>
  <c r="AT36" i="33"/>
  <c r="AT99" i="33"/>
  <c r="AT154" i="33"/>
  <c r="AT116" i="33"/>
  <c r="AT106" i="33"/>
  <c r="AT81" i="33"/>
  <c r="AT150" i="33"/>
  <c r="AT119" i="33"/>
  <c r="DG134" i="11"/>
  <c r="DG71" i="11"/>
  <c r="DG15" i="11"/>
  <c r="AV120" i="11"/>
  <c r="AS120" i="11"/>
  <c r="AT85" i="11"/>
  <c r="AT120" i="11"/>
  <c r="DG22" i="11"/>
  <c r="DG36" i="11"/>
  <c r="DG43" i="11"/>
  <c r="AU120" i="11"/>
  <c r="DG64" i="11"/>
  <c r="DG50" i="11"/>
  <c r="DG141" i="11"/>
  <c r="DG29" i="11"/>
  <c r="DG57" i="11"/>
  <c r="DG148" i="11"/>
  <c r="DG106" i="11"/>
  <c r="DG71" i="27"/>
  <c r="AT85" i="27"/>
  <c r="DG36" i="27"/>
  <c r="DG127" i="27"/>
  <c r="DG29" i="27"/>
  <c r="DG50" i="27"/>
  <c r="DG134" i="27"/>
  <c r="DG106" i="27"/>
  <c r="DG15" i="27"/>
  <c r="DG57" i="27"/>
  <c r="DG141" i="27"/>
  <c r="DG113" i="27"/>
  <c r="DG43" i="27"/>
  <c r="DG22" i="27"/>
  <c r="AT120" i="27"/>
  <c r="AS71" i="33"/>
  <c r="DG148" i="27"/>
  <c r="DG113" i="11"/>
  <c r="DG99" i="27"/>
  <c r="AS117" i="33"/>
  <c r="DG78" i="11"/>
  <c r="DG78" i="27"/>
  <c r="AS127" i="33"/>
  <c r="AS43" i="33"/>
  <c r="AS118" i="33"/>
  <c r="AS99" i="33"/>
  <c r="AS64" i="33"/>
  <c r="AS29" i="33"/>
  <c r="AS116" i="33"/>
  <c r="AS50" i="33"/>
  <c r="AS15" i="33"/>
  <c r="AS36" i="33"/>
  <c r="AS113" i="33"/>
  <c r="AS22" i="33"/>
  <c r="AS106" i="33"/>
  <c r="AS78" i="33"/>
  <c r="AS57" i="33"/>
  <c r="AS141" i="33"/>
  <c r="AS148" i="33"/>
  <c r="AS115" i="33"/>
  <c r="AS80" i="33"/>
  <c r="AS119" i="33"/>
  <c r="AS85" i="11"/>
  <c r="AT85" i="33" l="1"/>
  <c r="AT120" i="33"/>
  <c r="AS85" i="33"/>
  <c r="AS120" i="33"/>
  <c r="AS84" i="27" l="1"/>
  <c r="AS80" i="27"/>
  <c r="AS81" i="27"/>
  <c r="AS82" i="27"/>
  <c r="AS134" i="27"/>
  <c r="AS85" i="27" l="1"/>
  <c r="AS154" i="27"/>
  <c r="AS150" i="27"/>
  <c r="AS151" i="27"/>
  <c r="AS152" i="27"/>
  <c r="AS153" i="27"/>
  <c r="AS113" i="27"/>
  <c r="BZ134" i="33"/>
  <c r="AR10" i="33"/>
  <c r="AR11" i="33"/>
  <c r="AR12" i="33"/>
  <c r="AR13" i="33"/>
  <c r="AR14" i="33"/>
  <c r="AR17" i="33"/>
  <c r="AR18" i="33"/>
  <c r="AR19" i="33"/>
  <c r="AR20" i="33"/>
  <c r="AR21" i="33"/>
  <c r="AR24" i="33"/>
  <c r="AR25" i="33"/>
  <c r="AR26" i="33"/>
  <c r="AR27" i="33"/>
  <c r="AR28" i="33"/>
  <c r="AR31" i="33"/>
  <c r="AR32" i="33"/>
  <c r="AR33" i="33"/>
  <c r="AR34" i="33"/>
  <c r="AR35" i="33"/>
  <c r="AR38" i="33"/>
  <c r="AR39" i="33"/>
  <c r="AR40" i="33"/>
  <c r="AR41" i="33"/>
  <c r="AR42" i="33"/>
  <c r="AR45" i="33"/>
  <c r="AR46" i="33"/>
  <c r="AR47" i="33"/>
  <c r="AR48" i="33"/>
  <c r="AR49" i="33"/>
  <c r="AR52" i="33"/>
  <c r="AR53" i="33"/>
  <c r="AR54" i="33"/>
  <c r="AR55" i="33"/>
  <c r="AR56" i="33"/>
  <c r="AR59" i="33"/>
  <c r="AR60" i="33"/>
  <c r="AR61" i="33"/>
  <c r="AR62" i="33"/>
  <c r="AR63" i="33"/>
  <c r="AR66" i="33"/>
  <c r="AR67" i="33"/>
  <c r="AR68" i="33"/>
  <c r="AR69" i="33"/>
  <c r="AR70" i="33"/>
  <c r="AR73" i="33"/>
  <c r="AR74" i="33"/>
  <c r="AR75" i="33"/>
  <c r="AR76" i="33"/>
  <c r="AR77" i="33"/>
  <c r="AR94" i="33"/>
  <c r="AR80" i="33" s="1"/>
  <c r="AR95" i="33"/>
  <c r="AR96" i="33"/>
  <c r="AR82" i="33" s="1"/>
  <c r="AR97" i="33"/>
  <c r="AR98" i="33"/>
  <c r="AR84" i="33" s="1"/>
  <c r="AR101" i="33"/>
  <c r="AR102" i="33"/>
  <c r="AR103" i="33"/>
  <c r="AR104" i="33"/>
  <c r="AR105" i="33"/>
  <c r="AR108" i="33"/>
  <c r="AR109" i="33"/>
  <c r="AR110" i="33"/>
  <c r="AR111" i="33"/>
  <c r="AR112" i="33"/>
  <c r="AR122" i="33"/>
  <c r="AR123" i="33"/>
  <c r="AR124" i="33"/>
  <c r="AR125" i="33"/>
  <c r="AR126" i="33"/>
  <c r="AR129" i="33"/>
  <c r="AR130" i="33"/>
  <c r="AR131" i="33"/>
  <c r="AR132" i="33"/>
  <c r="AR133" i="33"/>
  <c r="AR136" i="33"/>
  <c r="AR137" i="33"/>
  <c r="AR138" i="33"/>
  <c r="AR139" i="33"/>
  <c r="AR140" i="33"/>
  <c r="AR143" i="33"/>
  <c r="AR144" i="33"/>
  <c r="AR145" i="33"/>
  <c r="AR146" i="33"/>
  <c r="AR147" i="33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78" i="11" s="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22" i="11"/>
  <c r="DF123" i="11"/>
  <c r="DF124" i="11"/>
  <c r="DF125" i="11"/>
  <c r="DF126" i="11"/>
  <c r="DF129" i="11"/>
  <c r="DF130" i="11"/>
  <c r="DF131" i="11"/>
  <c r="DF132" i="11"/>
  <c r="DF133" i="11"/>
  <c r="DF136" i="11"/>
  <c r="DF137" i="11"/>
  <c r="DF138" i="11"/>
  <c r="DF139" i="11"/>
  <c r="DF140" i="11"/>
  <c r="DF143" i="11"/>
  <c r="DF144" i="11"/>
  <c r="DF145" i="11"/>
  <c r="DF146" i="11"/>
  <c r="DF147" i="11"/>
  <c r="BZ10" i="11"/>
  <c r="BZ11" i="11"/>
  <c r="BZ12" i="11"/>
  <c r="BZ13" i="11"/>
  <c r="BZ14" i="11"/>
  <c r="BZ15" i="11"/>
  <c r="BZ17" i="11"/>
  <c r="BZ18" i="11"/>
  <c r="BZ19" i="11"/>
  <c r="BZ20" i="11"/>
  <c r="BZ21" i="11"/>
  <c r="BZ22" i="11"/>
  <c r="BZ24" i="11"/>
  <c r="BZ25" i="11"/>
  <c r="BZ26" i="11"/>
  <c r="BZ27" i="11"/>
  <c r="BZ28" i="11"/>
  <c r="BZ29" i="11"/>
  <c r="BZ31" i="11"/>
  <c r="BZ32" i="11"/>
  <c r="BZ33" i="11"/>
  <c r="BZ34" i="11"/>
  <c r="BZ35" i="11"/>
  <c r="BZ36" i="11"/>
  <c r="BZ38" i="11"/>
  <c r="BZ39" i="11"/>
  <c r="BZ40" i="11"/>
  <c r="BZ41" i="11"/>
  <c r="BZ42" i="11"/>
  <c r="BZ43" i="11"/>
  <c r="BZ45" i="11"/>
  <c r="BZ46" i="11"/>
  <c r="BZ47" i="11"/>
  <c r="BZ48" i="11"/>
  <c r="BZ49" i="11"/>
  <c r="BZ50" i="11"/>
  <c r="BZ52" i="11"/>
  <c r="BZ53" i="11"/>
  <c r="BZ54" i="11"/>
  <c r="BZ55" i="11"/>
  <c r="BZ56" i="11"/>
  <c r="BZ57" i="11"/>
  <c r="BZ59" i="11"/>
  <c r="BZ60" i="11"/>
  <c r="BZ61" i="11"/>
  <c r="BZ62" i="11"/>
  <c r="BZ63" i="11"/>
  <c r="BZ64" i="11"/>
  <c r="BZ66" i="11"/>
  <c r="BZ67" i="11"/>
  <c r="BZ68" i="11"/>
  <c r="BZ69" i="11"/>
  <c r="BZ70" i="11"/>
  <c r="BZ71" i="11"/>
  <c r="BZ73" i="11"/>
  <c r="BZ74" i="11"/>
  <c r="BZ75" i="11"/>
  <c r="BZ76" i="11"/>
  <c r="BZ77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7" i="11"/>
  <c r="BZ129" i="11"/>
  <c r="BZ130" i="11"/>
  <c r="BZ131" i="11"/>
  <c r="BZ132" i="11"/>
  <c r="BZ133" i="11"/>
  <c r="BZ136" i="11"/>
  <c r="BZ137" i="11"/>
  <c r="BZ138" i="11"/>
  <c r="BZ139" i="11"/>
  <c r="BZ140" i="11"/>
  <c r="BZ141" i="11"/>
  <c r="BZ143" i="11"/>
  <c r="BZ144" i="11"/>
  <c r="BZ145" i="11"/>
  <c r="BZ146" i="11"/>
  <c r="BZ147" i="11"/>
  <c r="BZ148" i="11"/>
  <c r="AR154" i="11"/>
  <c r="AR78" i="11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AR119" i="11"/>
  <c r="AR115" i="11"/>
  <c r="AR116" i="11"/>
  <c r="AR117" i="11"/>
  <c r="AR118" i="11"/>
  <c r="AR84" i="11"/>
  <c r="AR80" i="11"/>
  <c r="AR81" i="11"/>
  <c r="AR82" i="11"/>
  <c r="AR83" i="11"/>
  <c r="AR134" i="11"/>
  <c r="AR113" i="11"/>
  <c r="AR106" i="11"/>
  <c r="AR99" i="11"/>
  <c r="AR155" i="11" s="1"/>
  <c r="AR150" i="11"/>
  <c r="AR151" i="11"/>
  <c r="AR152" i="11"/>
  <c r="AR153" i="11"/>
  <c r="DF10" i="27"/>
  <c r="DF11" i="27"/>
  <c r="DF12" i="27"/>
  <c r="DF13" i="27"/>
  <c r="DF14" i="27"/>
  <c r="DF17" i="27"/>
  <c r="DF18" i="27"/>
  <c r="DF19" i="27"/>
  <c r="DF20" i="27"/>
  <c r="DF21" i="27"/>
  <c r="DF24" i="27"/>
  <c r="DF25" i="27"/>
  <c r="DF26" i="27"/>
  <c r="DF27" i="27"/>
  <c r="DF28" i="27"/>
  <c r="DF31" i="27"/>
  <c r="DF32" i="27"/>
  <c r="DF33" i="27"/>
  <c r="DF34" i="27"/>
  <c r="DF35" i="27"/>
  <c r="DF38" i="27"/>
  <c r="DF39" i="27"/>
  <c r="DF40" i="27"/>
  <c r="DF41" i="27"/>
  <c r="DF42" i="27"/>
  <c r="DF45" i="27"/>
  <c r="DF46" i="27"/>
  <c r="DF47" i="27"/>
  <c r="DF48" i="27"/>
  <c r="DF49" i="27"/>
  <c r="DF52" i="27"/>
  <c r="DF53" i="27"/>
  <c r="DF54" i="27"/>
  <c r="DF55" i="27"/>
  <c r="DF56" i="27"/>
  <c r="DF59" i="27"/>
  <c r="DF60" i="27"/>
  <c r="DF61" i="27"/>
  <c r="DF62" i="27"/>
  <c r="DF63" i="27"/>
  <c r="DF66" i="27"/>
  <c r="DF67" i="27"/>
  <c r="DF68" i="27"/>
  <c r="DF69" i="27"/>
  <c r="DF70" i="27"/>
  <c r="DF73" i="27"/>
  <c r="DF74" i="27"/>
  <c r="DF75" i="27"/>
  <c r="DF76" i="27"/>
  <c r="DF77" i="27"/>
  <c r="DF94" i="27"/>
  <c r="DF95" i="27"/>
  <c r="DF96" i="27"/>
  <c r="DF97" i="27"/>
  <c r="DF98" i="27"/>
  <c r="DF101" i="27"/>
  <c r="DF102" i="27"/>
  <c r="DF103" i="27"/>
  <c r="DF104" i="27"/>
  <c r="DF105" i="27"/>
  <c r="DF108" i="27"/>
  <c r="DF109" i="27"/>
  <c r="DF110" i="27"/>
  <c r="DF111" i="27"/>
  <c r="DF112" i="27"/>
  <c r="DF122" i="27"/>
  <c r="DF123" i="27"/>
  <c r="DF124" i="27"/>
  <c r="DF125" i="27"/>
  <c r="DF126" i="27"/>
  <c r="DF129" i="27"/>
  <c r="DF130" i="27"/>
  <c r="DF131" i="27"/>
  <c r="DF132" i="27"/>
  <c r="DF133" i="27"/>
  <c r="DF136" i="27"/>
  <c r="DF137" i="27"/>
  <c r="DF138" i="27"/>
  <c r="DF139" i="27"/>
  <c r="DF140" i="27"/>
  <c r="DF143" i="27"/>
  <c r="DF144" i="27"/>
  <c r="DF145" i="27"/>
  <c r="DF146" i="27"/>
  <c r="DF147" i="27"/>
  <c r="BZ10" i="27"/>
  <c r="BZ11" i="27"/>
  <c r="BZ12" i="27"/>
  <c r="BZ13" i="27"/>
  <c r="BZ14" i="27"/>
  <c r="BZ15" i="27"/>
  <c r="BZ17" i="27"/>
  <c r="BZ18" i="27"/>
  <c r="BZ19" i="27"/>
  <c r="BZ20" i="27"/>
  <c r="BZ21" i="27"/>
  <c r="BZ22" i="27"/>
  <c r="BZ24" i="27"/>
  <c r="BZ25" i="27"/>
  <c r="BZ26" i="27"/>
  <c r="BZ27" i="27"/>
  <c r="BZ28" i="27"/>
  <c r="BZ29" i="27"/>
  <c r="BZ31" i="27"/>
  <c r="BZ32" i="27"/>
  <c r="BZ33" i="27"/>
  <c r="BZ34" i="27"/>
  <c r="BZ35" i="27"/>
  <c r="BZ36" i="27"/>
  <c r="BZ38" i="27"/>
  <c r="BZ39" i="27"/>
  <c r="BZ40" i="27"/>
  <c r="BZ41" i="27"/>
  <c r="BZ42" i="27"/>
  <c r="BZ43" i="27"/>
  <c r="BZ45" i="27"/>
  <c r="BZ46" i="27"/>
  <c r="BZ47" i="27"/>
  <c r="BZ48" i="27"/>
  <c r="BZ49" i="27"/>
  <c r="BZ50" i="27"/>
  <c r="BZ52" i="27"/>
  <c r="BZ53" i="27"/>
  <c r="BZ54" i="27"/>
  <c r="BZ55" i="27"/>
  <c r="BZ56" i="27"/>
  <c r="BZ57" i="27"/>
  <c r="BZ59" i="27"/>
  <c r="BZ60" i="27"/>
  <c r="BZ61" i="27"/>
  <c r="BZ62" i="27"/>
  <c r="BZ63" i="27"/>
  <c r="BZ64" i="27"/>
  <c r="BZ66" i="27"/>
  <c r="BZ67" i="27"/>
  <c r="BZ68" i="27"/>
  <c r="BZ69" i="27"/>
  <c r="BZ70" i="27"/>
  <c r="BZ71" i="27"/>
  <c r="BZ73" i="27"/>
  <c r="BZ74" i="27"/>
  <c r="BZ75" i="27"/>
  <c r="BZ76" i="27"/>
  <c r="BZ77" i="27"/>
  <c r="BZ94" i="27"/>
  <c r="BZ95" i="27"/>
  <c r="BZ96" i="27"/>
  <c r="BZ97" i="27"/>
  <c r="BZ98" i="27"/>
  <c r="BZ101" i="27"/>
  <c r="BZ102" i="27"/>
  <c r="BZ103" i="27"/>
  <c r="BZ104" i="27"/>
  <c r="BZ105" i="27"/>
  <c r="BZ108" i="27"/>
  <c r="BZ109" i="27"/>
  <c r="BZ110" i="27"/>
  <c r="BZ111" i="27"/>
  <c r="BZ112" i="27"/>
  <c r="BZ122" i="27"/>
  <c r="BZ123" i="27"/>
  <c r="BZ124" i="27"/>
  <c r="BZ125" i="27"/>
  <c r="BZ126" i="27"/>
  <c r="BZ127" i="27"/>
  <c r="BZ129" i="27"/>
  <c r="BZ130" i="27"/>
  <c r="BZ131" i="27"/>
  <c r="BZ132" i="27"/>
  <c r="BZ133" i="27"/>
  <c r="BZ136" i="27"/>
  <c r="BZ137" i="27"/>
  <c r="BZ138" i="27"/>
  <c r="BZ139" i="27"/>
  <c r="BZ140" i="27"/>
  <c r="BZ141" i="27"/>
  <c r="BZ143" i="27"/>
  <c r="BZ144" i="27"/>
  <c r="BZ145" i="27"/>
  <c r="BZ146" i="27"/>
  <c r="BZ147" i="27"/>
  <c r="BZ148" i="27"/>
  <c r="AQ78" i="27"/>
  <c r="AR78" i="27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AR119" i="27"/>
  <c r="AR115" i="27"/>
  <c r="AR116" i="27"/>
  <c r="AR117" i="27"/>
  <c r="AR118" i="27"/>
  <c r="AR84" i="27"/>
  <c r="AR80" i="27"/>
  <c r="AR81" i="27"/>
  <c r="AR82" i="27"/>
  <c r="AR83" i="27"/>
  <c r="AR134" i="27"/>
  <c r="AR113" i="27"/>
  <c r="AR106" i="27"/>
  <c r="AR99" i="27"/>
  <c r="AR155" i="27" s="1"/>
  <c r="AR154" i="27"/>
  <c r="AR150" i="27"/>
  <c r="AR151" i="27"/>
  <c r="AR152" i="27"/>
  <c r="AR153" i="27"/>
  <c r="BY134" i="33"/>
  <c r="AQ10" i="33"/>
  <c r="AQ11" i="33"/>
  <c r="AQ12" i="33"/>
  <c r="AQ13" i="33"/>
  <c r="AQ14" i="33"/>
  <c r="AQ17" i="33"/>
  <c r="AQ18" i="33"/>
  <c r="AQ19" i="33"/>
  <c r="AQ20" i="33"/>
  <c r="AQ21" i="33"/>
  <c r="AQ24" i="33"/>
  <c r="AQ25" i="33"/>
  <c r="AQ26" i="33"/>
  <c r="AQ27" i="33"/>
  <c r="AQ28" i="33"/>
  <c r="AQ31" i="33"/>
  <c r="AQ32" i="33"/>
  <c r="AQ33" i="33"/>
  <c r="AQ34" i="33"/>
  <c r="AQ35" i="33"/>
  <c r="AQ38" i="33"/>
  <c r="AQ39" i="33"/>
  <c r="AQ40" i="33"/>
  <c r="AQ41" i="33"/>
  <c r="AQ42" i="33"/>
  <c r="AQ45" i="33"/>
  <c r="AQ46" i="33"/>
  <c r="AQ47" i="33"/>
  <c r="AQ48" i="33"/>
  <c r="AQ49" i="33"/>
  <c r="AQ52" i="33"/>
  <c r="AQ53" i="33"/>
  <c r="AQ54" i="33"/>
  <c r="AQ55" i="33"/>
  <c r="AQ56" i="33"/>
  <c r="AQ59" i="33"/>
  <c r="AQ60" i="33"/>
  <c r="AQ61" i="33"/>
  <c r="AQ62" i="33"/>
  <c r="AQ63" i="33"/>
  <c r="AQ66" i="33"/>
  <c r="AQ67" i="33"/>
  <c r="AQ68" i="33"/>
  <c r="AQ69" i="33"/>
  <c r="AQ70" i="33"/>
  <c r="AQ73" i="33"/>
  <c r="AQ74" i="33"/>
  <c r="AQ75" i="33"/>
  <c r="AQ76" i="33"/>
  <c r="AQ77" i="33"/>
  <c r="AQ94" i="33"/>
  <c r="AQ80" i="33" s="1"/>
  <c r="AQ95" i="33"/>
  <c r="AQ81" i="33" s="1"/>
  <c r="AQ96" i="33"/>
  <c r="AQ82" i="33" s="1"/>
  <c r="AQ97" i="33"/>
  <c r="AQ98" i="33"/>
  <c r="AQ84" i="33" s="1"/>
  <c r="AQ101" i="33"/>
  <c r="AQ102" i="33"/>
  <c r="AQ103" i="33"/>
  <c r="AQ104" i="33"/>
  <c r="AQ105" i="33"/>
  <c r="AQ108" i="33"/>
  <c r="AQ109" i="33"/>
  <c r="AQ110" i="33"/>
  <c r="AQ111" i="33"/>
  <c r="AQ112" i="33"/>
  <c r="AQ122" i="33"/>
  <c r="AQ123" i="33"/>
  <c r="AQ124" i="33"/>
  <c r="AQ125" i="33"/>
  <c r="AQ126" i="33"/>
  <c r="AQ129" i="33"/>
  <c r="AQ130" i="33"/>
  <c r="AQ131" i="33"/>
  <c r="AQ132" i="33"/>
  <c r="AQ133" i="33"/>
  <c r="AQ136" i="33"/>
  <c r="AQ137" i="33"/>
  <c r="AQ138" i="33"/>
  <c r="AQ139" i="33"/>
  <c r="AQ140" i="33"/>
  <c r="AQ143" i="33"/>
  <c r="AQ144" i="33"/>
  <c r="AQ145" i="33"/>
  <c r="AQ146" i="33"/>
  <c r="AQ147" i="33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22" i="11"/>
  <c r="DE123" i="11"/>
  <c r="DE124" i="11"/>
  <c r="DE125" i="11"/>
  <c r="DE126" i="11"/>
  <c r="DE129" i="11"/>
  <c r="DE130" i="11"/>
  <c r="DE131" i="11"/>
  <c r="DE132" i="11"/>
  <c r="DE133" i="11"/>
  <c r="DE136" i="11"/>
  <c r="DE137" i="11"/>
  <c r="DE138" i="11"/>
  <c r="DE139" i="11"/>
  <c r="DE140" i="11"/>
  <c r="DE143" i="11"/>
  <c r="DE144" i="11"/>
  <c r="DE145" i="11"/>
  <c r="DE146" i="11"/>
  <c r="DE147" i="11"/>
  <c r="BY10" i="11"/>
  <c r="BY11" i="11"/>
  <c r="BY12" i="11"/>
  <c r="BY13" i="11"/>
  <c r="BY14" i="11"/>
  <c r="BY15" i="11"/>
  <c r="BY17" i="11"/>
  <c r="BY18" i="11"/>
  <c r="BY19" i="11"/>
  <c r="BY20" i="11"/>
  <c r="BY21" i="11"/>
  <c r="BY22" i="11"/>
  <c r="BY24" i="11"/>
  <c r="BY25" i="11"/>
  <c r="BY26" i="11"/>
  <c r="BY27" i="11"/>
  <c r="BY28" i="11"/>
  <c r="BY29" i="11"/>
  <c r="BY31" i="11"/>
  <c r="BY32" i="11"/>
  <c r="BY33" i="11"/>
  <c r="BY34" i="11"/>
  <c r="BY35" i="11"/>
  <c r="BY36" i="11"/>
  <c r="BY38" i="11"/>
  <c r="BY39" i="11"/>
  <c r="BY40" i="11"/>
  <c r="BY41" i="11"/>
  <c r="BY42" i="11"/>
  <c r="BY43" i="11"/>
  <c r="BY45" i="11"/>
  <c r="BY46" i="11"/>
  <c r="BY47" i="11"/>
  <c r="BY48" i="11"/>
  <c r="BY49" i="11"/>
  <c r="BY50" i="11"/>
  <c r="BY52" i="11"/>
  <c r="BY53" i="11"/>
  <c r="BY54" i="11"/>
  <c r="BY55" i="11"/>
  <c r="BY56" i="11"/>
  <c r="BY57" i="11"/>
  <c r="BY59" i="11"/>
  <c r="BY60" i="11"/>
  <c r="BY61" i="11"/>
  <c r="BY62" i="11"/>
  <c r="BY63" i="11"/>
  <c r="BY64" i="11"/>
  <c r="BY66" i="11"/>
  <c r="BY67" i="11"/>
  <c r="BY68" i="11"/>
  <c r="BY69" i="11"/>
  <c r="BY70" i="11"/>
  <c r="BY71" i="11"/>
  <c r="BY73" i="11"/>
  <c r="BY74" i="11"/>
  <c r="BY75" i="11"/>
  <c r="BY76" i="11"/>
  <c r="BY77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7" i="11"/>
  <c r="BY129" i="11"/>
  <c r="BY130" i="11"/>
  <c r="BY131" i="11"/>
  <c r="BY132" i="11"/>
  <c r="BY133" i="11"/>
  <c r="BY136" i="11"/>
  <c r="BY137" i="11"/>
  <c r="BY138" i="11"/>
  <c r="BY139" i="11"/>
  <c r="BY140" i="11"/>
  <c r="BY141" i="11"/>
  <c r="BY143" i="11"/>
  <c r="BY144" i="11"/>
  <c r="BY145" i="11"/>
  <c r="BY146" i="11"/>
  <c r="BY147" i="11"/>
  <c r="BY148" i="11"/>
  <c r="AQ78" i="11"/>
  <c r="Q5503" i="25"/>
  <c r="Q5504" i="25"/>
  <c r="Q5505" i="25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AQ119" i="11"/>
  <c r="AQ115" i="11"/>
  <c r="AQ116" i="11"/>
  <c r="AQ117" i="11"/>
  <c r="AQ118" i="11"/>
  <c r="AQ84" i="11"/>
  <c r="AQ80" i="11"/>
  <c r="AQ81" i="11"/>
  <c r="AQ82" i="11"/>
  <c r="AQ83" i="11"/>
  <c r="AQ134" i="11"/>
  <c r="AQ113" i="11"/>
  <c r="AQ106" i="11"/>
  <c r="AQ99" i="11"/>
  <c r="AQ155" i="11" s="1"/>
  <c r="AQ154" i="11"/>
  <c r="AQ150" i="11"/>
  <c r="AQ151" i="11"/>
  <c r="AQ152" i="11"/>
  <c r="AQ153" i="11"/>
  <c r="DE10" i="27"/>
  <c r="DE11" i="27"/>
  <c r="DE12" i="27"/>
  <c r="DE13" i="27"/>
  <c r="DE14" i="27"/>
  <c r="DE17" i="27"/>
  <c r="DE18" i="27"/>
  <c r="DE19" i="27"/>
  <c r="DE20" i="27"/>
  <c r="DE21" i="27"/>
  <c r="DE24" i="27"/>
  <c r="DE25" i="27"/>
  <c r="DE26" i="27"/>
  <c r="DE27" i="27"/>
  <c r="DE28" i="27"/>
  <c r="DE31" i="27"/>
  <c r="DE32" i="27"/>
  <c r="DE33" i="27"/>
  <c r="DE34" i="27"/>
  <c r="DE35" i="27"/>
  <c r="DE38" i="27"/>
  <c r="DE39" i="27"/>
  <c r="DE40" i="27"/>
  <c r="DE41" i="27"/>
  <c r="DE42" i="27"/>
  <c r="DE45" i="27"/>
  <c r="DE46" i="27"/>
  <c r="DE47" i="27"/>
  <c r="DE48" i="27"/>
  <c r="DE49" i="27"/>
  <c r="DE52" i="27"/>
  <c r="DE53" i="27"/>
  <c r="DE54" i="27"/>
  <c r="DE55" i="27"/>
  <c r="DE56" i="27"/>
  <c r="DE59" i="27"/>
  <c r="DE60" i="27"/>
  <c r="DE61" i="27"/>
  <c r="DE62" i="27"/>
  <c r="DE63" i="27"/>
  <c r="DE66" i="27"/>
  <c r="DE67" i="27"/>
  <c r="DE68" i="27"/>
  <c r="DE69" i="27"/>
  <c r="DE70" i="27"/>
  <c r="DE73" i="27"/>
  <c r="DE74" i="27"/>
  <c r="DE75" i="27"/>
  <c r="DE76" i="27"/>
  <c r="DE77" i="27"/>
  <c r="DE94" i="27"/>
  <c r="DE95" i="27"/>
  <c r="DE96" i="27"/>
  <c r="DE97" i="27"/>
  <c r="DE98" i="27"/>
  <c r="DE101" i="27"/>
  <c r="DE102" i="27"/>
  <c r="DE103" i="27"/>
  <c r="DE104" i="27"/>
  <c r="DE105" i="27"/>
  <c r="DE108" i="27"/>
  <c r="DE109" i="27"/>
  <c r="DE110" i="27"/>
  <c r="DE111" i="27"/>
  <c r="DE112" i="27"/>
  <c r="DE122" i="27"/>
  <c r="DE123" i="27"/>
  <c r="DE124" i="27"/>
  <c r="DE125" i="27"/>
  <c r="DE126" i="27"/>
  <c r="DE129" i="27"/>
  <c r="DE130" i="27"/>
  <c r="DE131" i="27"/>
  <c r="DE132" i="27"/>
  <c r="DE133" i="27"/>
  <c r="DE136" i="27"/>
  <c r="DE137" i="27"/>
  <c r="DE138" i="27"/>
  <c r="DE139" i="27"/>
  <c r="DE140" i="27"/>
  <c r="DE143" i="27"/>
  <c r="DE144" i="27"/>
  <c r="DE145" i="27"/>
  <c r="DE146" i="27"/>
  <c r="DE147" i="27"/>
  <c r="BY24" i="27"/>
  <c r="BY25" i="27"/>
  <c r="BY26" i="27"/>
  <c r="BY27" i="27"/>
  <c r="BY28" i="27"/>
  <c r="BY29" i="27"/>
  <c r="BY31" i="27"/>
  <c r="BY32" i="27"/>
  <c r="BY33" i="27"/>
  <c r="BY34" i="27"/>
  <c r="BY35" i="27"/>
  <c r="BY36" i="27"/>
  <c r="BY38" i="27"/>
  <c r="BY39" i="27"/>
  <c r="BY40" i="27"/>
  <c r="BY41" i="27"/>
  <c r="BY42" i="27"/>
  <c r="BY43" i="27"/>
  <c r="BY45" i="27"/>
  <c r="BY46" i="27"/>
  <c r="BY47" i="27"/>
  <c r="BY48" i="27"/>
  <c r="BY49" i="27"/>
  <c r="BY50" i="27"/>
  <c r="BY52" i="27"/>
  <c r="BY53" i="27"/>
  <c r="BY54" i="27"/>
  <c r="BY55" i="27"/>
  <c r="BY56" i="27"/>
  <c r="BY57" i="27"/>
  <c r="BY59" i="27"/>
  <c r="BY60" i="27"/>
  <c r="BY61" i="27"/>
  <c r="BY62" i="27"/>
  <c r="BY63" i="27"/>
  <c r="BY64" i="27"/>
  <c r="BY66" i="27"/>
  <c r="BY67" i="27"/>
  <c r="BY68" i="27"/>
  <c r="BY69" i="27"/>
  <c r="BY70" i="27"/>
  <c r="BY71" i="27"/>
  <c r="BY73" i="27"/>
  <c r="BY74" i="27"/>
  <c r="BY75" i="27"/>
  <c r="BY76" i="27"/>
  <c r="BY77" i="27"/>
  <c r="BY94" i="27"/>
  <c r="BY95" i="27"/>
  <c r="BY96" i="27"/>
  <c r="BY97" i="27"/>
  <c r="BY98" i="27"/>
  <c r="BY101" i="27"/>
  <c r="BY102" i="27"/>
  <c r="BY103" i="27"/>
  <c r="BY104" i="27"/>
  <c r="BY105" i="27"/>
  <c r="BY108" i="27"/>
  <c r="BY109" i="27"/>
  <c r="BY110" i="27"/>
  <c r="BY111" i="27"/>
  <c r="BY112" i="27"/>
  <c r="BY122" i="27"/>
  <c r="BY123" i="27"/>
  <c r="BY124" i="27"/>
  <c r="BY125" i="27"/>
  <c r="BY126" i="27"/>
  <c r="BY127" i="27"/>
  <c r="BY129" i="27"/>
  <c r="BY130" i="27"/>
  <c r="BY131" i="27"/>
  <c r="BY132" i="27"/>
  <c r="BY133" i="27"/>
  <c r="BY136" i="27"/>
  <c r="BY137" i="27"/>
  <c r="BY138" i="27"/>
  <c r="BY139" i="27"/>
  <c r="BY140" i="27"/>
  <c r="BY141" i="27"/>
  <c r="BY143" i="27"/>
  <c r="BY144" i="27"/>
  <c r="BY145" i="27"/>
  <c r="BY146" i="27"/>
  <c r="BY147" i="27"/>
  <c r="BY148" i="27"/>
  <c r="BY22" i="27"/>
  <c r="BY17" i="27"/>
  <c r="BY18" i="27"/>
  <c r="BY19" i="27"/>
  <c r="BY20" i="27"/>
  <c r="BY21" i="27"/>
  <c r="BY10" i="27"/>
  <c r="BY11" i="27"/>
  <c r="BY12" i="27"/>
  <c r="BY13" i="27"/>
  <c r="BY14" i="27"/>
  <c r="BY15" i="27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AQ119" i="27"/>
  <c r="AQ115" i="27"/>
  <c r="AQ116" i="27"/>
  <c r="AQ117" i="27"/>
  <c r="AQ118" i="27"/>
  <c r="AQ84" i="27"/>
  <c r="AQ81" i="27"/>
  <c r="AQ82" i="27"/>
  <c r="AQ83" i="27"/>
  <c r="AQ80" i="27"/>
  <c r="AQ134" i="27"/>
  <c r="AQ113" i="27"/>
  <c r="AQ106" i="27"/>
  <c r="AQ99" i="27"/>
  <c r="AQ155" i="27" s="1"/>
  <c r="AQ150" i="27"/>
  <c r="AQ151" i="27"/>
  <c r="AQ152" i="27"/>
  <c r="AQ153" i="27"/>
  <c r="AQ154" i="27"/>
  <c r="BX134" i="33"/>
  <c r="AP147" i="33"/>
  <c r="AP146" i="33"/>
  <c r="AP145" i="33"/>
  <c r="AP144" i="33"/>
  <c r="AP143" i="33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83" i="33" s="1"/>
  <c r="AP96" i="33"/>
  <c r="AP95" i="33"/>
  <c r="AP94" i="33"/>
  <c r="AP77" i="33"/>
  <c r="AP76" i="33"/>
  <c r="AP75" i="33"/>
  <c r="AP74" i="33"/>
  <c r="AP73" i="33"/>
  <c r="AP70" i="33"/>
  <c r="AP69" i="33"/>
  <c r="AP68" i="33"/>
  <c r="AP67" i="33"/>
  <c r="AP66" i="33"/>
  <c r="AP63" i="33"/>
  <c r="AP62" i="33"/>
  <c r="AP61" i="33"/>
  <c r="AP60" i="33"/>
  <c r="AP59" i="33"/>
  <c r="AP56" i="33"/>
  <c r="AP55" i="33"/>
  <c r="AP54" i="33"/>
  <c r="AP53" i="33"/>
  <c r="AP52" i="33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28" i="33"/>
  <c r="AP27" i="33"/>
  <c r="AP26" i="33"/>
  <c r="AP25" i="33"/>
  <c r="AP24" i="33"/>
  <c r="AP21" i="33"/>
  <c r="AP20" i="33"/>
  <c r="AP19" i="33"/>
  <c r="AP18" i="33"/>
  <c r="AP17" i="33"/>
  <c r="AP14" i="33"/>
  <c r="AP13" i="33"/>
  <c r="AP12" i="33"/>
  <c r="AP11" i="33"/>
  <c r="AP10" i="33"/>
  <c r="DD147" i="11"/>
  <c r="DD146" i="11"/>
  <c r="DD145" i="11"/>
  <c r="DD144" i="11"/>
  <c r="DD143" i="11"/>
  <c r="DD140" i="11"/>
  <c r="DD139" i="11"/>
  <c r="DD138" i="11"/>
  <c r="DD137" i="11"/>
  <c r="DD136" i="11"/>
  <c r="DD133" i="11"/>
  <c r="DD132" i="11"/>
  <c r="DD131" i="11"/>
  <c r="DD130" i="11"/>
  <c r="DD129" i="11"/>
  <c r="DD126" i="11"/>
  <c r="DD125" i="11"/>
  <c r="DD124" i="11"/>
  <c r="DD123" i="11"/>
  <c r="DD122" i="11"/>
  <c r="DD112" i="11"/>
  <c r="DD111" i="11"/>
  <c r="DD110" i="11"/>
  <c r="DD109" i="11"/>
  <c r="DD108" i="11"/>
  <c r="DD105" i="11"/>
  <c r="DD104" i="11"/>
  <c r="DD103" i="11"/>
  <c r="DD102" i="11"/>
  <c r="DD101" i="11"/>
  <c r="DD98" i="11"/>
  <c r="DD97" i="11"/>
  <c r="DD96" i="11"/>
  <c r="DD95" i="11"/>
  <c r="DD94" i="11"/>
  <c r="DD77" i="11"/>
  <c r="DD76" i="11"/>
  <c r="DD75" i="11"/>
  <c r="DD74" i="11"/>
  <c r="DD73" i="11"/>
  <c r="DD70" i="11"/>
  <c r="DD69" i="11"/>
  <c r="DD68" i="11"/>
  <c r="DD67" i="11"/>
  <c r="DD66" i="11"/>
  <c r="DD63" i="11"/>
  <c r="DD62" i="11"/>
  <c r="DD61" i="11"/>
  <c r="DD60" i="11"/>
  <c r="DD59" i="11"/>
  <c r="DD56" i="11"/>
  <c r="DD55" i="11"/>
  <c r="DD54" i="11"/>
  <c r="DD53" i="11"/>
  <c r="DD52" i="11"/>
  <c r="DD49" i="11"/>
  <c r="DD48" i="11"/>
  <c r="DD47" i="11"/>
  <c r="DD46" i="11"/>
  <c r="DD45" i="11"/>
  <c r="DD42" i="11"/>
  <c r="DD41" i="11"/>
  <c r="DD40" i="11"/>
  <c r="DD39" i="11"/>
  <c r="DD38" i="11"/>
  <c r="DD35" i="11"/>
  <c r="DD34" i="11"/>
  <c r="DD33" i="11"/>
  <c r="DD32" i="11"/>
  <c r="DD31" i="11"/>
  <c r="DD28" i="11"/>
  <c r="DD27" i="11"/>
  <c r="DD26" i="11"/>
  <c r="DD25" i="11"/>
  <c r="DD24" i="11"/>
  <c r="DD21" i="11"/>
  <c r="DD20" i="11"/>
  <c r="DD19" i="11"/>
  <c r="DD18" i="11"/>
  <c r="DD17" i="11"/>
  <c r="DD14" i="11"/>
  <c r="DD13" i="11"/>
  <c r="DD12" i="11"/>
  <c r="DD11" i="11"/>
  <c r="DD10" i="11"/>
  <c r="DJ12" i="11"/>
  <c r="DJ13" i="11"/>
  <c r="DJ10" i="11"/>
  <c r="DJ14" i="11"/>
  <c r="DJ11" i="11"/>
  <c r="DF127" i="11" l="1"/>
  <c r="DF36" i="11"/>
  <c r="DF64" i="11"/>
  <c r="DF106" i="27"/>
  <c r="DF127" i="27"/>
  <c r="DF113" i="27"/>
  <c r="DF43" i="27"/>
  <c r="AS151" i="33"/>
  <c r="AS150" i="33"/>
  <c r="AS154" i="33"/>
  <c r="AS153" i="33"/>
  <c r="AS152" i="33"/>
  <c r="DF71" i="11"/>
  <c r="DF134" i="11"/>
  <c r="DE127" i="11"/>
  <c r="DF15" i="11"/>
  <c r="DF148" i="11"/>
  <c r="DF99" i="11"/>
  <c r="DF43" i="11"/>
  <c r="DF22" i="11"/>
  <c r="DE106" i="11"/>
  <c r="DF29" i="11"/>
  <c r="DF50" i="11"/>
  <c r="DF57" i="11"/>
  <c r="DF141" i="11"/>
  <c r="DF106" i="11"/>
  <c r="DF113" i="11"/>
  <c r="DF50" i="27"/>
  <c r="DF29" i="27"/>
  <c r="AS155" i="27"/>
  <c r="DF78" i="27"/>
  <c r="DF15" i="27"/>
  <c r="DF71" i="27"/>
  <c r="DF134" i="27"/>
  <c r="DF64" i="27"/>
  <c r="DE78" i="27"/>
  <c r="AR151" i="33"/>
  <c r="DF22" i="27"/>
  <c r="DE113" i="27"/>
  <c r="AR120" i="27"/>
  <c r="DF99" i="27"/>
  <c r="DE22" i="27"/>
  <c r="DF36" i="27"/>
  <c r="AQ120" i="27"/>
  <c r="DF57" i="27"/>
  <c r="AR22" i="33"/>
  <c r="DF141" i="27"/>
  <c r="DE50" i="27"/>
  <c r="DF148" i="27"/>
  <c r="AR150" i="33"/>
  <c r="AR148" i="33"/>
  <c r="AR119" i="33"/>
  <c r="AR50" i="33"/>
  <c r="AR154" i="33"/>
  <c r="AR71" i="33"/>
  <c r="AR43" i="33"/>
  <c r="AR15" i="33"/>
  <c r="AR106" i="33"/>
  <c r="AR57" i="33"/>
  <c r="AR64" i="33"/>
  <c r="AR152" i="33"/>
  <c r="AR153" i="33"/>
  <c r="AR78" i="33"/>
  <c r="AR29" i="33"/>
  <c r="AR81" i="33"/>
  <c r="AR141" i="33"/>
  <c r="AR127" i="33"/>
  <c r="AR116" i="33"/>
  <c r="AR117" i="33"/>
  <c r="AR36" i="33"/>
  <c r="AR113" i="33"/>
  <c r="AR118" i="33"/>
  <c r="AR99" i="33"/>
  <c r="AR83" i="33"/>
  <c r="AR115" i="33"/>
  <c r="DE99" i="11"/>
  <c r="DE64" i="11"/>
  <c r="AQ116" i="33"/>
  <c r="DE29" i="11"/>
  <c r="AR120" i="11"/>
  <c r="DD22" i="11"/>
  <c r="DD127" i="11"/>
  <c r="DE36" i="11"/>
  <c r="AQ85" i="11"/>
  <c r="DE43" i="11"/>
  <c r="AR85" i="11"/>
  <c r="DE141" i="11"/>
  <c r="DE78" i="11"/>
  <c r="DE134" i="11"/>
  <c r="DE57" i="11"/>
  <c r="DE148" i="11"/>
  <c r="DE22" i="11"/>
  <c r="DE113" i="11"/>
  <c r="DE71" i="11"/>
  <c r="DE50" i="11"/>
  <c r="DE15" i="11"/>
  <c r="DE141" i="27"/>
  <c r="DE43" i="27"/>
  <c r="AR85" i="27"/>
  <c r="DE148" i="27"/>
  <c r="DE71" i="27"/>
  <c r="DE15" i="27"/>
  <c r="DE106" i="27"/>
  <c r="AQ150" i="33"/>
  <c r="DE134" i="27"/>
  <c r="AQ151" i="33"/>
  <c r="DE57" i="27"/>
  <c r="DE36" i="27"/>
  <c r="DE64" i="27"/>
  <c r="DE99" i="27"/>
  <c r="DE29" i="27"/>
  <c r="DE127" i="27"/>
  <c r="AQ106" i="33"/>
  <c r="AQ127" i="33"/>
  <c r="AQ119" i="33"/>
  <c r="AQ117" i="33"/>
  <c r="AQ118" i="33"/>
  <c r="AQ43" i="33"/>
  <c r="AQ64" i="33"/>
  <c r="AQ36" i="33"/>
  <c r="AQ99" i="33"/>
  <c r="AQ71" i="33"/>
  <c r="AQ15" i="33"/>
  <c r="AQ113" i="33"/>
  <c r="AQ22" i="33"/>
  <c r="AQ153" i="33"/>
  <c r="AQ50" i="33"/>
  <c r="AQ29" i="33"/>
  <c r="AQ154" i="33"/>
  <c r="AQ141" i="33"/>
  <c r="AQ78" i="33"/>
  <c r="AQ57" i="33"/>
  <c r="AQ148" i="33"/>
  <c r="AQ83" i="33"/>
  <c r="AQ85" i="33" s="1"/>
  <c r="AQ115" i="33"/>
  <c r="AQ152" i="33"/>
  <c r="DD134" i="11"/>
  <c r="DD71" i="11"/>
  <c r="AQ120" i="11"/>
  <c r="DD50" i="11"/>
  <c r="DD57" i="11"/>
  <c r="DD36" i="11"/>
  <c r="DD64" i="11"/>
  <c r="DD99" i="11"/>
  <c r="DD43" i="11"/>
  <c r="DD141" i="11"/>
  <c r="DD29" i="11"/>
  <c r="DD113" i="11"/>
  <c r="DD106" i="11"/>
  <c r="DD78" i="11"/>
  <c r="DD15" i="11"/>
  <c r="AP36" i="33"/>
  <c r="DD148" i="11"/>
  <c r="AP57" i="33"/>
  <c r="AQ85" i="27"/>
  <c r="AP115" i="33"/>
  <c r="AP22" i="33"/>
  <c r="AP29" i="33"/>
  <c r="AP15" i="33"/>
  <c r="AP148" i="33"/>
  <c r="AP127" i="33"/>
  <c r="AP82" i="33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J15" i="11"/>
  <c r="AS155" i="33" l="1"/>
  <c r="AR85" i="33"/>
  <c r="AR155" i="33"/>
  <c r="AR120" i="33"/>
  <c r="AQ155" i="33"/>
  <c r="AQ120" i="33"/>
  <c r="AP120" i="33"/>
  <c r="AP85" i="33"/>
  <c r="DB10" i="11" l="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22" i="11"/>
  <c r="DB123" i="11"/>
  <c r="DB124" i="11"/>
  <c r="DB125" i="11"/>
  <c r="DB126" i="11"/>
  <c r="DB129" i="11"/>
  <c r="DB130" i="11"/>
  <c r="DB131" i="11"/>
  <c r="DB132" i="11"/>
  <c r="DB133" i="11"/>
  <c r="DB136" i="11"/>
  <c r="DB137" i="11"/>
  <c r="DB138" i="11"/>
  <c r="DB139" i="11"/>
  <c r="DB140" i="11"/>
  <c r="DB143" i="11"/>
  <c r="DB144" i="11"/>
  <c r="DB145" i="11"/>
  <c r="DB146" i="11"/>
  <c r="DB147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DD147" i="27"/>
  <c r="DD146" i="27"/>
  <c r="DD145" i="27"/>
  <c r="DD144" i="27"/>
  <c r="DD143" i="27"/>
  <c r="DD140" i="27"/>
  <c r="DD139" i="27"/>
  <c r="DD138" i="27"/>
  <c r="DD137" i="27"/>
  <c r="DD136" i="27"/>
  <c r="DD133" i="27"/>
  <c r="DD132" i="27"/>
  <c r="DD131" i="27"/>
  <c r="DD130" i="27"/>
  <c r="DD129" i="27"/>
  <c r="DD126" i="27"/>
  <c r="DD125" i="27"/>
  <c r="DD124" i="27"/>
  <c r="DD123" i="27"/>
  <c r="DD122" i="27"/>
  <c r="DD112" i="27"/>
  <c r="DD111" i="27"/>
  <c r="DD110" i="27"/>
  <c r="DD109" i="27"/>
  <c r="DD108" i="27"/>
  <c r="DD105" i="27"/>
  <c r="DD104" i="27"/>
  <c r="DD103" i="27"/>
  <c r="DD102" i="27"/>
  <c r="DD101" i="27"/>
  <c r="DD98" i="27"/>
  <c r="DD97" i="27"/>
  <c r="DD96" i="27"/>
  <c r="DD95" i="27"/>
  <c r="DD94" i="27"/>
  <c r="DD77" i="27"/>
  <c r="DD76" i="27"/>
  <c r="DD75" i="27"/>
  <c r="DD74" i="27"/>
  <c r="DD73" i="27"/>
  <c r="DD70" i="27"/>
  <c r="DD69" i="27"/>
  <c r="DD68" i="27"/>
  <c r="DD67" i="27"/>
  <c r="DD66" i="27"/>
  <c r="DD63" i="27"/>
  <c r="DD62" i="27"/>
  <c r="DD61" i="27"/>
  <c r="DD60" i="27"/>
  <c r="DD59" i="27"/>
  <c r="DD56" i="27"/>
  <c r="DD55" i="27"/>
  <c r="DD54" i="27"/>
  <c r="DD53" i="27"/>
  <c r="DD52" i="27"/>
  <c r="DD49" i="27"/>
  <c r="DD48" i="27"/>
  <c r="DD47" i="27"/>
  <c r="DD46" i="27"/>
  <c r="DD45" i="27"/>
  <c r="DD42" i="27"/>
  <c r="DD41" i="27"/>
  <c r="DD40" i="27"/>
  <c r="DD39" i="27"/>
  <c r="DD38" i="27"/>
  <c r="DD35" i="27"/>
  <c r="DD34" i="27"/>
  <c r="DD33" i="27"/>
  <c r="DD32" i="27"/>
  <c r="DD31" i="27"/>
  <c r="DD28" i="27"/>
  <c r="DD27" i="27"/>
  <c r="DD26" i="27"/>
  <c r="DD25" i="27"/>
  <c r="DD24" i="27"/>
  <c r="DD21" i="27"/>
  <c r="DD20" i="27"/>
  <c r="DD19" i="27"/>
  <c r="DD18" i="27"/>
  <c r="DD17" i="27"/>
  <c r="DD14" i="27"/>
  <c r="DD13" i="27"/>
  <c r="DD12" i="27"/>
  <c r="DD11" i="27"/>
  <c r="DD10" i="27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DJ147" i="11"/>
  <c r="DJ146" i="11"/>
  <c r="DJ143" i="11"/>
  <c r="DJ145" i="11"/>
  <c r="DJ144" i="11"/>
  <c r="DB57" i="11" l="1"/>
  <c r="DB50" i="11"/>
  <c r="DB78" i="11"/>
  <c r="DB113" i="11"/>
  <c r="DB141" i="11"/>
  <c r="DB22" i="11"/>
  <c r="DB148" i="11"/>
  <c r="DB64" i="11"/>
  <c r="DB29" i="11"/>
  <c r="DD127" i="27"/>
  <c r="DB43" i="11"/>
  <c r="DB134" i="11"/>
  <c r="DB106" i="11"/>
  <c r="DB71" i="11"/>
  <c r="DB36" i="11"/>
  <c r="DB127" i="11"/>
  <c r="DB99" i="11"/>
  <c r="DB15" i="11"/>
  <c r="DD64" i="27"/>
  <c r="DD141" i="27"/>
  <c r="DD113" i="27"/>
  <c r="DD36" i="27"/>
  <c r="DD15" i="27"/>
  <c r="DD71" i="27"/>
  <c r="DD50" i="27"/>
  <c r="DD78" i="27"/>
  <c r="DD99" i="27"/>
  <c r="DD134" i="27"/>
  <c r="DD57" i="27"/>
  <c r="DD22" i="27"/>
  <c r="DD43" i="27"/>
  <c r="DD106" i="27"/>
  <c r="DD29" i="27"/>
  <c r="DD148" i="27"/>
  <c r="DJ148" i="11"/>
  <c r="AP85" i="11"/>
  <c r="AP120" i="11"/>
  <c r="AP85" i="27"/>
  <c r="AP120" i="27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O69" i="33"/>
  <c r="AO68" i="33"/>
  <c r="AO67" i="33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DC147" i="11"/>
  <c r="DC146" i="11"/>
  <c r="DC145" i="11"/>
  <c r="DC144" i="11"/>
  <c r="DC143" i="11"/>
  <c r="DC140" i="11"/>
  <c r="DC139" i="11"/>
  <c r="DC138" i="11"/>
  <c r="DC137" i="11"/>
  <c r="DC136" i="11"/>
  <c r="DC133" i="11"/>
  <c r="DC132" i="11"/>
  <c r="DC131" i="11"/>
  <c r="DC130" i="11"/>
  <c r="DC129" i="11"/>
  <c r="DC126" i="11"/>
  <c r="DC125" i="11"/>
  <c r="DC124" i="11"/>
  <c r="DC123" i="11"/>
  <c r="DC122" i="11"/>
  <c r="DC112" i="11"/>
  <c r="DC111" i="11"/>
  <c r="DC110" i="11"/>
  <c r="DC109" i="11"/>
  <c r="DC108" i="11"/>
  <c r="DC105" i="11"/>
  <c r="DC104" i="11"/>
  <c r="DC103" i="11"/>
  <c r="DC102" i="11"/>
  <c r="DC101" i="11"/>
  <c r="DC98" i="11"/>
  <c r="DC97" i="11"/>
  <c r="DC96" i="11"/>
  <c r="DC95" i="11"/>
  <c r="DC94" i="11"/>
  <c r="DC77" i="11"/>
  <c r="DC76" i="11"/>
  <c r="DC75" i="11"/>
  <c r="DC74" i="11"/>
  <c r="DC73" i="11"/>
  <c r="DC70" i="11"/>
  <c r="DC69" i="11"/>
  <c r="DC68" i="11"/>
  <c r="DC67" i="11"/>
  <c r="DC66" i="11"/>
  <c r="DC63" i="11"/>
  <c r="DC62" i="11"/>
  <c r="DC61" i="11"/>
  <c r="DC60" i="11"/>
  <c r="DC59" i="11"/>
  <c r="DC56" i="11"/>
  <c r="DC55" i="11"/>
  <c r="DC54" i="11"/>
  <c r="DC53" i="11"/>
  <c r="DC52" i="11"/>
  <c r="DC49" i="11"/>
  <c r="DC48" i="11"/>
  <c r="DC47" i="11"/>
  <c r="DC46" i="11"/>
  <c r="DC45" i="11"/>
  <c r="DC42" i="11"/>
  <c r="DC41" i="11"/>
  <c r="DC40" i="11"/>
  <c r="DC39" i="11"/>
  <c r="DC38" i="11"/>
  <c r="DC35" i="11"/>
  <c r="DC34" i="11"/>
  <c r="DC33" i="11"/>
  <c r="DC32" i="11"/>
  <c r="DC31" i="11"/>
  <c r="DC28" i="11"/>
  <c r="DC27" i="11"/>
  <c r="DC26" i="11"/>
  <c r="DC25" i="11"/>
  <c r="DC24" i="11"/>
  <c r="DC21" i="11"/>
  <c r="DC20" i="11"/>
  <c r="DC19" i="11"/>
  <c r="DC18" i="11"/>
  <c r="DC17" i="11"/>
  <c r="DC14" i="11"/>
  <c r="DC13" i="11"/>
  <c r="DC12" i="11"/>
  <c r="DC11" i="11"/>
  <c r="DC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DC14" i="27"/>
  <c r="DC147" i="27"/>
  <c r="DC146" i="27"/>
  <c r="DC145" i="27"/>
  <c r="DC144" i="27"/>
  <c r="DC143" i="27"/>
  <c r="DC140" i="27"/>
  <c r="DC139" i="27"/>
  <c r="DC138" i="27"/>
  <c r="DC137" i="27"/>
  <c r="DC136" i="27"/>
  <c r="DC133" i="27"/>
  <c r="DC132" i="27"/>
  <c r="DC131" i="27"/>
  <c r="DC130" i="27"/>
  <c r="DC129" i="27"/>
  <c r="DC126" i="27"/>
  <c r="DC125" i="27"/>
  <c r="DC124" i="27"/>
  <c r="DC123" i="27"/>
  <c r="DC122" i="27"/>
  <c r="DC112" i="27"/>
  <c r="DC111" i="27"/>
  <c r="DC110" i="27"/>
  <c r="DC109" i="27"/>
  <c r="DC108" i="27"/>
  <c r="DC105" i="27"/>
  <c r="DC104" i="27"/>
  <c r="DC103" i="27"/>
  <c r="DC102" i="27"/>
  <c r="DC101" i="27"/>
  <c r="DC98" i="27"/>
  <c r="DC97" i="27"/>
  <c r="DC96" i="27"/>
  <c r="DC95" i="27"/>
  <c r="DC94" i="27"/>
  <c r="DC77" i="27"/>
  <c r="DC76" i="27"/>
  <c r="DC75" i="27"/>
  <c r="DC74" i="27"/>
  <c r="DC73" i="27"/>
  <c r="DC70" i="27"/>
  <c r="DC69" i="27"/>
  <c r="DC68" i="27"/>
  <c r="DC67" i="27"/>
  <c r="DC66" i="27"/>
  <c r="DC63" i="27"/>
  <c r="DC62" i="27"/>
  <c r="DC61" i="27"/>
  <c r="DC60" i="27"/>
  <c r="DC59" i="27"/>
  <c r="DC56" i="27"/>
  <c r="DC55" i="27"/>
  <c r="DC54" i="27"/>
  <c r="DC53" i="27"/>
  <c r="DC52" i="27"/>
  <c r="DC49" i="27"/>
  <c r="DC48" i="27"/>
  <c r="DC47" i="27"/>
  <c r="DC46" i="27"/>
  <c r="DC45" i="27"/>
  <c r="DC42" i="27"/>
  <c r="DC41" i="27"/>
  <c r="DC40" i="27"/>
  <c r="DC39" i="27"/>
  <c r="DC38" i="27"/>
  <c r="DC35" i="27"/>
  <c r="DC34" i="27"/>
  <c r="DC33" i="27"/>
  <c r="DC32" i="27"/>
  <c r="DC31" i="27"/>
  <c r="DC28" i="27"/>
  <c r="DC27" i="27"/>
  <c r="DC26" i="27"/>
  <c r="DC25" i="27"/>
  <c r="DC24" i="27"/>
  <c r="DC21" i="27"/>
  <c r="DC20" i="27"/>
  <c r="DC19" i="27"/>
  <c r="DC18" i="27"/>
  <c r="DC17" i="27"/>
  <c r="DC13" i="27"/>
  <c r="DC12" i="27"/>
  <c r="DC11" i="27"/>
  <c r="DC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CC10" i="27"/>
  <c r="CD10" i="27"/>
  <c r="CE10" i="27"/>
  <c r="CF10" i="27"/>
  <c r="CG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DB10" i="27"/>
  <c r="DB11" i="27"/>
  <c r="DB12" i="27"/>
  <c r="DB13" i="27"/>
  <c r="DB14" i="27"/>
  <c r="DB17" i="27"/>
  <c r="DB18" i="27"/>
  <c r="DB19" i="27"/>
  <c r="DB20" i="27"/>
  <c r="DB21" i="27"/>
  <c r="DB24" i="27"/>
  <c r="DB25" i="27"/>
  <c r="DB26" i="27"/>
  <c r="DB27" i="27"/>
  <c r="DB28" i="27"/>
  <c r="DB31" i="27"/>
  <c r="DB32" i="27"/>
  <c r="DB33" i="27"/>
  <c r="DB34" i="27"/>
  <c r="DB35" i="27"/>
  <c r="DB38" i="27"/>
  <c r="DB39" i="27"/>
  <c r="DB40" i="27"/>
  <c r="DB41" i="27"/>
  <c r="DB42" i="27"/>
  <c r="DB45" i="27"/>
  <c r="DB46" i="27"/>
  <c r="DB47" i="27"/>
  <c r="DB48" i="27"/>
  <c r="DB49" i="27"/>
  <c r="DB52" i="27"/>
  <c r="DB53" i="27"/>
  <c r="DB54" i="27"/>
  <c r="DB55" i="27"/>
  <c r="DB56" i="27"/>
  <c r="DB59" i="27"/>
  <c r="DB60" i="27"/>
  <c r="DB61" i="27"/>
  <c r="DB62" i="27"/>
  <c r="DB63" i="27"/>
  <c r="DB66" i="27"/>
  <c r="DB67" i="27"/>
  <c r="DB68" i="27"/>
  <c r="DB69" i="27"/>
  <c r="DB70" i="27"/>
  <c r="DB73" i="27"/>
  <c r="DB74" i="27"/>
  <c r="DB75" i="27"/>
  <c r="DB76" i="27"/>
  <c r="DB77" i="27"/>
  <c r="DB94" i="27"/>
  <c r="DB95" i="27"/>
  <c r="DB96" i="27"/>
  <c r="DB97" i="27"/>
  <c r="DB98" i="27"/>
  <c r="DB101" i="27"/>
  <c r="DB102" i="27"/>
  <c r="DB103" i="27"/>
  <c r="DB104" i="27"/>
  <c r="DB105" i="27"/>
  <c r="DB108" i="27"/>
  <c r="DB109" i="27"/>
  <c r="DB110" i="27"/>
  <c r="DB111" i="27"/>
  <c r="DB112" i="27"/>
  <c r="DB122" i="27"/>
  <c r="DB123" i="27"/>
  <c r="DB124" i="27"/>
  <c r="DB125" i="27"/>
  <c r="DB126" i="27"/>
  <c r="DB129" i="27"/>
  <c r="DB130" i="27"/>
  <c r="DB131" i="27"/>
  <c r="DB132" i="27"/>
  <c r="DB133" i="27"/>
  <c r="DB136" i="27"/>
  <c r="DB137" i="27"/>
  <c r="DB138" i="27"/>
  <c r="DB139" i="27"/>
  <c r="DB140" i="27"/>
  <c r="DB143" i="27"/>
  <c r="DB144" i="27"/>
  <c r="DB145" i="27"/>
  <c r="DB146" i="27"/>
  <c r="DB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22" i="11"/>
  <c r="DA123" i="11"/>
  <c r="DA124" i="11"/>
  <c r="DA125" i="11"/>
  <c r="DA126" i="11"/>
  <c r="DA129" i="11"/>
  <c r="DA130" i="11"/>
  <c r="DA131" i="11"/>
  <c r="DA132" i="11"/>
  <c r="DA133" i="11"/>
  <c r="DA136" i="11"/>
  <c r="DA137" i="11"/>
  <c r="DA138" i="11"/>
  <c r="DA139" i="11"/>
  <c r="DA140" i="11"/>
  <c r="DA143" i="11"/>
  <c r="DA144" i="11"/>
  <c r="DA145" i="11"/>
  <c r="DA146" i="11"/>
  <c r="DA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DA17" i="27"/>
  <c r="DA18" i="27"/>
  <c r="DA19" i="27"/>
  <c r="DA20" i="27"/>
  <c r="DA21" i="27"/>
  <c r="DA24" i="27"/>
  <c r="DA25" i="27"/>
  <c r="DA26" i="27"/>
  <c r="DA27" i="27"/>
  <c r="DA28" i="27"/>
  <c r="DA31" i="27"/>
  <c r="DA32" i="27"/>
  <c r="DA33" i="27"/>
  <c r="DA34" i="27"/>
  <c r="DA35" i="27"/>
  <c r="DA38" i="27"/>
  <c r="DA39" i="27"/>
  <c r="DA40" i="27"/>
  <c r="DA41" i="27"/>
  <c r="DA42" i="27"/>
  <c r="DA45" i="27"/>
  <c r="DA46" i="27"/>
  <c r="DA47" i="27"/>
  <c r="DA48" i="27"/>
  <c r="DA49" i="27"/>
  <c r="DA52" i="27"/>
  <c r="DA53" i="27"/>
  <c r="DA54" i="27"/>
  <c r="DA55" i="27"/>
  <c r="DA56" i="27"/>
  <c r="DA59" i="27"/>
  <c r="DA60" i="27"/>
  <c r="DA61" i="27"/>
  <c r="DA62" i="27"/>
  <c r="DA63" i="27"/>
  <c r="DA66" i="27"/>
  <c r="DA67" i="27"/>
  <c r="DA68" i="27"/>
  <c r="DA69" i="27"/>
  <c r="DA70" i="27"/>
  <c r="DA73" i="27"/>
  <c r="DA74" i="27"/>
  <c r="DA75" i="27"/>
  <c r="DA76" i="27"/>
  <c r="DA77" i="27"/>
  <c r="DA94" i="27"/>
  <c r="DA95" i="27"/>
  <c r="DA96" i="27"/>
  <c r="DA97" i="27"/>
  <c r="DA98" i="27"/>
  <c r="DA101" i="27"/>
  <c r="DA102" i="27"/>
  <c r="DA103" i="27"/>
  <c r="DA104" i="27"/>
  <c r="DA105" i="27"/>
  <c r="DA108" i="27"/>
  <c r="DA109" i="27"/>
  <c r="DA110" i="27"/>
  <c r="DA111" i="27"/>
  <c r="DA112" i="27"/>
  <c r="DA122" i="27"/>
  <c r="DA123" i="27"/>
  <c r="DA124" i="27"/>
  <c r="DA125" i="27"/>
  <c r="DA126" i="27"/>
  <c r="DA129" i="27"/>
  <c r="DA130" i="27"/>
  <c r="DA131" i="27"/>
  <c r="DA132" i="27"/>
  <c r="DA133" i="27"/>
  <c r="DA136" i="27"/>
  <c r="DA137" i="27"/>
  <c r="DA138" i="27"/>
  <c r="DA139" i="27"/>
  <c r="DA140" i="27"/>
  <c r="DA143" i="27"/>
  <c r="DA144" i="27"/>
  <c r="DA145" i="27"/>
  <c r="DA146" i="27"/>
  <c r="DA147" i="27"/>
  <c r="DA14" i="27"/>
  <c r="DA10" i="27"/>
  <c r="DA11" i="27"/>
  <c r="DA12" i="27"/>
  <c r="DA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22" i="11"/>
  <c r="CZ123" i="11"/>
  <c r="CZ124" i="11"/>
  <c r="CZ125" i="11"/>
  <c r="CZ126" i="11"/>
  <c r="CZ129" i="11"/>
  <c r="CZ130" i="11"/>
  <c r="CZ131" i="11"/>
  <c r="CZ132" i="11"/>
  <c r="CZ133" i="11"/>
  <c r="CZ136" i="11"/>
  <c r="CZ137" i="11"/>
  <c r="CZ138" i="11"/>
  <c r="CZ139" i="11"/>
  <c r="CZ140" i="11"/>
  <c r="CZ143" i="11"/>
  <c r="CZ144" i="11"/>
  <c r="CZ145" i="11"/>
  <c r="CZ146" i="11"/>
  <c r="CZ147" i="11"/>
  <c r="CZ14" i="11"/>
  <c r="CZ10" i="11"/>
  <c r="CZ11" i="11"/>
  <c r="CZ12" i="11"/>
  <c r="CZ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P151" i="33" l="1"/>
  <c r="AP152" i="33"/>
  <c r="AP153" i="33"/>
  <c r="AP154" i="33"/>
  <c r="DC36" i="27"/>
  <c r="DC64" i="27"/>
  <c r="DC22" i="27"/>
  <c r="DC106" i="11"/>
  <c r="DC36" i="11"/>
  <c r="CZ141" i="11"/>
  <c r="DC64" i="11"/>
  <c r="DC141" i="11"/>
  <c r="AO120" i="11"/>
  <c r="DC15" i="11"/>
  <c r="DC57" i="11"/>
  <c r="DC127" i="11"/>
  <c r="DC50" i="11"/>
  <c r="DC71" i="11"/>
  <c r="DC134" i="11"/>
  <c r="CZ22" i="11"/>
  <c r="DC29" i="11"/>
  <c r="DC78" i="11"/>
  <c r="DC113" i="11"/>
  <c r="CZ43" i="11"/>
  <c r="DC99" i="11"/>
  <c r="DC148" i="11"/>
  <c r="DC22" i="11"/>
  <c r="DC43" i="11"/>
  <c r="DC113" i="27"/>
  <c r="AO106" i="33"/>
  <c r="DC106" i="27"/>
  <c r="DC78" i="27"/>
  <c r="DC127" i="27"/>
  <c r="DC29" i="27"/>
  <c r="DC43" i="27"/>
  <c r="AO127" i="33"/>
  <c r="AO50" i="33"/>
  <c r="DC141" i="27"/>
  <c r="DC148" i="27"/>
  <c r="AO83" i="33"/>
  <c r="AO148" i="33"/>
  <c r="DC15" i="27"/>
  <c r="DC99" i="27"/>
  <c r="DC50" i="27"/>
  <c r="DC57" i="27"/>
  <c r="DC71" i="27"/>
  <c r="DC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DA64" i="11"/>
  <c r="AM120" i="11"/>
  <c r="AL85" i="11"/>
  <c r="DA127" i="11"/>
  <c r="DA99" i="11"/>
  <c r="DA29" i="11"/>
  <c r="AO85" i="11"/>
  <c r="DA36" i="11"/>
  <c r="AN120" i="11"/>
  <c r="CZ134" i="11"/>
  <c r="CZ78" i="11"/>
  <c r="DB64" i="27"/>
  <c r="DB57" i="27"/>
  <c r="DB127" i="27"/>
  <c r="DB71" i="27"/>
  <c r="DB15" i="27"/>
  <c r="DB36" i="27"/>
  <c r="DB106" i="27"/>
  <c r="DB43" i="27"/>
  <c r="DB99" i="27"/>
  <c r="DA15" i="27"/>
  <c r="AN119" i="33"/>
  <c r="DB134" i="27"/>
  <c r="DB113" i="27"/>
  <c r="DB22" i="27"/>
  <c r="DB78" i="27"/>
  <c r="DB29" i="27"/>
  <c r="DB141" i="27"/>
  <c r="DB50" i="27"/>
  <c r="AN150" i="33"/>
  <c r="AO120" i="27"/>
  <c r="DB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CZ113" i="11"/>
  <c r="DA50" i="11"/>
  <c r="DA141" i="11"/>
  <c r="DA71" i="11"/>
  <c r="CZ50" i="11"/>
  <c r="CZ29" i="11"/>
  <c r="DA78" i="11"/>
  <c r="DA15" i="11"/>
  <c r="CZ71" i="11"/>
  <c r="DA106" i="11"/>
  <c r="DA57" i="11"/>
  <c r="CZ106" i="11"/>
  <c r="AM85" i="11"/>
  <c r="DA148" i="11"/>
  <c r="DA22" i="11"/>
  <c r="AL120" i="11"/>
  <c r="DA113" i="11"/>
  <c r="DA43" i="11"/>
  <c r="DA134" i="11"/>
  <c r="DA148" i="27"/>
  <c r="DA71" i="27"/>
  <c r="AN85" i="27"/>
  <c r="DA127" i="27"/>
  <c r="AM150" i="33"/>
  <c r="DA134" i="27"/>
  <c r="DA43" i="27"/>
  <c r="DA106" i="27"/>
  <c r="AM99" i="33"/>
  <c r="AN120" i="27"/>
  <c r="AM120" i="27"/>
  <c r="DA113" i="27"/>
  <c r="AM119" i="33"/>
  <c r="DA78" i="27"/>
  <c r="DA50" i="27"/>
  <c r="DA36" i="27"/>
  <c r="DA29" i="27"/>
  <c r="AM80" i="33"/>
  <c r="DA141" i="27"/>
  <c r="DA99" i="27"/>
  <c r="DA57" i="27"/>
  <c r="DA64" i="27"/>
  <c r="AM154" i="33"/>
  <c r="DA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Z127" i="11"/>
  <c r="CZ36" i="11"/>
  <c r="CZ57" i="11"/>
  <c r="CZ99" i="11"/>
  <c r="CZ148" i="11"/>
  <c r="CZ64" i="11"/>
  <c r="CZ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Z17" i="27"/>
  <c r="CZ18" i="27"/>
  <c r="CZ19" i="27"/>
  <c r="CZ20" i="27"/>
  <c r="CZ21" i="27"/>
  <c r="CZ24" i="27"/>
  <c r="CZ25" i="27"/>
  <c r="CZ26" i="27"/>
  <c r="CZ27" i="27"/>
  <c r="CZ28" i="27"/>
  <c r="CZ31" i="27"/>
  <c r="CZ32" i="27"/>
  <c r="CZ33" i="27"/>
  <c r="CZ34" i="27"/>
  <c r="CZ35" i="27"/>
  <c r="CZ38" i="27"/>
  <c r="CZ39" i="27"/>
  <c r="CZ40" i="27"/>
  <c r="CZ41" i="27"/>
  <c r="CZ42" i="27"/>
  <c r="CZ45" i="27"/>
  <c r="CZ46" i="27"/>
  <c r="CZ47" i="27"/>
  <c r="CZ48" i="27"/>
  <c r="CZ49" i="27"/>
  <c r="CZ52" i="27"/>
  <c r="CZ53" i="27"/>
  <c r="CZ54" i="27"/>
  <c r="CZ55" i="27"/>
  <c r="CZ56" i="27"/>
  <c r="CZ59" i="27"/>
  <c r="CZ60" i="27"/>
  <c r="CZ61" i="27"/>
  <c r="CZ62" i="27"/>
  <c r="CZ63" i="27"/>
  <c r="CZ66" i="27"/>
  <c r="CZ67" i="27"/>
  <c r="CZ68" i="27"/>
  <c r="CZ69" i="27"/>
  <c r="CZ70" i="27"/>
  <c r="CZ73" i="27"/>
  <c r="CZ74" i="27"/>
  <c r="CZ75" i="27"/>
  <c r="CZ76" i="27"/>
  <c r="CZ77" i="27"/>
  <c r="CZ94" i="27"/>
  <c r="CZ95" i="27"/>
  <c r="CZ96" i="27"/>
  <c r="CZ97" i="27"/>
  <c r="CZ98" i="27"/>
  <c r="CZ101" i="27"/>
  <c r="CZ102" i="27"/>
  <c r="CZ103" i="27"/>
  <c r="CZ104" i="27"/>
  <c r="CZ105" i="27"/>
  <c r="CZ108" i="27"/>
  <c r="CZ109" i="27"/>
  <c r="CZ110" i="27"/>
  <c r="CZ111" i="27"/>
  <c r="CZ112" i="27"/>
  <c r="CZ122" i="27"/>
  <c r="CZ123" i="27"/>
  <c r="CZ124" i="27"/>
  <c r="CZ125" i="27"/>
  <c r="CZ126" i="27"/>
  <c r="CZ129" i="27"/>
  <c r="CZ130" i="27"/>
  <c r="CZ131" i="27"/>
  <c r="CZ132" i="27"/>
  <c r="CZ133" i="27"/>
  <c r="CZ136" i="27"/>
  <c r="CZ137" i="27"/>
  <c r="CZ138" i="27"/>
  <c r="CZ139" i="27"/>
  <c r="CZ140" i="27"/>
  <c r="CZ143" i="27"/>
  <c r="CZ144" i="27"/>
  <c r="CZ145" i="27"/>
  <c r="CZ146" i="27"/>
  <c r="CZ147" i="27"/>
  <c r="CZ10" i="27"/>
  <c r="CZ11" i="27"/>
  <c r="CZ12" i="27"/>
  <c r="CZ13" i="27"/>
  <c r="CZ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22" i="11"/>
  <c r="CY123" i="11"/>
  <c r="CY124" i="11"/>
  <c r="CY125" i="11"/>
  <c r="CY126" i="11"/>
  <c r="CY129" i="11"/>
  <c r="CY130" i="11"/>
  <c r="CY131" i="11"/>
  <c r="CY132" i="11"/>
  <c r="CY133" i="11"/>
  <c r="CY136" i="11"/>
  <c r="CY137" i="11"/>
  <c r="CY138" i="11"/>
  <c r="CY139" i="11"/>
  <c r="CY140" i="11"/>
  <c r="CY143" i="11"/>
  <c r="CY144" i="11"/>
  <c r="CY145" i="11"/>
  <c r="CY146" i="11"/>
  <c r="CY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Y10" i="27"/>
  <c r="CY11" i="27"/>
  <c r="CY12" i="27"/>
  <c r="CY13" i="27"/>
  <c r="CY14" i="27"/>
  <c r="CY17" i="27"/>
  <c r="CY18" i="27"/>
  <c r="CY19" i="27"/>
  <c r="CY20" i="27"/>
  <c r="CY21" i="27"/>
  <c r="CY24" i="27"/>
  <c r="CY25" i="27"/>
  <c r="CY26" i="27"/>
  <c r="CY27" i="27"/>
  <c r="CY28" i="27"/>
  <c r="CY31" i="27"/>
  <c r="CY32" i="27"/>
  <c r="CY33" i="27"/>
  <c r="CY34" i="27"/>
  <c r="CY35" i="27"/>
  <c r="CY38" i="27"/>
  <c r="CY39" i="27"/>
  <c r="CY40" i="27"/>
  <c r="CY41" i="27"/>
  <c r="CY42" i="27"/>
  <c r="CY45" i="27"/>
  <c r="CY46" i="27"/>
  <c r="CY47" i="27"/>
  <c r="CY48" i="27"/>
  <c r="CY49" i="27"/>
  <c r="CY52" i="27"/>
  <c r="CY53" i="27"/>
  <c r="CY54" i="27"/>
  <c r="CY55" i="27"/>
  <c r="CY56" i="27"/>
  <c r="CY59" i="27"/>
  <c r="CY60" i="27"/>
  <c r="CY61" i="27"/>
  <c r="CY62" i="27"/>
  <c r="CY63" i="27"/>
  <c r="CY66" i="27"/>
  <c r="CY67" i="27"/>
  <c r="CY68" i="27"/>
  <c r="CY69" i="27"/>
  <c r="CY70" i="27"/>
  <c r="CY73" i="27"/>
  <c r="CY74" i="27"/>
  <c r="CY75" i="27"/>
  <c r="CY76" i="27"/>
  <c r="CY77" i="27"/>
  <c r="CY94" i="27"/>
  <c r="CY95" i="27"/>
  <c r="CY96" i="27"/>
  <c r="CY97" i="27"/>
  <c r="CY98" i="27"/>
  <c r="CY101" i="27"/>
  <c r="CY102" i="27"/>
  <c r="CY103" i="27"/>
  <c r="CY104" i="27"/>
  <c r="CY105" i="27"/>
  <c r="CY108" i="27"/>
  <c r="CY109" i="27"/>
  <c r="CY110" i="27"/>
  <c r="CY111" i="27"/>
  <c r="CY112" i="27"/>
  <c r="CY122" i="27"/>
  <c r="CY123" i="27"/>
  <c r="CY124" i="27"/>
  <c r="CY125" i="27"/>
  <c r="CY126" i="27"/>
  <c r="CY129" i="27"/>
  <c r="CY130" i="27"/>
  <c r="CY131" i="27"/>
  <c r="CY132" i="27"/>
  <c r="CY133" i="27"/>
  <c r="CY136" i="27"/>
  <c r="CY137" i="27"/>
  <c r="CY138" i="27"/>
  <c r="CY139" i="27"/>
  <c r="CY140" i="27"/>
  <c r="CY143" i="27"/>
  <c r="CY144" i="27"/>
  <c r="CY145" i="27"/>
  <c r="CY146" i="27"/>
  <c r="CY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X147" i="11"/>
  <c r="CX146" i="11"/>
  <c r="CX145" i="11"/>
  <c r="CX144" i="11"/>
  <c r="CX143" i="11"/>
  <c r="CX140" i="11"/>
  <c r="CX139" i="11"/>
  <c r="CX138" i="11"/>
  <c r="CX137" i="11"/>
  <c r="CX136" i="11"/>
  <c r="CX133" i="11"/>
  <c r="CX132" i="11"/>
  <c r="CX131" i="11"/>
  <c r="CX130" i="11"/>
  <c r="CX129" i="11"/>
  <c r="CX126" i="11"/>
  <c r="CX125" i="11"/>
  <c r="CX124" i="11"/>
  <c r="CX123" i="11"/>
  <c r="CX122" i="11"/>
  <c r="CX112" i="11"/>
  <c r="CX111" i="11"/>
  <c r="CX110" i="11"/>
  <c r="CX109" i="11"/>
  <c r="CX108" i="11"/>
  <c r="CX105" i="11"/>
  <c r="CX104" i="11"/>
  <c r="CX103" i="11"/>
  <c r="CX102" i="11"/>
  <c r="CX101" i="11"/>
  <c r="CX98" i="11"/>
  <c r="CX97" i="11"/>
  <c r="CX96" i="11"/>
  <c r="CX95" i="11"/>
  <c r="CX94" i="11"/>
  <c r="CX77" i="11"/>
  <c r="CX76" i="11"/>
  <c r="CX75" i="11"/>
  <c r="CX74" i="11"/>
  <c r="CX73" i="11"/>
  <c r="CX70" i="11"/>
  <c r="CX69" i="11"/>
  <c r="CX68" i="11"/>
  <c r="CX67" i="11"/>
  <c r="CX66" i="11"/>
  <c r="CX63" i="11"/>
  <c r="CX62" i="11"/>
  <c r="CX61" i="11"/>
  <c r="CX60" i="11"/>
  <c r="CX59" i="11"/>
  <c r="CX56" i="11"/>
  <c r="CX55" i="11"/>
  <c r="CX54" i="11"/>
  <c r="CX53" i="11"/>
  <c r="CX52" i="11"/>
  <c r="CX49" i="11"/>
  <c r="CX48" i="11"/>
  <c r="CX47" i="11"/>
  <c r="CX46" i="11"/>
  <c r="CX45" i="11"/>
  <c r="CX42" i="11"/>
  <c r="CX41" i="11"/>
  <c r="CX40" i="11"/>
  <c r="CX39" i="11"/>
  <c r="CX38" i="11"/>
  <c r="CX35" i="11"/>
  <c r="CX34" i="11"/>
  <c r="CX33" i="11"/>
  <c r="CX32" i="11"/>
  <c r="CX31" i="11"/>
  <c r="CX28" i="11"/>
  <c r="CX27" i="11"/>
  <c r="CX26" i="11"/>
  <c r="CX25" i="11"/>
  <c r="CX24" i="11"/>
  <c r="CX21" i="11"/>
  <c r="CX20" i="11"/>
  <c r="CX19" i="11"/>
  <c r="CX18" i="11"/>
  <c r="CX17" i="11"/>
  <c r="CX14" i="11"/>
  <c r="CX13" i="11"/>
  <c r="CX12" i="11"/>
  <c r="CX11" i="11"/>
  <c r="CX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X147" i="27"/>
  <c r="CX146" i="27"/>
  <c r="CX145" i="27"/>
  <c r="CX144" i="27"/>
  <c r="CX143" i="27"/>
  <c r="CX140" i="27"/>
  <c r="CX139" i="27"/>
  <c r="CX138" i="27"/>
  <c r="CX137" i="27"/>
  <c r="CX136" i="27"/>
  <c r="CX133" i="27"/>
  <c r="CX132" i="27"/>
  <c r="CX131" i="27"/>
  <c r="CX130" i="27"/>
  <c r="CX129" i="27"/>
  <c r="CX126" i="27"/>
  <c r="CX125" i="27"/>
  <c r="CX124" i="27"/>
  <c r="CX123" i="27"/>
  <c r="CX122" i="27"/>
  <c r="CX112" i="27"/>
  <c r="CX111" i="27"/>
  <c r="CX110" i="27"/>
  <c r="CX109" i="27"/>
  <c r="CX108" i="27"/>
  <c r="CX105" i="27"/>
  <c r="CX104" i="27"/>
  <c r="CX103" i="27"/>
  <c r="CX102" i="27"/>
  <c r="CX101" i="27"/>
  <c r="CX98" i="27"/>
  <c r="CX97" i="27"/>
  <c r="CX96" i="27"/>
  <c r="CX95" i="27"/>
  <c r="CX94" i="27"/>
  <c r="CX77" i="27"/>
  <c r="CX76" i="27"/>
  <c r="CX75" i="27"/>
  <c r="CX74" i="27"/>
  <c r="CX73" i="27"/>
  <c r="CX70" i="27"/>
  <c r="CX69" i="27"/>
  <c r="CX68" i="27"/>
  <c r="CX67" i="27"/>
  <c r="CX66" i="27"/>
  <c r="CX63" i="27"/>
  <c r="CX62" i="27"/>
  <c r="CX61" i="27"/>
  <c r="CX60" i="27"/>
  <c r="CX59" i="27"/>
  <c r="CX56" i="27"/>
  <c r="CX55" i="27"/>
  <c r="CX54" i="27"/>
  <c r="CX53" i="27"/>
  <c r="CX52" i="27"/>
  <c r="CX49" i="27"/>
  <c r="CX48" i="27"/>
  <c r="CX47" i="27"/>
  <c r="CX46" i="27"/>
  <c r="CX45" i="27"/>
  <c r="CX42" i="27"/>
  <c r="CX41" i="27"/>
  <c r="CX40" i="27"/>
  <c r="CX39" i="27"/>
  <c r="CX38" i="27"/>
  <c r="CX35" i="27"/>
  <c r="CX34" i="27"/>
  <c r="CX33" i="27"/>
  <c r="CX32" i="27"/>
  <c r="CX31" i="27"/>
  <c r="CX28" i="27"/>
  <c r="CX27" i="27"/>
  <c r="CX26" i="27"/>
  <c r="CX25" i="27"/>
  <c r="CX24" i="27"/>
  <c r="CX21" i="27"/>
  <c r="CX20" i="27"/>
  <c r="CX19" i="27"/>
  <c r="CX18" i="27"/>
  <c r="CX17" i="27"/>
  <c r="CX14" i="27"/>
  <c r="CX13" i="27"/>
  <c r="CX12" i="27"/>
  <c r="CX11" i="27"/>
  <c r="CX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P155" i="33" l="1"/>
  <c r="AO155" i="33"/>
  <c r="AO85" i="33"/>
  <c r="AO120" i="33"/>
  <c r="CX57" i="11"/>
  <c r="AN85" i="33"/>
  <c r="AN155" i="33"/>
  <c r="AN120" i="33"/>
  <c r="AJ120" i="11"/>
  <c r="CZ43" i="27"/>
  <c r="AM85" i="33"/>
  <c r="AM155" i="33"/>
  <c r="AK154" i="33"/>
  <c r="AM120" i="33"/>
  <c r="AL120" i="27"/>
  <c r="AL85" i="27"/>
  <c r="CZ148" i="27"/>
  <c r="CZ71" i="27"/>
  <c r="CZ134" i="27"/>
  <c r="AK120" i="27"/>
  <c r="CZ106" i="27"/>
  <c r="CZ22" i="27"/>
  <c r="AL150" i="33"/>
  <c r="CZ113" i="27"/>
  <c r="CZ36" i="27"/>
  <c r="CZ15" i="27"/>
  <c r="CZ29" i="27"/>
  <c r="CZ57" i="27"/>
  <c r="AL152" i="33"/>
  <c r="CZ141" i="27"/>
  <c r="CZ127" i="27"/>
  <c r="CZ64" i="27"/>
  <c r="CZ50" i="27"/>
  <c r="AL151" i="33"/>
  <c r="AL153" i="33"/>
  <c r="AL154" i="33"/>
  <c r="AL120" i="33"/>
  <c r="AL85" i="33"/>
  <c r="AK85" i="11"/>
  <c r="AJ85" i="11"/>
  <c r="AK152" i="33"/>
  <c r="CY50" i="11"/>
  <c r="CY141" i="11"/>
  <c r="CY71" i="11"/>
  <c r="CY15" i="11"/>
  <c r="CY127" i="11"/>
  <c r="CY36" i="11"/>
  <c r="AK120" i="11"/>
  <c r="CY64" i="11"/>
  <c r="CY57" i="11"/>
  <c r="CZ78" i="27"/>
  <c r="CZ99" i="27"/>
  <c r="CY134" i="27"/>
  <c r="AK85" i="27"/>
  <c r="AK150" i="33"/>
  <c r="CY43" i="27"/>
  <c r="CY57" i="27"/>
  <c r="CY50" i="27"/>
  <c r="CY29" i="27"/>
  <c r="CY71" i="27"/>
  <c r="CY15" i="27"/>
  <c r="CY78" i="11"/>
  <c r="CY106" i="11"/>
  <c r="CY99" i="11"/>
  <c r="CY148" i="11"/>
  <c r="CY43" i="11"/>
  <c r="CY22" i="11"/>
  <c r="CY134" i="11"/>
  <c r="CY113" i="11"/>
  <c r="CY29" i="11"/>
  <c r="AK36" i="33"/>
  <c r="CY78" i="27"/>
  <c r="CY106" i="27"/>
  <c r="CY99" i="27"/>
  <c r="CY148" i="27"/>
  <c r="CY64" i="27"/>
  <c r="CY22" i="27"/>
  <c r="CY113" i="27"/>
  <c r="AK127" i="33"/>
  <c r="CY141" i="27"/>
  <c r="CY36" i="27"/>
  <c r="CY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X127" i="11"/>
  <c r="CX43" i="11"/>
  <c r="CX64" i="11"/>
  <c r="CX22" i="11"/>
  <c r="CX29" i="11"/>
  <c r="CX141" i="11"/>
  <c r="CX36" i="11"/>
  <c r="CX15" i="11"/>
  <c r="CX134" i="11"/>
  <c r="CX50" i="11"/>
  <c r="CX71" i="11"/>
  <c r="CX78" i="11"/>
  <c r="CX148" i="11"/>
  <c r="CX134" i="27"/>
  <c r="CX50" i="27"/>
  <c r="CX148" i="27"/>
  <c r="CX57" i="27"/>
  <c r="CX64" i="27"/>
  <c r="CX106" i="27"/>
  <c r="CX141" i="27"/>
  <c r="CX43" i="27"/>
  <c r="CX127" i="27"/>
  <c r="CX22" i="27"/>
  <c r="CX29" i="27"/>
  <c r="AJ15" i="33"/>
  <c r="CX36" i="27"/>
  <c r="CX15" i="27"/>
  <c r="CX71" i="27"/>
  <c r="CX113" i="11"/>
  <c r="CX106" i="11"/>
  <c r="CX99" i="11"/>
  <c r="CX113" i="27"/>
  <c r="AJ120" i="27"/>
  <c r="CX99" i="27"/>
  <c r="AJ85" i="27"/>
  <c r="CX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W143" i="11"/>
  <c r="CW144" i="11"/>
  <c r="CW145" i="11"/>
  <c r="CW146" i="11"/>
  <c r="CW147" i="11"/>
  <c r="CW136" i="11"/>
  <c r="CW137" i="11"/>
  <c r="CW138" i="11"/>
  <c r="CW139" i="11"/>
  <c r="CW140" i="11"/>
  <c r="CW129" i="11"/>
  <c r="CW130" i="11"/>
  <c r="CW131" i="11"/>
  <c r="CW132" i="11"/>
  <c r="CW133" i="11"/>
  <c r="CW122" i="11"/>
  <c r="CW123" i="11"/>
  <c r="CW124" i="11"/>
  <c r="CW125" i="11"/>
  <c r="CW126" i="11"/>
  <c r="CW108" i="11"/>
  <c r="CW109" i="11"/>
  <c r="CW110" i="11"/>
  <c r="CW111" i="11"/>
  <c r="CW112" i="11"/>
  <c r="CW101" i="11"/>
  <c r="CW102" i="11"/>
  <c r="CW103" i="11"/>
  <c r="CW104" i="11"/>
  <c r="CW105" i="11"/>
  <c r="CW94" i="11"/>
  <c r="CW95" i="11"/>
  <c r="CW96" i="11"/>
  <c r="CW97" i="11"/>
  <c r="CW98" i="11"/>
  <c r="CW73" i="11"/>
  <c r="CW74" i="11"/>
  <c r="CW75" i="11"/>
  <c r="CW76" i="11"/>
  <c r="CW77" i="11"/>
  <c r="CW66" i="11"/>
  <c r="CW67" i="11"/>
  <c r="CW68" i="11"/>
  <c r="CW69" i="11"/>
  <c r="CW70" i="11"/>
  <c r="CW59" i="11"/>
  <c r="CW60" i="11"/>
  <c r="CW61" i="11"/>
  <c r="CW62" i="11"/>
  <c r="CW63" i="11"/>
  <c r="CW52" i="11"/>
  <c r="CW53" i="11"/>
  <c r="CW54" i="11"/>
  <c r="CW55" i="11"/>
  <c r="CW56" i="11"/>
  <c r="CW45" i="11"/>
  <c r="CW46" i="11"/>
  <c r="CW47" i="11"/>
  <c r="CW48" i="11"/>
  <c r="CW49" i="11"/>
  <c r="CW38" i="11"/>
  <c r="CW39" i="11"/>
  <c r="CW40" i="11"/>
  <c r="CW41" i="11"/>
  <c r="CW42" i="11"/>
  <c r="CW31" i="11"/>
  <c r="CW32" i="11"/>
  <c r="CW33" i="11"/>
  <c r="CW34" i="11"/>
  <c r="CW35" i="11"/>
  <c r="CW24" i="11"/>
  <c r="CW25" i="11"/>
  <c r="CW26" i="11"/>
  <c r="CW27" i="11"/>
  <c r="CW28" i="11"/>
  <c r="CW17" i="11"/>
  <c r="CW18" i="11"/>
  <c r="CW19" i="11"/>
  <c r="CW20" i="11"/>
  <c r="CW21" i="11"/>
  <c r="CW10" i="11"/>
  <c r="CW11" i="11"/>
  <c r="CW12" i="11"/>
  <c r="CW13" i="11"/>
  <c r="CW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W143" i="27"/>
  <c r="CW144" i="27"/>
  <c r="CW145" i="27"/>
  <c r="CW146" i="27"/>
  <c r="CW147" i="27"/>
  <c r="CW136" i="27"/>
  <c r="CW137" i="27"/>
  <c r="CW138" i="27"/>
  <c r="CW139" i="27"/>
  <c r="CW140" i="27"/>
  <c r="CW129" i="27"/>
  <c r="CW130" i="27"/>
  <c r="CW131" i="27"/>
  <c r="CW132" i="27"/>
  <c r="CW133" i="27"/>
  <c r="CW122" i="27"/>
  <c r="CW123" i="27"/>
  <c r="CW124" i="27"/>
  <c r="CW125" i="27"/>
  <c r="CW126" i="27"/>
  <c r="CW108" i="27"/>
  <c r="CW109" i="27"/>
  <c r="CW110" i="27"/>
  <c r="CW111" i="27"/>
  <c r="CW112" i="27"/>
  <c r="CW101" i="27"/>
  <c r="CW102" i="27"/>
  <c r="CW103" i="27"/>
  <c r="CW104" i="27"/>
  <c r="CW105" i="27"/>
  <c r="CW94" i="27"/>
  <c r="CW95" i="27"/>
  <c r="CW96" i="27"/>
  <c r="CW97" i="27"/>
  <c r="CW98" i="27"/>
  <c r="CW73" i="27"/>
  <c r="CW74" i="27"/>
  <c r="CW75" i="27"/>
  <c r="CW76" i="27"/>
  <c r="CW77" i="27"/>
  <c r="CW66" i="27"/>
  <c r="CW67" i="27"/>
  <c r="CW68" i="27"/>
  <c r="CW69" i="27"/>
  <c r="CW70" i="27"/>
  <c r="CW59" i="27"/>
  <c r="CW60" i="27"/>
  <c r="CW61" i="27"/>
  <c r="CW62" i="27"/>
  <c r="CW63" i="27"/>
  <c r="CW52" i="27"/>
  <c r="CW53" i="27"/>
  <c r="CW54" i="27"/>
  <c r="CW55" i="27"/>
  <c r="CW56" i="27"/>
  <c r="CW45" i="27"/>
  <c r="CW46" i="27"/>
  <c r="CW47" i="27"/>
  <c r="CW48" i="27"/>
  <c r="CW49" i="27"/>
  <c r="CW38" i="27"/>
  <c r="CW39" i="27"/>
  <c r="CW40" i="27"/>
  <c r="CW41" i="27"/>
  <c r="CW42" i="27"/>
  <c r="CW31" i="27"/>
  <c r="CW32" i="27"/>
  <c r="CW33" i="27"/>
  <c r="CW34" i="27"/>
  <c r="CW35" i="27"/>
  <c r="CW24" i="27"/>
  <c r="CW25" i="27"/>
  <c r="CW26" i="27"/>
  <c r="CW27" i="27"/>
  <c r="CW28" i="27"/>
  <c r="CW17" i="27"/>
  <c r="CW18" i="27"/>
  <c r="CW19" i="27"/>
  <c r="CW20" i="27"/>
  <c r="CW21" i="27"/>
  <c r="CW13" i="27"/>
  <c r="CW10" i="27"/>
  <c r="CW11" i="27"/>
  <c r="CW12" i="27"/>
  <c r="CW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W141" i="11"/>
  <c r="CW64" i="11"/>
  <c r="CW99" i="11"/>
  <c r="AK120" i="33"/>
  <c r="AK85" i="33"/>
  <c r="CW106" i="11"/>
  <c r="AJ120" i="33"/>
  <c r="AJ85" i="33"/>
  <c r="CW106" i="27"/>
  <c r="CW29" i="27"/>
  <c r="CW15" i="11"/>
  <c r="CW71" i="11"/>
  <c r="CW134" i="11"/>
  <c r="CW29" i="11"/>
  <c r="CW50" i="11"/>
  <c r="CW113" i="11"/>
  <c r="CW36" i="11"/>
  <c r="CW43" i="11"/>
  <c r="CW127" i="11"/>
  <c r="CW148" i="11"/>
  <c r="CW57" i="11"/>
  <c r="CW22" i="11"/>
  <c r="CW78" i="11"/>
  <c r="CW71" i="27"/>
  <c r="CW78" i="27"/>
  <c r="CW15" i="27"/>
  <c r="CW36" i="27"/>
  <c r="CW50" i="27"/>
  <c r="CW22" i="27"/>
  <c r="CW127" i="27"/>
  <c r="CW148" i="27"/>
  <c r="CW99" i="27"/>
  <c r="CW43" i="27"/>
  <c r="CW141" i="27"/>
  <c r="CW57" i="27"/>
  <c r="CW113" i="27"/>
  <c r="CW64" i="27"/>
  <c r="CW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CB115" i="11" s="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CA150" i="27" l="1"/>
  <c r="DG150" i="27"/>
  <c r="AI85" i="1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CB150" i="11" s="1"/>
  <c r="AI152" i="27"/>
  <c r="AH150" i="27"/>
  <c r="CB150" i="27" s="1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V147" i="11"/>
  <c r="CV146" i="11"/>
  <c r="CV145" i="11"/>
  <c r="CV144" i="11"/>
  <c r="CV143" i="11"/>
  <c r="CV140" i="11"/>
  <c r="CV139" i="11"/>
  <c r="CV138" i="11"/>
  <c r="CV137" i="11"/>
  <c r="CV136" i="11"/>
  <c r="CV133" i="11"/>
  <c r="CV132" i="11"/>
  <c r="CV131" i="11"/>
  <c r="CV130" i="11"/>
  <c r="CV129" i="11"/>
  <c r="CV126" i="11"/>
  <c r="CV125" i="11"/>
  <c r="CV124" i="11"/>
  <c r="CV123" i="11"/>
  <c r="CV122" i="11"/>
  <c r="CV112" i="11"/>
  <c r="CV111" i="11"/>
  <c r="CV110" i="11"/>
  <c r="CV109" i="11"/>
  <c r="CV108" i="11"/>
  <c r="CV105" i="11"/>
  <c r="CV104" i="11"/>
  <c r="CV103" i="11"/>
  <c r="CV102" i="11"/>
  <c r="CV101" i="11"/>
  <c r="CV98" i="11"/>
  <c r="CV97" i="11"/>
  <c r="CV96" i="11"/>
  <c r="CV95" i="11"/>
  <c r="CV94" i="11"/>
  <c r="CV77" i="11"/>
  <c r="CV76" i="11"/>
  <c r="CV75" i="11"/>
  <c r="CV74" i="11"/>
  <c r="CV73" i="11"/>
  <c r="CV70" i="11"/>
  <c r="CV69" i="11"/>
  <c r="CV68" i="11"/>
  <c r="CV67" i="11"/>
  <c r="CV66" i="11"/>
  <c r="CV63" i="11"/>
  <c r="CV62" i="11"/>
  <c r="CV61" i="11"/>
  <c r="CV60" i="11"/>
  <c r="CV59" i="11"/>
  <c r="CV56" i="11"/>
  <c r="CV55" i="11"/>
  <c r="CV54" i="11"/>
  <c r="CV53" i="11"/>
  <c r="CV52" i="11"/>
  <c r="CV49" i="11"/>
  <c r="CV48" i="11"/>
  <c r="CV47" i="11"/>
  <c r="CV46" i="11"/>
  <c r="CV45" i="11"/>
  <c r="CV42" i="11"/>
  <c r="CV41" i="11"/>
  <c r="CV40" i="11"/>
  <c r="CV39" i="11"/>
  <c r="CV38" i="11"/>
  <c r="CV35" i="11"/>
  <c r="CV34" i="11"/>
  <c r="CV33" i="11"/>
  <c r="CV32" i="11"/>
  <c r="CV31" i="11"/>
  <c r="CV28" i="11"/>
  <c r="CV27" i="11"/>
  <c r="CV26" i="11"/>
  <c r="CV25" i="11"/>
  <c r="CV24" i="11"/>
  <c r="CV21" i="11"/>
  <c r="CV20" i="11"/>
  <c r="CV19" i="11"/>
  <c r="CV18" i="11"/>
  <c r="CV17" i="11"/>
  <c r="CV14" i="11"/>
  <c r="CV13" i="11"/>
  <c r="CV12" i="11"/>
  <c r="CV11" i="11"/>
  <c r="CV10" i="11"/>
  <c r="CV147" i="27"/>
  <c r="CV146" i="27"/>
  <c r="CV145" i="27"/>
  <c r="CV144" i="27"/>
  <c r="CV143" i="27"/>
  <c r="CV140" i="27"/>
  <c r="CV139" i="27"/>
  <c r="CV138" i="27"/>
  <c r="CV137" i="27"/>
  <c r="CV136" i="27"/>
  <c r="CV133" i="27"/>
  <c r="CV132" i="27"/>
  <c r="CV131" i="27"/>
  <c r="CV130" i="27"/>
  <c r="CV129" i="27"/>
  <c r="CV126" i="27"/>
  <c r="CV125" i="27"/>
  <c r="CV124" i="27"/>
  <c r="CV123" i="27"/>
  <c r="CV122" i="27"/>
  <c r="CV112" i="27"/>
  <c r="CV111" i="27"/>
  <c r="CV110" i="27"/>
  <c r="CV109" i="27"/>
  <c r="CV108" i="27"/>
  <c r="CV105" i="27"/>
  <c r="CV104" i="27"/>
  <c r="CV103" i="27"/>
  <c r="CV102" i="27"/>
  <c r="CV101" i="27"/>
  <c r="CV98" i="27"/>
  <c r="CV97" i="27"/>
  <c r="CV96" i="27"/>
  <c r="CV95" i="27"/>
  <c r="CV94" i="27"/>
  <c r="CV77" i="27"/>
  <c r="CV76" i="27"/>
  <c r="CV75" i="27"/>
  <c r="CV74" i="27"/>
  <c r="CV73" i="27"/>
  <c r="CV70" i="27"/>
  <c r="CV69" i="27"/>
  <c r="CV68" i="27"/>
  <c r="CV67" i="27"/>
  <c r="CV66" i="27"/>
  <c r="CV63" i="27"/>
  <c r="CV62" i="27"/>
  <c r="CV61" i="27"/>
  <c r="CV60" i="27"/>
  <c r="CV59" i="27"/>
  <c r="CV56" i="27"/>
  <c r="CV55" i="27"/>
  <c r="CV54" i="27"/>
  <c r="CV53" i="27"/>
  <c r="CV52" i="27"/>
  <c r="CV49" i="27"/>
  <c r="CV48" i="27"/>
  <c r="CV47" i="27"/>
  <c r="CV46" i="27"/>
  <c r="CV45" i="27"/>
  <c r="CV42" i="27"/>
  <c r="CV41" i="27"/>
  <c r="CV40" i="27"/>
  <c r="CV39" i="27"/>
  <c r="CV38" i="27"/>
  <c r="CV35" i="27"/>
  <c r="CV34" i="27"/>
  <c r="CV33" i="27"/>
  <c r="CV32" i="27"/>
  <c r="CV31" i="27"/>
  <c r="CV28" i="27"/>
  <c r="CV27" i="27"/>
  <c r="CV26" i="27"/>
  <c r="CV25" i="27"/>
  <c r="CV24" i="27"/>
  <c r="CV21" i="27"/>
  <c r="CV20" i="27"/>
  <c r="CV19" i="27"/>
  <c r="CV18" i="27"/>
  <c r="CV17" i="27"/>
  <c r="CV14" i="27"/>
  <c r="CV13" i="27"/>
  <c r="CV12" i="27"/>
  <c r="CV11" i="27"/>
  <c r="CV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CB78" i="27" s="1"/>
  <c r="AH78" i="11"/>
  <c r="CB78" i="11" s="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V50" i="11" l="1"/>
  <c r="CV134" i="11"/>
  <c r="CV99" i="11"/>
  <c r="CV71" i="11"/>
  <c r="CV64" i="11"/>
  <c r="CV36" i="11"/>
  <c r="CV127" i="11"/>
  <c r="AJ155" i="33"/>
  <c r="CV78" i="11"/>
  <c r="CV29" i="11"/>
  <c r="CV43" i="11"/>
  <c r="CV113" i="11"/>
  <c r="CV22" i="11"/>
  <c r="CV106" i="11"/>
  <c r="CV15" i="11"/>
  <c r="CV148" i="11"/>
  <c r="CV57" i="11"/>
  <c r="CV141" i="11"/>
  <c r="CV64" i="27"/>
  <c r="CV141" i="27"/>
  <c r="CV50" i="27"/>
  <c r="CV99" i="27"/>
  <c r="CV148" i="27"/>
  <c r="CV127" i="27"/>
  <c r="CV36" i="27"/>
  <c r="CV134" i="27"/>
  <c r="CV57" i="27"/>
  <c r="CV106" i="27"/>
  <c r="CV78" i="27"/>
  <c r="CV29" i="27"/>
  <c r="CV113" i="27"/>
  <c r="CV22" i="27"/>
  <c r="CV43" i="27"/>
  <c r="CV15" i="27"/>
  <c r="CV71" i="27"/>
  <c r="AI120" i="33"/>
  <c r="AI85" i="33"/>
  <c r="AH147" i="33"/>
  <c r="CB147" i="33" s="1"/>
  <c r="AH146" i="33"/>
  <c r="CB146" i="33" s="1"/>
  <c r="AH145" i="33"/>
  <c r="CB145" i="33" s="1"/>
  <c r="AH144" i="33"/>
  <c r="CB144" i="33" s="1"/>
  <c r="AH143" i="33"/>
  <c r="CB143" i="33" s="1"/>
  <c r="AH140" i="33"/>
  <c r="CB140" i="33" s="1"/>
  <c r="AH139" i="33"/>
  <c r="CB139" i="33" s="1"/>
  <c r="AH138" i="33"/>
  <c r="CB138" i="33" s="1"/>
  <c r="AH137" i="33"/>
  <c r="CB137" i="33" s="1"/>
  <c r="AH136" i="33"/>
  <c r="CB136" i="33" s="1"/>
  <c r="AH133" i="33"/>
  <c r="CB133" i="33" s="1"/>
  <c r="AH132" i="33"/>
  <c r="CB132" i="33" s="1"/>
  <c r="AH131" i="33"/>
  <c r="CB131" i="33" s="1"/>
  <c r="AH130" i="33"/>
  <c r="CB130" i="33" s="1"/>
  <c r="AH129" i="33"/>
  <c r="CB129" i="33" s="1"/>
  <c r="AH126" i="33"/>
  <c r="CB126" i="33" s="1"/>
  <c r="AH125" i="33"/>
  <c r="CB125" i="33" s="1"/>
  <c r="AH124" i="33"/>
  <c r="CB124" i="33" s="1"/>
  <c r="AH123" i="33"/>
  <c r="CB123" i="33" s="1"/>
  <c r="AH122" i="33"/>
  <c r="CB122" i="33" s="1"/>
  <c r="AH112" i="33"/>
  <c r="CB112" i="33" s="1"/>
  <c r="AH111" i="33"/>
  <c r="CB111" i="33" s="1"/>
  <c r="AH110" i="33"/>
  <c r="CB110" i="33" s="1"/>
  <c r="AH109" i="33"/>
  <c r="CB109" i="33" s="1"/>
  <c r="AH108" i="33"/>
  <c r="CB108" i="33" s="1"/>
  <c r="AH105" i="33"/>
  <c r="CB105" i="33" s="1"/>
  <c r="AH104" i="33"/>
  <c r="CB104" i="33" s="1"/>
  <c r="AH103" i="33"/>
  <c r="CB103" i="33" s="1"/>
  <c r="AH102" i="33"/>
  <c r="CB102" i="33" s="1"/>
  <c r="AH101" i="33"/>
  <c r="CB101" i="33" s="1"/>
  <c r="AH98" i="33"/>
  <c r="CB98" i="33" s="1"/>
  <c r="AH97" i="33"/>
  <c r="CB97" i="33" s="1"/>
  <c r="AH96" i="33"/>
  <c r="CB96" i="33" s="1"/>
  <c r="AH95" i="33"/>
  <c r="CB95" i="33" s="1"/>
  <c r="AH94" i="33"/>
  <c r="CB94" i="33" s="1"/>
  <c r="AH77" i="33"/>
  <c r="CB77" i="33" s="1"/>
  <c r="AH76" i="33"/>
  <c r="CB76" i="33" s="1"/>
  <c r="AH75" i="33"/>
  <c r="CB75" i="33" s="1"/>
  <c r="AH74" i="33"/>
  <c r="CB74" i="33" s="1"/>
  <c r="AH73" i="33"/>
  <c r="CB73" i="33" s="1"/>
  <c r="AH70" i="33"/>
  <c r="CB70" i="33" s="1"/>
  <c r="AH69" i="33"/>
  <c r="CB69" i="33" s="1"/>
  <c r="AH68" i="33"/>
  <c r="CB68" i="33" s="1"/>
  <c r="AH67" i="33"/>
  <c r="CB67" i="33" s="1"/>
  <c r="AH66" i="33"/>
  <c r="CB66" i="33" s="1"/>
  <c r="AH63" i="33"/>
  <c r="CB63" i="33" s="1"/>
  <c r="AH62" i="33"/>
  <c r="CB62" i="33" s="1"/>
  <c r="AH61" i="33"/>
  <c r="CB61" i="33" s="1"/>
  <c r="AH60" i="33"/>
  <c r="CB60" i="33" s="1"/>
  <c r="AH59" i="33"/>
  <c r="CB59" i="33" s="1"/>
  <c r="AH56" i="33"/>
  <c r="CB56" i="33" s="1"/>
  <c r="AH55" i="33"/>
  <c r="CB55" i="33" s="1"/>
  <c r="AH54" i="33"/>
  <c r="CB54" i="33" s="1"/>
  <c r="AH53" i="33"/>
  <c r="CB53" i="33" s="1"/>
  <c r="AH52" i="33"/>
  <c r="CB52" i="33" s="1"/>
  <c r="AH49" i="33"/>
  <c r="CB49" i="33" s="1"/>
  <c r="AH48" i="33"/>
  <c r="CB48" i="33" s="1"/>
  <c r="AH47" i="33"/>
  <c r="CB47" i="33" s="1"/>
  <c r="AH46" i="33"/>
  <c r="CB46" i="33" s="1"/>
  <c r="AH45" i="33"/>
  <c r="CB45" i="33" s="1"/>
  <c r="AH42" i="33"/>
  <c r="CB42" i="33" s="1"/>
  <c r="AH41" i="33"/>
  <c r="CB41" i="33" s="1"/>
  <c r="AH40" i="33"/>
  <c r="CB40" i="33" s="1"/>
  <c r="AH39" i="33"/>
  <c r="CB39" i="33" s="1"/>
  <c r="AH38" i="33"/>
  <c r="CB38" i="33" s="1"/>
  <c r="AH35" i="33"/>
  <c r="CB35" i="33" s="1"/>
  <c r="AH34" i="33"/>
  <c r="CB34" i="33" s="1"/>
  <c r="AH33" i="33"/>
  <c r="CB33" i="33" s="1"/>
  <c r="AH32" i="33"/>
  <c r="CB32" i="33" s="1"/>
  <c r="AH31" i="33"/>
  <c r="CB31" i="33" s="1"/>
  <c r="AH28" i="33"/>
  <c r="CB28" i="33" s="1"/>
  <c r="AH27" i="33"/>
  <c r="CB27" i="33" s="1"/>
  <c r="AH26" i="33"/>
  <c r="CB26" i="33" s="1"/>
  <c r="AH25" i="33"/>
  <c r="CB25" i="33" s="1"/>
  <c r="AH24" i="33"/>
  <c r="CB24" i="33" s="1"/>
  <c r="AH21" i="33"/>
  <c r="CB21" i="33" s="1"/>
  <c r="AH20" i="33"/>
  <c r="CB20" i="33" s="1"/>
  <c r="AH19" i="33"/>
  <c r="CB19" i="33" s="1"/>
  <c r="AH18" i="33"/>
  <c r="CB18" i="33" s="1"/>
  <c r="AH17" i="33"/>
  <c r="CB17" i="33" s="1"/>
  <c r="AH14" i="33"/>
  <c r="CB14" i="33" s="1"/>
  <c r="AH13" i="33"/>
  <c r="CB13" i="33" s="1"/>
  <c r="AH12" i="33"/>
  <c r="CB12" i="33" s="1"/>
  <c r="AH11" i="33"/>
  <c r="CB11" i="33" s="1"/>
  <c r="AH10" i="33"/>
  <c r="CB10" i="33" s="1"/>
  <c r="AH119" i="11"/>
  <c r="CB119" i="11" s="1"/>
  <c r="AH118" i="11"/>
  <c r="CB118" i="11" s="1"/>
  <c r="AH117" i="11"/>
  <c r="CB117" i="11" s="1"/>
  <c r="AH116" i="11"/>
  <c r="CB116" i="11" s="1"/>
  <c r="AH84" i="11"/>
  <c r="CB84" i="11" s="1"/>
  <c r="AH83" i="11"/>
  <c r="CB83" i="11" s="1"/>
  <c r="AH82" i="11"/>
  <c r="CB82" i="11" s="1"/>
  <c r="AH81" i="11"/>
  <c r="CB81" i="11" s="1"/>
  <c r="AH80" i="11"/>
  <c r="CB80" i="11" s="1"/>
  <c r="AH134" i="11"/>
  <c r="CB134" i="11" s="1"/>
  <c r="AH113" i="11"/>
  <c r="CB113" i="11" s="1"/>
  <c r="AH106" i="11"/>
  <c r="CB106" i="11" s="1"/>
  <c r="AH99" i="11"/>
  <c r="AH154" i="11"/>
  <c r="CB154" i="11" s="1"/>
  <c r="AH153" i="11"/>
  <c r="CB153" i="11" s="1"/>
  <c r="AH152" i="11"/>
  <c r="CB152" i="11" s="1"/>
  <c r="AH151" i="11"/>
  <c r="CB151" i="11" s="1"/>
  <c r="AH119" i="27"/>
  <c r="CB119" i="27" s="1"/>
  <c r="AH118" i="27"/>
  <c r="CB118" i="27" s="1"/>
  <c r="AH117" i="27"/>
  <c r="CB117" i="27" s="1"/>
  <c r="AH116" i="27"/>
  <c r="CB116" i="27" s="1"/>
  <c r="AH115" i="27"/>
  <c r="CB115" i="27" s="1"/>
  <c r="AH84" i="27"/>
  <c r="CB84" i="27" s="1"/>
  <c r="AH80" i="27"/>
  <c r="CB80" i="27" s="1"/>
  <c r="AH83" i="27"/>
  <c r="CB83" i="27" s="1"/>
  <c r="AH82" i="27"/>
  <c r="CB82" i="27" s="1"/>
  <c r="AH81" i="27"/>
  <c r="CB81" i="27" s="1"/>
  <c r="AH134" i="27"/>
  <c r="CB134" i="27" s="1"/>
  <c r="AH113" i="27"/>
  <c r="CB113" i="27" s="1"/>
  <c r="AG113" i="27"/>
  <c r="CA113" i="27" s="1"/>
  <c r="AF113" i="27"/>
  <c r="BZ113" i="27" s="1"/>
  <c r="AE113" i="27"/>
  <c r="BY113" i="27" s="1"/>
  <c r="AH106" i="27"/>
  <c r="CB106" i="27" s="1"/>
  <c r="AH99" i="27"/>
  <c r="CB99" i="27" s="1"/>
  <c r="AH154" i="27"/>
  <c r="CB154" i="27" s="1"/>
  <c r="AH153" i="27"/>
  <c r="CB153" i="27" s="1"/>
  <c r="AH152" i="27"/>
  <c r="CB152" i="27" s="1"/>
  <c r="AH151" i="27"/>
  <c r="CB151" i="27" s="1"/>
  <c r="AH155" i="11" l="1"/>
  <c r="CB99" i="11"/>
  <c r="AH85" i="11"/>
  <c r="CB85" i="11" s="1"/>
  <c r="AH120" i="11"/>
  <c r="CB120" i="11" s="1"/>
  <c r="AH155" i="27"/>
  <c r="AH22" i="33"/>
  <c r="CB22" i="33" s="1"/>
  <c r="AH127" i="33"/>
  <c r="CB127" i="33" s="1"/>
  <c r="AH36" i="33"/>
  <c r="CB36" i="33" s="1"/>
  <c r="AH119" i="33"/>
  <c r="CB119" i="33" s="1"/>
  <c r="AI150" i="33"/>
  <c r="AI151" i="33"/>
  <c r="AI152" i="33"/>
  <c r="AH83" i="33"/>
  <c r="CB83" i="33" s="1"/>
  <c r="AH118" i="33"/>
  <c r="CB118" i="33" s="1"/>
  <c r="AH64" i="33"/>
  <c r="CB64" i="33" s="1"/>
  <c r="AI153" i="33"/>
  <c r="AH43" i="33"/>
  <c r="CB43" i="33" s="1"/>
  <c r="AI154" i="33"/>
  <c r="AH106" i="33"/>
  <c r="CB106" i="33" s="1"/>
  <c r="AH85" i="27"/>
  <c r="CB85" i="27" s="1"/>
  <c r="AH84" i="33"/>
  <c r="CB84" i="33" s="1"/>
  <c r="AH78" i="33"/>
  <c r="CB78" i="33" s="1"/>
  <c r="AH15" i="33"/>
  <c r="CB15" i="33" s="1"/>
  <c r="AH116" i="33"/>
  <c r="CB116" i="33" s="1"/>
  <c r="AH148" i="33"/>
  <c r="CB148" i="33" s="1"/>
  <c r="AH120" i="27"/>
  <c r="CB120" i="27" s="1"/>
  <c r="AH57" i="33"/>
  <c r="CB57" i="33" s="1"/>
  <c r="AH117" i="33"/>
  <c r="CB117" i="33" s="1"/>
  <c r="AH50" i="33"/>
  <c r="CB50" i="33" s="1"/>
  <c r="AH71" i="33"/>
  <c r="CB71" i="33" s="1"/>
  <c r="AH113" i="33"/>
  <c r="CB113" i="33" s="1"/>
  <c r="AH141" i="33"/>
  <c r="CB141" i="33" s="1"/>
  <c r="AH29" i="33"/>
  <c r="CB29" i="33" s="1"/>
  <c r="AH80" i="33"/>
  <c r="CB80" i="33" s="1"/>
  <c r="AH99" i="33"/>
  <c r="CB99" i="33" s="1"/>
  <c r="AH115" i="33"/>
  <c r="CB115" i="33" s="1"/>
  <c r="AH81" i="33"/>
  <c r="CB81" i="33" s="1"/>
  <c r="AH82" i="33"/>
  <c r="CB82" i="33" s="1"/>
  <c r="AH120" i="33" l="1"/>
  <c r="CB120" i="33" s="1"/>
  <c r="AI155" i="33"/>
  <c r="AH85" i="33"/>
  <c r="CB85" i="33" s="1"/>
  <c r="AG78" i="11" l="1"/>
  <c r="CA78" i="11" s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CA78" i="27" s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CA134" i="27" s="1"/>
  <c r="AF134" i="27"/>
  <c r="BZ134" i="27" s="1"/>
  <c r="AE134" i="27"/>
  <c r="BY134" i="27" s="1"/>
  <c r="AD134" i="27"/>
  <c r="BX134" i="27" s="1"/>
  <c r="AC134" i="27"/>
  <c r="BW134" i="27" s="1"/>
  <c r="AB134" i="27"/>
  <c r="BV134" i="27" s="1"/>
  <c r="AA134" i="27"/>
  <c r="BU134" i="27" s="1"/>
  <c r="AG134" i="11"/>
  <c r="CA134" i="11" s="1"/>
  <c r="AF134" i="11"/>
  <c r="BZ134" i="11" s="1"/>
  <c r="AE134" i="11"/>
  <c r="BY134" i="11" s="1"/>
  <c r="AD134" i="11"/>
  <c r="BX134" i="11" s="1"/>
  <c r="AC134" i="11"/>
  <c r="BW134" i="11" s="1"/>
  <c r="AB134" i="11"/>
  <c r="BV134" i="11" s="1"/>
  <c r="AA134" i="11"/>
  <c r="BU134" i="11" s="1"/>
  <c r="AG113" i="11"/>
  <c r="CA113" i="11" s="1"/>
  <c r="AG106" i="27"/>
  <c r="CA106" i="27" s="1"/>
  <c r="AG106" i="11"/>
  <c r="CA106" i="11" s="1"/>
  <c r="AG99" i="27"/>
  <c r="AG99" i="11"/>
  <c r="CA99" i="11" s="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DG98" i="33" s="1"/>
  <c r="AG97" i="33"/>
  <c r="AG96" i="33"/>
  <c r="AG95" i="33"/>
  <c r="AG94" i="33"/>
  <c r="DG94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G84" i="11"/>
  <c r="AF84" i="11"/>
  <c r="AE84" i="11"/>
  <c r="AD84" i="11"/>
  <c r="AC84" i="11"/>
  <c r="AB84" i="11"/>
  <c r="DB84" i="11" s="1"/>
  <c r="AG83" i="11"/>
  <c r="AF83" i="11"/>
  <c r="AE83" i="11"/>
  <c r="AD83" i="11"/>
  <c r="AC83" i="11"/>
  <c r="AB83" i="11"/>
  <c r="DB83" i="11" s="1"/>
  <c r="AG82" i="11"/>
  <c r="AF82" i="11"/>
  <c r="AE82" i="11"/>
  <c r="AD82" i="11"/>
  <c r="AC82" i="11"/>
  <c r="AB82" i="11"/>
  <c r="DB82" i="11" s="1"/>
  <c r="AG81" i="11"/>
  <c r="AF81" i="11"/>
  <c r="AE81" i="11"/>
  <c r="AD81" i="11"/>
  <c r="AC81" i="11"/>
  <c r="AB81" i="11"/>
  <c r="DB81" i="11" s="1"/>
  <c r="AG80" i="11"/>
  <c r="AF80" i="11"/>
  <c r="AE80" i="11"/>
  <c r="AD80" i="11"/>
  <c r="AC80" i="11"/>
  <c r="AB80" i="11"/>
  <c r="DB80" i="11" s="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U147" i="11"/>
  <c r="CU146" i="11"/>
  <c r="CU145" i="11"/>
  <c r="CU144" i="11"/>
  <c r="CU143" i="11"/>
  <c r="CU140" i="11"/>
  <c r="CU139" i="11"/>
  <c r="CU138" i="11"/>
  <c r="CU137" i="11"/>
  <c r="CU136" i="11"/>
  <c r="CU133" i="11"/>
  <c r="CU132" i="11"/>
  <c r="CU131" i="11"/>
  <c r="CU130" i="11"/>
  <c r="CU129" i="11"/>
  <c r="CU126" i="11"/>
  <c r="CU125" i="11"/>
  <c r="CU124" i="11"/>
  <c r="CU123" i="11"/>
  <c r="CU122" i="11"/>
  <c r="CU112" i="11"/>
  <c r="CU111" i="11"/>
  <c r="CU110" i="11"/>
  <c r="CU109" i="11"/>
  <c r="CU108" i="11"/>
  <c r="CU105" i="11"/>
  <c r="CU104" i="11"/>
  <c r="CU103" i="11"/>
  <c r="CU102" i="11"/>
  <c r="CU101" i="11"/>
  <c r="CU98" i="11"/>
  <c r="CU97" i="11"/>
  <c r="CU96" i="11"/>
  <c r="CU95" i="11"/>
  <c r="CU94" i="11"/>
  <c r="CU77" i="11"/>
  <c r="CU76" i="11"/>
  <c r="CU75" i="11"/>
  <c r="CU74" i="11"/>
  <c r="CU73" i="11"/>
  <c r="CU70" i="11"/>
  <c r="CU69" i="11"/>
  <c r="CU68" i="11"/>
  <c r="CU67" i="11"/>
  <c r="CU66" i="11"/>
  <c r="CU63" i="11"/>
  <c r="CU62" i="11"/>
  <c r="CU61" i="11"/>
  <c r="CU60" i="11"/>
  <c r="CU59" i="11"/>
  <c r="CU56" i="11"/>
  <c r="CU55" i="11"/>
  <c r="CU54" i="11"/>
  <c r="CU53" i="11"/>
  <c r="CU52" i="11"/>
  <c r="CU49" i="11"/>
  <c r="CU48" i="11"/>
  <c r="CU47" i="11"/>
  <c r="CU46" i="11"/>
  <c r="CU45" i="11"/>
  <c r="CU42" i="11"/>
  <c r="CU41" i="11"/>
  <c r="CU40" i="11"/>
  <c r="CU39" i="11"/>
  <c r="CU38" i="11"/>
  <c r="CU35" i="11"/>
  <c r="CU34" i="11"/>
  <c r="CU33" i="11"/>
  <c r="CU32" i="11"/>
  <c r="CU31" i="11"/>
  <c r="CU28" i="11"/>
  <c r="CU27" i="11"/>
  <c r="CU26" i="11"/>
  <c r="CU25" i="11"/>
  <c r="CU24" i="11"/>
  <c r="CU21" i="11"/>
  <c r="CU20" i="11"/>
  <c r="CU19" i="11"/>
  <c r="CU18" i="11"/>
  <c r="CU17" i="11"/>
  <c r="CU14" i="11"/>
  <c r="CU13" i="11"/>
  <c r="CU12" i="11"/>
  <c r="CU11" i="11"/>
  <c r="CU10" i="11"/>
  <c r="CU147" i="27"/>
  <c r="CU146" i="27"/>
  <c r="CU145" i="27"/>
  <c r="CU144" i="27"/>
  <c r="CU143" i="27"/>
  <c r="CU140" i="27"/>
  <c r="CU139" i="27"/>
  <c r="CU138" i="27"/>
  <c r="CU137" i="27"/>
  <c r="CU136" i="27"/>
  <c r="CU133" i="27"/>
  <c r="CU132" i="27"/>
  <c r="CU131" i="27"/>
  <c r="CU130" i="27"/>
  <c r="CU129" i="27"/>
  <c r="CU126" i="27"/>
  <c r="CU125" i="27"/>
  <c r="CU124" i="27"/>
  <c r="CU123" i="27"/>
  <c r="CU122" i="27"/>
  <c r="CU112" i="27"/>
  <c r="CU111" i="27"/>
  <c r="CU110" i="27"/>
  <c r="CU109" i="27"/>
  <c r="CU108" i="27"/>
  <c r="CU105" i="27"/>
  <c r="CU104" i="27"/>
  <c r="CU103" i="27"/>
  <c r="CU102" i="27"/>
  <c r="CU101" i="27"/>
  <c r="CU98" i="27"/>
  <c r="CU97" i="27"/>
  <c r="CU96" i="27"/>
  <c r="CU95" i="27"/>
  <c r="CU94" i="27"/>
  <c r="CU77" i="27"/>
  <c r="CU76" i="27"/>
  <c r="CU75" i="27"/>
  <c r="CU74" i="27"/>
  <c r="CU73" i="27"/>
  <c r="CU70" i="27"/>
  <c r="CU69" i="27"/>
  <c r="CU68" i="27"/>
  <c r="CU67" i="27"/>
  <c r="CU66" i="27"/>
  <c r="CU63" i="27"/>
  <c r="CU62" i="27"/>
  <c r="CU61" i="27"/>
  <c r="CU60" i="27"/>
  <c r="CU59" i="27"/>
  <c r="CU56" i="27"/>
  <c r="CU55" i="27"/>
  <c r="CU54" i="27"/>
  <c r="CU53" i="27"/>
  <c r="CU52" i="27"/>
  <c r="CU49" i="27"/>
  <c r="CU48" i="27"/>
  <c r="CU47" i="27"/>
  <c r="CU46" i="27"/>
  <c r="CU45" i="27"/>
  <c r="CU42" i="27"/>
  <c r="CU41" i="27"/>
  <c r="CU40" i="27"/>
  <c r="CU39" i="27"/>
  <c r="CU38" i="27"/>
  <c r="CU35" i="27"/>
  <c r="CU34" i="27"/>
  <c r="CU33" i="27"/>
  <c r="CU32" i="27"/>
  <c r="CU31" i="27"/>
  <c r="CU28" i="27"/>
  <c r="CU27" i="27"/>
  <c r="CU26" i="27"/>
  <c r="CU25" i="27"/>
  <c r="CU24" i="27"/>
  <c r="CU21" i="27"/>
  <c r="CU20" i="27"/>
  <c r="CU19" i="27"/>
  <c r="CU18" i="27"/>
  <c r="CU17" i="27"/>
  <c r="CU14" i="27"/>
  <c r="CU13" i="27"/>
  <c r="CU12" i="27"/>
  <c r="CU11" i="27"/>
  <c r="CU10" i="27"/>
  <c r="AG155" i="11" l="1"/>
  <c r="CA81" i="11"/>
  <c r="DG81" i="11"/>
  <c r="CA152" i="11"/>
  <c r="DG152" i="11"/>
  <c r="CA117" i="11"/>
  <c r="DG117" i="11"/>
  <c r="CA153" i="11"/>
  <c r="DG153" i="11"/>
  <c r="CA80" i="11"/>
  <c r="DG80" i="11"/>
  <c r="CA84" i="11"/>
  <c r="DG84" i="11"/>
  <c r="CA118" i="11"/>
  <c r="DG118" i="11"/>
  <c r="CA155" i="11"/>
  <c r="DG155" i="11"/>
  <c r="CA83" i="11"/>
  <c r="DG83" i="11"/>
  <c r="CA119" i="11"/>
  <c r="DG119" i="11"/>
  <c r="CA116" i="11"/>
  <c r="DG116" i="11"/>
  <c r="CA154" i="11"/>
  <c r="DG154" i="11"/>
  <c r="CA82" i="11"/>
  <c r="DG82" i="11"/>
  <c r="CA151" i="11"/>
  <c r="DG151" i="11"/>
  <c r="CA150" i="11"/>
  <c r="DG150" i="11"/>
  <c r="CA115" i="11"/>
  <c r="DG115" i="11"/>
  <c r="CA10" i="33"/>
  <c r="DG10" i="33"/>
  <c r="CA20" i="33"/>
  <c r="DG20" i="33"/>
  <c r="CA32" i="33"/>
  <c r="DG32" i="33"/>
  <c r="CA42" i="33"/>
  <c r="DG42" i="33"/>
  <c r="CA54" i="33"/>
  <c r="DG54" i="33"/>
  <c r="CA66" i="33"/>
  <c r="DG66" i="33"/>
  <c r="CA76" i="33"/>
  <c r="DG76" i="33"/>
  <c r="CA102" i="33"/>
  <c r="DG102" i="33"/>
  <c r="CA112" i="33"/>
  <c r="DG112" i="33"/>
  <c r="CA131" i="33"/>
  <c r="DG131" i="33"/>
  <c r="CA143" i="33"/>
  <c r="DG143" i="33"/>
  <c r="CA11" i="33"/>
  <c r="DG11" i="33"/>
  <c r="CA21" i="33"/>
  <c r="DG21" i="33"/>
  <c r="CA33" i="33"/>
  <c r="DG33" i="33"/>
  <c r="CA45" i="33"/>
  <c r="DG45" i="33"/>
  <c r="CA55" i="33"/>
  <c r="DG55" i="33"/>
  <c r="CA67" i="33"/>
  <c r="DG67" i="33"/>
  <c r="CA77" i="33"/>
  <c r="DG77" i="33"/>
  <c r="CA103" i="33"/>
  <c r="DG103" i="33"/>
  <c r="CA122" i="33"/>
  <c r="DG122" i="33"/>
  <c r="CA132" i="33"/>
  <c r="DG132" i="33"/>
  <c r="CA144" i="33"/>
  <c r="DG144" i="33"/>
  <c r="CA81" i="27"/>
  <c r="DG81" i="27"/>
  <c r="CA83" i="27"/>
  <c r="DG83" i="27"/>
  <c r="CA12" i="33"/>
  <c r="DG12" i="33"/>
  <c r="CA24" i="33"/>
  <c r="DG24" i="33"/>
  <c r="CA34" i="33"/>
  <c r="DG34" i="33"/>
  <c r="CA46" i="33"/>
  <c r="DG46" i="33"/>
  <c r="CA56" i="33"/>
  <c r="DG56" i="33"/>
  <c r="CA68" i="33"/>
  <c r="DG68" i="33"/>
  <c r="CA104" i="33"/>
  <c r="DG104" i="33"/>
  <c r="CA123" i="33"/>
  <c r="DG123" i="33"/>
  <c r="CA133" i="33"/>
  <c r="DG133" i="33"/>
  <c r="CA145" i="33"/>
  <c r="DG145" i="33"/>
  <c r="CA151" i="27"/>
  <c r="DG151" i="27"/>
  <c r="CA116" i="27"/>
  <c r="DG116" i="27"/>
  <c r="CA118" i="27"/>
  <c r="DG118" i="27"/>
  <c r="CA13" i="33"/>
  <c r="DG13" i="33"/>
  <c r="CA25" i="33"/>
  <c r="DG25" i="33"/>
  <c r="CA35" i="33"/>
  <c r="DG35" i="33"/>
  <c r="CA47" i="33"/>
  <c r="DG47" i="33"/>
  <c r="CA59" i="33"/>
  <c r="DG59" i="33"/>
  <c r="CA69" i="33"/>
  <c r="DG69" i="33"/>
  <c r="CA95" i="33"/>
  <c r="DG95" i="33"/>
  <c r="CA105" i="33"/>
  <c r="DG105" i="33"/>
  <c r="CA124" i="33"/>
  <c r="DG124" i="33"/>
  <c r="CA136" i="33"/>
  <c r="DG136" i="33"/>
  <c r="CA146" i="33"/>
  <c r="DG146" i="33"/>
  <c r="CA152" i="27"/>
  <c r="DG152" i="27"/>
  <c r="CA14" i="33"/>
  <c r="DG14" i="33"/>
  <c r="CA26" i="33"/>
  <c r="DG26" i="33"/>
  <c r="CA38" i="33"/>
  <c r="DG38" i="33"/>
  <c r="CA48" i="33"/>
  <c r="DG48" i="33"/>
  <c r="CA60" i="33"/>
  <c r="DG60" i="33"/>
  <c r="CA70" i="33"/>
  <c r="DG70" i="33"/>
  <c r="CA96" i="33"/>
  <c r="DG96" i="33"/>
  <c r="CA108" i="33"/>
  <c r="DG108" i="33"/>
  <c r="CA125" i="33"/>
  <c r="DG125" i="33"/>
  <c r="CA137" i="33"/>
  <c r="DG137" i="33"/>
  <c r="CA147" i="33"/>
  <c r="DG147" i="33"/>
  <c r="CA153" i="27"/>
  <c r="DG153" i="27"/>
  <c r="CA17" i="33"/>
  <c r="DG17" i="33"/>
  <c r="CA27" i="33"/>
  <c r="DG27" i="33"/>
  <c r="CA39" i="33"/>
  <c r="DG39" i="33"/>
  <c r="CA49" i="33"/>
  <c r="DG49" i="33"/>
  <c r="CA61" i="33"/>
  <c r="DG61" i="33"/>
  <c r="CA73" i="33"/>
  <c r="DG73" i="33"/>
  <c r="CA97" i="33"/>
  <c r="DG97" i="33"/>
  <c r="CA109" i="33"/>
  <c r="DG109" i="33"/>
  <c r="CA126" i="33"/>
  <c r="DG126" i="33"/>
  <c r="CA138" i="33"/>
  <c r="DG138" i="33"/>
  <c r="CA154" i="27"/>
  <c r="DG154" i="27"/>
  <c r="CA80" i="27"/>
  <c r="DG80" i="27"/>
  <c r="CA82" i="27"/>
  <c r="DG82" i="27"/>
  <c r="CA84" i="27"/>
  <c r="DG84" i="27"/>
  <c r="CA18" i="33"/>
  <c r="DG18" i="33"/>
  <c r="CA28" i="33"/>
  <c r="DG28" i="33"/>
  <c r="CA40" i="33"/>
  <c r="DG40" i="33"/>
  <c r="CA52" i="33"/>
  <c r="DG52" i="33"/>
  <c r="CA62" i="33"/>
  <c r="DG62" i="33"/>
  <c r="CA74" i="33"/>
  <c r="DG74" i="33"/>
  <c r="CA110" i="33"/>
  <c r="DG110" i="33"/>
  <c r="CA129" i="33"/>
  <c r="DG129" i="33"/>
  <c r="CA139" i="33"/>
  <c r="DG139" i="33"/>
  <c r="CA115" i="27"/>
  <c r="DG115" i="27"/>
  <c r="CA117" i="27"/>
  <c r="DG117" i="27"/>
  <c r="CA119" i="27"/>
  <c r="DG119" i="27"/>
  <c r="CA19" i="33"/>
  <c r="DG19" i="33"/>
  <c r="CA31" i="33"/>
  <c r="DG31" i="33"/>
  <c r="CA41" i="33"/>
  <c r="DG41" i="33"/>
  <c r="CA53" i="33"/>
  <c r="DG53" i="33"/>
  <c r="CA63" i="33"/>
  <c r="DG63" i="33"/>
  <c r="CA75" i="33"/>
  <c r="DG75" i="33"/>
  <c r="CA101" i="33"/>
  <c r="DG101" i="33"/>
  <c r="CA111" i="33"/>
  <c r="DG111" i="33"/>
  <c r="CA130" i="33"/>
  <c r="DG130" i="33"/>
  <c r="CA140" i="33"/>
  <c r="DG140" i="33"/>
  <c r="AG80" i="33"/>
  <c r="CA94" i="33"/>
  <c r="AG84" i="33"/>
  <c r="CA98" i="33"/>
  <c r="BZ80" i="11"/>
  <c r="DF80" i="11"/>
  <c r="BZ84" i="11"/>
  <c r="DF84" i="11"/>
  <c r="BZ83" i="11"/>
  <c r="DF83" i="11"/>
  <c r="BZ82" i="11"/>
  <c r="DF82" i="11"/>
  <c r="BZ81" i="11"/>
  <c r="DF81" i="11"/>
  <c r="AG155" i="27"/>
  <c r="CA99" i="27"/>
  <c r="BZ81" i="27"/>
  <c r="DF81" i="27"/>
  <c r="BZ83" i="27"/>
  <c r="DF83" i="27"/>
  <c r="BZ116" i="27"/>
  <c r="DF116" i="27"/>
  <c r="BZ118" i="27"/>
  <c r="DF118" i="27"/>
  <c r="BZ80" i="27"/>
  <c r="DF80" i="27"/>
  <c r="BZ82" i="27"/>
  <c r="DF82" i="27"/>
  <c r="BZ84" i="27"/>
  <c r="DF84" i="27"/>
  <c r="BZ115" i="27"/>
  <c r="DF115" i="27"/>
  <c r="BZ117" i="27"/>
  <c r="DF117" i="27"/>
  <c r="BZ119" i="27"/>
  <c r="DF119" i="27"/>
  <c r="BY80" i="11"/>
  <c r="DE80" i="11"/>
  <c r="BY84" i="11"/>
  <c r="DE84" i="11"/>
  <c r="BY82" i="11"/>
  <c r="DE82" i="11"/>
  <c r="BY83" i="11"/>
  <c r="DE83" i="11"/>
  <c r="BY81" i="11"/>
  <c r="DE81" i="11"/>
  <c r="BY81" i="27"/>
  <c r="DE81" i="27"/>
  <c r="BY83" i="27"/>
  <c r="DE83" i="27"/>
  <c r="BY82" i="27"/>
  <c r="DE82" i="27"/>
  <c r="BY84" i="27"/>
  <c r="DE84" i="27"/>
  <c r="BY115" i="27"/>
  <c r="DE115" i="27"/>
  <c r="BY117" i="27"/>
  <c r="DE117" i="27"/>
  <c r="BY119" i="27"/>
  <c r="DE119" i="27"/>
  <c r="BY118" i="27"/>
  <c r="DE118" i="27"/>
  <c r="BY80" i="27"/>
  <c r="DE80" i="27"/>
  <c r="BY116" i="27"/>
  <c r="DE116" i="27"/>
  <c r="BX83" i="11"/>
  <c r="DD83" i="11"/>
  <c r="DB85" i="11"/>
  <c r="BX81" i="11"/>
  <c r="DD81" i="11"/>
  <c r="BX82" i="11"/>
  <c r="DD82" i="11"/>
  <c r="BX80" i="11"/>
  <c r="DD80" i="11"/>
  <c r="BX84" i="11"/>
  <c r="DD84" i="11"/>
  <c r="BX118" i="27"/>
  <c r="DD118" i="27"/>
  <c r="BX80" i="27"/>
  <c r="DD80" i="27"/>
  <c r="BX82" i="27"/>
  <c r="DD82" i="27"/>
  <c r="BX84" i="27"/>
  <c r="DD84" i="27"/>
  <c r="BX119" i="27"/>
  <c r="DD119" i="27"/>
  <c r="BX116" i="27"/>
  <c r="DD116" i="27"/>
  <c r="BX117" i="27"/>
  <c r="DD117" i="27"/>
  <c r="BX115" i="27"/>
  <c r="DD115" i="27"/>
  <c r="BX81" i="27"/>
  <c r="DD81" i="27"/>
  <c r="BX83" i="27"/>
  <c r="DD83" i="27"/>
  <c r="BW83" i="11"/>
  <c r="DC83" i="11"/>
  <c r="BW82" i="11"/>
  <c r="DC82" i="11"/>
  <c r="BW81" i="11"/>
  <c r="DC81" i="11"/>
  <c r="BW80" i="11"/>
  <c r="DC80" i="11"/>
  <c r="BW84" i="11"/>
  <c r="DC84" i="11"/>
  <c r="BV82" i="11"/>
  <c r="BV81" i="11"/>
  <c r="BV80" i="11"/>
  <c r="BV84" i="11"/>
  <c r="BV83" i="11"/>
  <c r="AD85" i="27"/>
  <c r="BX85" i="27" s="1"/>
  <c r="AH153" i="33"/>
  <c r="CB153" i="33" s="1"/>
  <c r="CU50" i="11"/>
  <c r="CU57" i="27"/>
  <c r="AG50" i="33"/>
  <c r="CA50" i="33" s="1"/>
  <c r="AG148" i="33"/>
  <c r="CA148" i="33" s="1"/>
  <c r="AH151" i="33"/>
  <c r="CB151" i="33" s="1"/>
  <c r="AF120" i="27"/>
  <c r="BZ120" i="27" s="1"/>
  <c r="AH152" i="33"/>
  <c r="CB152" i="33" s="1"/>
  <c r="CU148" i="27"/>
  <c r="AD120" i="27"/>
  <c r="BX120" i="27" s="1"/>
  <c r="AH154" i="33"/>
  <c r="CB154" i="33" s="1"/>
  <c r="CU29" i="27"/>
  <c r="AG120" i="27"/>
  <c r="CA120" i="27" s="1"/>
  <c r="CU57" i="11"/>
  <c r="AG29" i="33"/>
  <c r="CA29" i="33" s="1"/>
  <c r="CU29" i="11"/>
  <c r="CU99" i="11"/>
  <c r="CU64" i="27"/>
  <c r="CU148" i="11"/>
  <c r="CU78" i="27"/>
  <c r="CU22" i="27"/>
  <c r="CU113" i="27"/>
  <c r="AD85" i="11"/>
  <c r="BX85" i="11" s="1"/>
  <c r="AG43" i="33"/>
  <c r="CA43" i="33" s="1"/>
  <c r="AG15" i="33"/>
  <c r="CA15" i="33" s="1"/>
  <c r="AG71" i="33"/>
  <c r="CA71" i="33" s="1"/>
  <c r="AH150" i="33"/>
  <c r="CB150" i="33" s="1"/>
  <c r="CU78" i="11"/>
  <c r="CU134" i="11"/>
  <c r="CU113" i="11"/>
  <c r="AG106" i="33"/>
  <c r="CA106" i="33" s="1"/>
  <c r="AG120" i="11"/>
  <c r="CA120" i="11" s="1"/>
  <c r="AG116" i="33"/>
  <c r="AG119" i="33"/>
  <c r="AG113" i="33"/>
  <c r="CA113" i="33" s="1"/>
  <c r="AG127" i="33"/>
  <c r="CA127" i="33" s="1"/>
  <c r="AG141" i="33"/>
  <c r="CA141" i="33" s="1"/>
  <c r="AC85" i="11"/>
  <c r="BW85" i="11" s="1"/>
  <c r="AE85" i="27"/>
  <c r="BY85" i="27" s="1"/>
  <c r="AE120" i="27"/>
  <c r="BY120" i="27" s="1"/>
  <c r="AG64" i="33"/>
  <c r="CA64" i="33" s="1"/>
  <c r="AB85" i="11"/>
  <c r="BV85" i="11" s="1"/>
  <c r="AF85" i="27"/>
  <c r="BZ85" i="27" s="1"/>
  <c r="AG22" i="33"/>
  <c r="CA22" i="33" s="1"/>
  <c r="AG81" i="33"/>
  <c r="AE85" i="11"/>
  <c r="BY85" i="11" s="1"/>
  <c r="AG85" i="27"/>
  <c r="CA85" i="27" s="1"/>
  <c r="AF85" i="11"/>
  <c r="BZ85" i="11" s="1"/>
  <c r="AG36" i="33"/>
  <c r="CA36" i="33" s="1"/>
  <c r="AG57" i="33"/>
  <c r="CA57" i="33" s="1"/>
  <c r="AG78" i="33"/>
  <c r="CA78" i="33" s="1"/>
  <c r="AG115" i="33"/>
  <c r="AG82" i="33"/>
  <c r="AG117" i="33"/>
  <c r="AG83" i="33"/>
  <c r="AG99" i="33"/>
  <c r="CA99" i="33" s="1"/>
  <c r="AG118" i="33"/>
  <c r="AG85" i="11"/>
  <c r="CA85" i="11" s="1"/>
  <c r="CU134" i="27"/>
  <c r="CU71" i="11"/>
  <c r="CU43" i="27"/>
  <c r="CU127" i="27"/>
  <c r="CU64" i="11"/>
  <c r="CU36" i="27"/>
  <c r="CU106" i="27"/>
  <c r="CU43" i="11"/>
  <c r="CU22" i="11"/>
  <c r="CU15" i="27"/>
  <c r="CU141" i="27"/>
  <c r="CU127" i="11"/>
  <c r="CU50" i="27"/>
  <c r="CU99" i="27"/>
  <c r="CU36" i="11"/>
  <c r="CU106" i="11"/>
  <c r="CU71" i="27"/>
  <c r="CU15" i="11"/>
  <c r="CU141" i="11"/>
  <c r="DG120" i="11" l="1"/>
  <c r="DG85" i="11"/>
  <c r="DG99" i="33"/>
  <c r="DG106" i="33"/>
  <c r="DG36" i="33"/>
  <c r="DG120" i="27"/>
  <c r="DG50" i="33"/>
  <c r="DG127" i="33"/>
  <c r="CA115" i="33"/>
  <c r="DG115" i="33"/>
  <c r="DG57" i="33"/>
  <c r="DG134" i="33"/>
  <c r="DG141" i="33"/>
  <c r="DG29" i="33"/>
  <c r="CA119" i="33"/>
  <c r="DG119" i="33"/>
  <c r="CA84" i="33"/>
  <c r="DG84" i="33"/>
  <c r="CA118" i="33"/>
  <c r="DG118" i="33"/>
  <c r="CA116" i="33"/>
  <c r="DG116" i="33"/>
  <c r="DG64" i="33"/>
  <c r="CA80" i="33"/>
  <c r="DG80" i="33"/>
  <c r="DG78" i="33"/>
  <c r="DG71" i="33"/>
  <c r="CA83" i="33"/>
  <c r="DG83" i="33"/>
  <c r="DG85" i="27"/>
  <c r="DG113" i="33"/>
  <c r="CA155" i="27"/>
  <c r="DG155" i="27"/>
  <c r="DG15" i="33"/>
  <c r="CA117" i="33"/>
  <c r="DG117" i="33"/>
  <c r="CA82" i="33"/>
  <c r="DG82" i="33"/>
  <c r="CA81" i="33"/>
  <c r="DG81" i="33"/>
  <c r="DG22" i="33"/>
  <c r="DG43" i="33"/>
  <c r="DG148" i="33"/>
  <c r="DF85" i="11"/>
  <c r="DF120" i="27"/>
  <c r="DD85" i="27"/>
  <c r="DF85" i="27"/>
  <c r="DE85" i="11"/>
  <c r="DE120" i="27"/>
  <c r="DE85" i="27"/>
  <c r="DC85" i="11"/>
  <c r="DD85" i="11"/>
  <c r="DD120" i="27"/>
  <c r="AH155" i="33"/>
  <c r="AG120" i="33"/>
  <c r="CA120" i="33" s="1"/>
  <c r="AG85" i="33"/>
  <c r="CA85" i="33" s="1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T147" i="11"/>
  <c r="CT146" i="11"/>
  <c r="CT145" i="11"/>
  <c r="CT144" i="11"/>
  <c r="CT143" i="11"/>
  <c r="CT140" i="11"/>
  <c r="CT139" i="11"/>
  <c r="CT138" i="11"/>
  <c r="CT137" i="11"/>
  <c r="CT136" i="11"/>
  <c r="CT133" i="11"/>
  <c r="CT132" i="11"/>
  <c r="CT131" i="11"/>
  <c r="CT130" i="11"/>
  <c r="CT129" i="11"/>
  <c r="CT126" i="11"/>
  <c r="CT125" i="11"/>
  <c r="CT124" i="11"/>
  <c r="CT123" i="11"/>
  <c r="CT122" i="11"/>
  <c r="CT112" i="11"/>
  <c r="CT111" i="11"/>
  <c r="CT110" i="11"/>
  <c r="CT109" i="11"/>
  <c r="CT108" i="11"/>
  <c r="CT105" i="11"/>
  <c r="CT104" i="11"/>
  <c r="CT103" i="11"/>
  <c r="CT102" i="11"/>
  <c r="CT101" i="11"/>
  <c r="CT98" i="11"/>
  <c r="CT97" i="11"/>
  <c r="CT96" i="11"/>
  <c r="CT95" i="11"/>
  <c r="CT94" i="11"/>
  <c r="CT77" i="11"/>
  <c r="CT76" i="11"/>
  <c r="CT75" i="11"/>
  <c r="CT74" i="11"/>
  <c r="CT73" i="11"/>
  <c r="CT70" i="11"/>
  <c r="CT69" i="11"/>
  <c r="CT68" i="11"/>
  <c r="CT67" i="11"/>
  <c r="CT66" i="11"/>
  <c r="CT63" i="11"/>
  <c r="CT62" i="11"/>
  <c r="CT61" i="11"/>
  <c r="CT60" i="11"/>
  <c r="CT59" i="11"/>
  <c r="CT56" i="11"/>
  <c r="CT55" i="11"/>
  <c r="CT54" i="11"/>
  <c r="CT53" i="11"/>
  <c r="CT52" i="11"/>
  <c r="CT49" i="11"/>
  <c r="CT48" i="11"/>
  <c r="CT47" i="11"/>
  <c r="CT46" i="11"/>
  <c r="CT45" i="11"/>
  <c r="CT42" i="11"/>
  <c r="CT41" i="11"/>
  <c r="CT40" i="11"/>
  <c r="CT39" i="11"/>
  <c r="CT38" i="11"/>
  <c r="CT35" i="11"/>
  <c r="CT34" i="11"/>
  <c r="CT33" i="11"/>
  <c r="CT32" i="11"/>
  <c r="CT31" i="11"/>
  <c r="CT28" i="11"/>
  <c r="CT27" i="11"/>
  <c r="CT26" i="11"/>
  <c r="CT25" i="11"/>
  <c r="CT24" i="11"/>
  <c r="CT21" i="11"/>
  <c r="CT20" i="11"/>
  <c r="CT19" i="11"/>
  <c r="CT18" i="11"/>
  <c r="CT17" i="11"/>
  <c r="CT14" i="11"/>
  <c r="CT13" i="11"/>
  <c r="CT12" i="11"/>
  <c r="CT11" i="11"/>
  <c r="CT10" i="11"/>
  <c r="CT147" i="27"/>
  <c r="CT146" i="27"/>
  <c r="CT145" i="27"/>
  <c r="CT144" i="27"/>
  <c r="CT143" i="27"/>
  <c r="CT140" i="27"/>
  <c r="CT139" i="27"/>
  <c r="CT138" i="27"/>
  <c r="CT137" i="27"/>
  <c r="CT136" i="27"/>
  <c r="CT133" i="27"/>
  <c r="CT132" i="27"/>
  <c r="CT131" i="27"/>
  <c r="CT130" i="27"/>
  <c r="CT129" i="27"/>
  <c r="CT126" i="27"/>
  <c r="CT125" i="27"/>
  <c r="CT124" i="27"/>
  <c r="CT123" i="27"/>
  <c r="CT122" i="27"/>
  <c r="CT112" i="27"/>
  <c r="CT111" i="27"/>
  <c r="CT110" i="27"/>
  <c r="CT109" i="27"/>
  <c r="CT108" i="27"/>
  <c r="CT105" i="27"/>
  <c r="CT104" i="27"/>
  <c r="CT103" i="27"/>
  <c r="CT102" i="27"/>
  <c r="CT101" i="27"/>
  <c r="CT98" i="27"/>
  <c r="CT97" i="27"/>
  <c r="CT96" i="27"/>
  <c r="CT95" i="27"/>
  <c r="CT94" i="27"/>
  <c r="CT77" i="27"/>
  <c r="CT76" i="27"/>
  <c r="CT75" i="27"/>
  <c r="CT74" i="27"/>
  <c r="CT73" i="27"/>
  <c r="CT70" i="27"/>
  <c r="CT69" i="27"/>
  <c r="CT68" i="27"/>
  <c r="CT67" i="27"/>
  <c r="CT66" i="27"/>
  <c r="CT63" i="27"/>
  <c r="CT62" i="27"/>
  <c r="CT61" i="27"/>
  <c r="CT60" i="27"/>
  <c r="CT59" i="27"/>
  <c r="CT56" i="27"/>
  <c r="CT55" i="27"/>
  <c r="CT54" i="27"/>
  <c r="CT53" i="27"/>
  <c r="CT52" i="27"/>
  <c r="CT49" i="27"/>
  <c r="CT48" i="27"/>
  <c r="CT47" i="27"/>
  <c r="CT46" i="27"/>
  <c r="CT45" i="27"/>
  <c r="CT42" i="27"/>
  <c r="CT41" i="27"/>
  <c r="CT40" i="27"/>
  <c r="CT39" i="27"/>
  <c r="CT38" i="27"/>
  <c r="CT35" i="27"/>
  <c r="CT34" i="27"/>
  <c r="CT33" i="27"/>
  <c r="CT32" i="27"/>
  <c r="CT31" i="27"/>
  <c r="CT28" i="27"/>
  <c r="CT27" i="27"/>
  <c r="CT26" i="27"/>
  <c r="CT25" i="27"/>
  <c r="CT24" i="27"/>
  <c r="CT21" i="27"/>
  <c r="CT20" i="27"/>
  <c r="CT19" i="27"/>
  <c r="CT18" i="27"/>
  <c r="CT17" i="27"/>
  <c r="CT14" i="27"/>
  <c r="CT13" i="27"/>
  <c r="CT12" i="27"/>
  <c r="CT11" i="27"/>
  <c r="CT10" i="27"/>
  <c r="AF78" i="27"/>
  <c r="BZ78" i="27" s="1"/>
  <c r="AF78" i="11"/>
  <c r="BZ78" i="11" s="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DG120" i="33" l="1"/>
  <c r="DG85" i="33"/>
  <c r="CT99" i="11"/>
  <c r="CT106" i="27"/>
  <c r="CT78" i="27"/>
  <c r="CT43" i="27"/>
  <c r="CT36" i="11"/>
  <c r="CT29" i="27"/>
  <c r="CT22" i="11"/>
  <c r="CT141" i="11"/>
  <c r="CT64" i="27"/>
  <c r="CT127" i="27"/>
  <c r="CT29" i="11"/>
  <c r="CT141" i="27"/>
  <c r="CT148" i="27"/>
  <c r="CT15" i="11"/>
  <c r="CT57" i="11"/>
  <c r="CT71" i="11"/>
  <c r="CT134" i="11"/>
  <c r="CT22" i="27"/>
  <c r="CT57" i="27"/>
  <c r="CT50" i="11"/>
  <c r="CT78" i="11"/>
  <c r="CT36" i="27"/>
  <c r="CT99" i="27"/>
  <c r="CT148" i="11"/>
  <c r="CT15" i="27"/>
  <c r="CT71" i="27"/>
  <c r="CT134" i="27"/>
  <c r="CT64" i="11"/>
  <c r="CT113" i="11"/>
  <c r="CT127" i="11"/>
  <c r="CT50" i="27"/>
  <c r="CT113" i="27"/>
  <c r="CT43" i="11"/>
  <c r="CT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BZ113" i="11" s="1"/>
  <c r="AE113" i="11"/>
  <c r="BY113" i="11" s="1"/>
  <c r="AF106" i="11"/>
  <c r="BZ106" i="11" s="1"/>
  <c r="AE106" i="11"/>
  <c r="BY106" i="11" s="1"/>
  <c r="AF99" i="11"/>
  <c r="BZ99" i="11" s="1"/>
  <c r="AE99" i="11"/>
  <c r="BY99" i="11" s="1"/>
  <c r="AF154" i="27"/>
  <c r="AE154" i="27"/>
  <c r="AF153" i="27"/>
  <c r="AE153" i="27"/>
  <c r="AF152" i="27"/>
  <c r="AE152" i="27"/>
  <c r="AF151" i="27"/>
  <c r="AE151" i="27"/>
  <c r="AF150" i="27"/>
  <c r="AE150" i="27"/>
  <c r="AF106" i="27"/>
  <c r="BZ106" i="27" s="1"/>
  <c r="AE106" i="27"/>
  <c r="BY106" i="27" s="1"/>
  <c r="AF99" i="27"/>
  <c r="AE99" i="27"/>
  <c r="BZ119" i="11" l="1"/>
  <c r="DF119" i="11"/>
  <c r="BZ117" i="11"/>
  <c r="DF117" i="11"/>
  <c r="BZ115" i="11"/>
  <c r="DF115" i="11"/>
  <c r="BZ118" i="11"/>
  <c r="DF118" i="11"/>
  <c r="DF120" i="11" s="1"/>
  <c r="BZ116" i="11"/>
  <c r="DF116" i="11"/>
  <c r="BZ152" i="27"/>
  <c r="DF152" i="27"/>
  <c r="BZ73" i="33"/>
  <c r="DF73" i="33"/>
  <c r="BZ74" i="33"/>
  <c r="DF74" i="33"/>
  <c r="BZ153" i="27"/>
  <c r="DF153" i="27"/>
  <c r="BZ150" i="27"/>
  <c r="DF150" i="27"/>
  <c r="BZ154" i="27"/>
  <c r="DF154" i="27"/>
  <c r="BZ75" i="33"/>
  <c r="DF75" i="33"/>
  <c r="BZ76" i="33"/>
  <c r="DF76" i="33"/>
  <c r="BZ151" i="27"/>
  <c r="DF151" i="27"/>
  <c r="BZ77" i="33"/>
  <c r="DF77" i="33"/>
  <c r="BY115" i="11"/>
  <c r="DE115" i="11"/>
  <c r="BY117" i="11"/>
  <c r="DE117" i="11"/>
  <c r="BY118" i="11"/>
  <c r="DE118" i="11"/>
  <c r="BY116" i="11"/>
  <c r="DE116" i="11"/>
  <c r="BY119" i="11"/>
  <c r="DE119" i="11"/>
  <c r="AF155" i="27"/>
  <c r="BZ99" i="27"/>
  <c r="BY153" i="27"/>
  <c r="DE153" i="27"/>
  <c r="BY150" i="27"/>
  <c r="DE150" i="27"/>
  <c r="BY151" i="27"/>
  <c r="DE151" i="27"/>
  <c r="BY152" i="27"/>
  <c r="DE152" i="27"/>
  <c r="BY154" i="27"/>
  <c r="DE154" i="27"/>
  <c r="BX117" i="11"/>
  <c r="DD117" i="11"/>
  <c r="BX118" i="11"/>
  <c r="DD118" i="11"/>
  <c r="BX115" i="11"/>
  <c r="DD115" i="11"/>
  <c r="BX116" i="11"/>
  <c r="DD116" i="11"/>
  <c r="BX119" i="11"/>
  <c r="DD119" i="11"/>
  <c r="AE155" i="27"/>
  <c r="BY99" i="27"/>
  <c r="AD120" i="11"/>
  <c r="BX120" i="11" s="1"/>
  <c r="AE120" i="11"/>
  <c r="BY120" i="11" s="1"/>
  <c r="AF120" i="11"/>
  <c r="BZ120" i="11" s="1"/>
  <c r="AF78" i="33"/>
  <c r="BZ78" i="33" s="1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DF78" i="33" l="1"/>
  <c r="BZ33" i="33"/>
  <c r="DF33" i="33"/>
  <c r="BZ110" i="33"/>
  <c r="DF110" i="33"/>
  <c r="BZ46" i="33"/>
  <c r="DF46" i="33"/>
  <c r="BZ111" i="33"/>
  <c r="DF111" i="33"/>
  <c r="BZ13" i="33"/>
  <c r="DF13" i="33"/>
  <c r="BZ59" i="33"/>
  <c r="DF59" i="33"/>
  <c r="BZ102" i="33"/>
  <c r="DF102" i="33"/>
  <c r="BZ143" i="33"/>
  <c r="DF143" i="33"/>
  <c r="BZ155" i="27"/>
  <c r="DF155" i="27"/>
  <c r="BZ55" i="33"/>
  <c r="DF55" i="33"/>
  <c r="BZ12" i="33"/>
  <c r="DF12" i="33"/>
  <c r="BZ34" i="33"/>
  <c r="DF34" i="33"/>
  <c r="BZ68" i="33"/>
  <c r="DF68" i="33"/>
  <c r="BZ130" i="33"/>
  <c r="DF130" i="33"/>
  <c r="BZ25" i="33"/>
  <c r="DF25" i="33"/>
  <c r="BZ47" i="33"/>
  <c r="DF47" i="33"/>
  <c r="BZ69" i="33"/>
  <c r="DF69" i="33"/>
  <c r="BZ131" i="33"/>
  <c r="DF131" i="33"/>
  <c r="BZ14" i="33"/>
  <c r="DF14" i="33"/>
  <c r="BZ26" i="33"/>
  <c r="DF26" i="33"/>
  <c r="BZ38" i="33"/>
  <c r="DF38" i="33"/>
  <c r="BZ48" i="33"/>
  <c r="DF48" i="33"/>
  <c r="BZ60" i="33"/>
  <c r="DF60" i="33"/>
  <c r="BZ70" i="33"/>
  <c r="DF70" i="33"/>
  <c r="BZ103" i="33"/>
  <c r="DF103" i="33"/>
  <c r="BZ122" i="33"/>
  <c r="DF122" i="33"/>
  <c r="BZ132" i="33"/>
  <c r="DF132" i="33"/>
  <c r="BZ144" i="33"/>
  <c r="DF144" i="33"/>
  <c r="BZ45" i="33"/>
  <c r="DF45" i="33"/>
  <c r="BZ98" i="33"/>
  <c r="DF98" i="33"/>
  <c r="BZ139" i="33"/>
  <c r="DF139" i="33"/>
  <c r="BZ24" i="33"/>
  <c r="DF24" i="33"/>
  <c r="BZ56" i="33"/>
  <c r="DF56" i="33"/>
  <c r="BZ101" i="33"/>
  <c r="DF101" i="33"/>
  <c r="BZ140" i="33"/>
  <c r="DF140" i="33"/>
  <c r="BZ35" i="33"/>
  <c r="DF35" i="33"/>
  <c r="BZ112" i="33"/>
  <c r="DF112" i="33"/>
  <c r="BZ17" i="33"/>
  <c r="DF17" i="33"/>
  <c r="BZ27" i="33"/>
  <c r="DF27" i="33"/>
  <c r="BZ39" i="33"/>
  <c r="DF39" i="33"/>
  <c r="BZ49" i="33"/>
  <c r="DF49" i="33"/>
  <c r="BZ61" i="33"/>
  <c r="DF61" i="33"/>
  <c r="BZ94" i="33"/>
  <c r="DF94" i="33"/>
  <c r="BZ104" i="33"/>
  <c r="DF104" i="33"/>
  <c r="BZ123" i="33"/>
  <c r="DF123" i="33"/>
  <c r="BZ133" i="33"/>
  <c r="DF133" i="33"/>
  <c r="BZ145" i="33"/>
  <c r="DF145" i="33"/>
  <c r="BZ11" i="33"/>
  <c r="DF11" i="33"/>
  <c r="BZ67" i="33"/>
  <c r="DF67" i="33"/>
  <c r="BZ18" i="33"/>
  <c r="DF18" i="33"/>
  <c r="BZ40" i="33"/>
  <c r="DF40" i="33"/>
  <c r="BZ62" i="33"/>
  <c r="DF62" i="33"/>
  <c r="BZ95" i="33"/>
  <c r="DF95" i="33"/>
  <c r="BZ124" i="33"/>
  <c r="DF124" i="33"/>
  <c r="BZ136" i="33"/>
  <c r="DF136" i="33"/>
  <c r="BZ146" i="33"/>
  <c r="DF146" i="33"/>
  <c r="BZ53" i="33"/>
  <c r="DF53" i="33"/>
  <c r="BZ96" i="33"/>
  <c r="DF96" i="33"/>
  <c r="BZ108" i="33"/>
  <c r="DF108" i="33"/>
  <c r="BZ125" i="33"/>
  <c r="DF125" i="33"/>
  <c r="BZ137" i="33"/>
  <c r="DF137" i="33"/>
  <c r="BZ147" i="33"/>
  <c r="DF147" i="33"/>
  <c r="BZ21" i="33"/>
  <c r="DF21" i="33"/>
  <c r="BZ129" i="33"/>
  <c r="DF129" i="33"/>
  <c r="BZ28" i="33"/>
  <c r="DF28" i="33"/>
  <c r="BZ52" i="33"/>
  <c r="DF52" i="33"/>
  <c r="BZ105" i="33"/>
  <c r="DF105" i="33"/>
  <c r="BZ19" i="33"/>
  <c r="DF19" i="33"/>
  <c r="BZ31" i="33"/>
  <c r="DF31" i="33"/>
  <c r="BZ41" i="33"/>
  <c r="DF41" i="33"/>
  <c r="BZ63" i="33"/>
  <c r="DF63" i="33"/>
  <c r="BZ10" i="33"/>
  <c r="DF10" i="33"/>
  <c r="BZ20" i="33"/>
  <c r="DF20" i="33"/>
  <c r="BZ32" i="33"/>
  <c r="DF32" i="33"/>
  <c r="BZ42" i="33"/>
  <c r="DF42" i="33"/>
  <c r="BZ54" i="33"/>
  <c r="DF54" i="33"/>
  <c r="BZ66" i="33"/>
  <c r="DF66" i="33"/>
  <c r="BZ97" i="33"/>
  <c r="DF97" i="33"/>
  <c r="BZ109" i="33"/>
  <c r="DF109" i="33"/>
  <c r="BZ126" i="33"/>
  <c r="DF126" i="33"/>
  <c r="BZ138" i="33"/>
  <c r="DF138" i="33"/>
  <c r="DE120" i="11"/>
  <c r="BY155" i="27"/>
  <c r="DE155" i="27"/>
  <c r="DD120" i="11"/>
  <c r="AF116" i="33"/>
  <c r="AG150" i="33"/>
  <c r="AF117" i="33"/>
  <c r="AG151" i="33"/>
  <c r="AF115" i="33"/>
  <c r="AF148" i="33"/>
  <c r="BZ148" i="33" s="1"/>
  <c r="AF119" i="33"/>
  <c r="AG152" i="33"/>
  <c r="AF118" i="33"/>
  <c r="AG153" i="33"/>
  <c r="AG154" i="33"/>
  <c r="AF127" i="33"/>
  <c r="BZ127" i="33" s="1"/>
  <c r="AF50" i="33"/>
  <c r="BZ50" i="33" s="1"/>
  <c r="AF36" i="33"/>
  <c r="BZ36" i="33" s="1"/>
  <c r="AF29" i="33"/>
  <c r="BZ29" i="33" s="1"/>
  <c r="AF43" i="33"/>
  <c r="BZ43" i="33" s="1"/>
  <c r="AF22" i="33"/>
  <c r="BZ22" i="33" s="1"/>
  <c r="AF141" i="33"/>
  <c r="BZ141" i="33" s="1"/>
  <c r="AF64" i="33"/>
  <c r="BZ64" i="33" s="1"/>
  <c r="AF15" i="33"/>
  <c r="BZ15" i="33" s="1"/>
  <c r="AF57" i="33"/>
  <c r="BZ57" i="33" s="1"/>
  <c r="AF71" i="33"/>
  <c r="AF113" i="33"/>
  <c r="BZ113" i="33" s="1"/>
  <c r="AF106" i="33"/>
  <c r="BZ106" i="33" s="1"/>
  <c r="AF80" i="33"/>
  <c r="AF81" i="33"/>
  <c r="AF82" i="33"/>
  <c r="AF83" i="33"/>
  <c r="AF99" i="33"/>
  <c r="BZ99" i="33" s="1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CA152" i="33" l="1"/>
  <c r="DG152" i="33"/>
  <c r="CA151" i="33"/>
  <c r="DG151" i="33"/>
  <c r="CA154" i="33"/>
  <c r="DG154" i="33"/>
  <c r="CA153" i="33"/>
  <c r="DG153" i="33"/>
  <c r="CA150" i="33"/>
  <c r="DG150" i="33"/>
  <c r="DF15" i="33"/>
  <c r="DF134" i="33"/>
  <c r="BZ155" i="11"/>
  <c r="DF155" i="11"/>
  <c r="BZ151" i="11"/>
  <c r="DF151" i="11"/>
  <c r="BZ152" i="11"/>
  <c r="DF152" i="11"/>
  <c r="BZ153" i="11"/>
  <c r="DF153" i="11"/>
  <c r="BZ150" i="11"/>
  <c r="DF150" i="11"/>
  <c r="BZ154" i="11"/>
  <c r="DF154" i="11"/>
  <c r="DF141" i="33"/>
  <c r="DF99" i="33"/>
  <c r="DF148" i="33"/>
  <c r="BZ80" i="33"/>
  <c r="DF80" i="33"/>
  <c r="BZ118" i="33"/>
  <c r="DF118" i="33"/>
  <c r="BZ116" i="33"/>
  <c r="DF116" i="33"/>
  <c r="DF113" i="33"/>
  <c r="DF50" i="33"/>
  <c r="BZ119" i="33"/>
  <c r="DF119" i="33"/>
  <c r="DF22" i="33"/>
  <c r="DF106" i="33"/>
  <c r="DF127" i="33"/>
  <c r="DF64" i="33"/>
  <c r="BZ115" i="33"/>
  <c r="DF115" i="33"/>
  <c r="BZ81" i="33"/>
  <c r="DF81" i="33"/>
  <c r="DF71" i="33"/>
  <c r="DF36" i="33"/>
  <c r="DF57" i="33"/>
  <c r="DF43" i="33"/>
  <c r="DF29" i="33"/>
  <c r="BZ84" i="33"/>
  <c r="DF84" i="33"/>
  <c r="BZ83" i="33"/>
  <c r="DF83" i="33"/>
  <c r="BZ82" i="33"/>
  <c r="DF82" i="33"/>
  <c r="BZ117" i="33"/>
  <c r="DF117" i="33"/>
  <c r="AG155" i="33"/>
  <c r="BZ71" i="33"/>
  <c r="BY150" i="11"/>
  <c r="DE150" i="11"/>
  <c r="BY154" i="11"/>
  <c r="DE154" i="11"/>
  <c r="BY155" i="11"/>
  <c r="DE155" i="11"/>
  <c r="BY152" i="11"/>
  <c r="DE152" i="11"/>
  <c r="BY151" i="11"/>
  <c r="DE151" i="11"/>
  <c r="BY153" i="11"/>
  <c r="DE153" i="11"/>
  <c r="AF120" i="33"/>
  <c r="BZ120" i="33" s="1"/>
  <c r="AF85" i="33"/>
  <c r="BZ85" i="33" s="1"/>
  <c r="CA155" i="33" l="1"/>
  <c r="DG155" i="33"/>
  <c r="DF85" i="33"/>
  <c r="DF120" i="33"/>
  <c r="BM134" i="33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DE97" i="33" s="1"/>
  <c r="AE96" i="33"/>
  <c r="DE96" i="33" s="1"/>
  <c r="AE95" i="33"/>
  <c r="DE95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BY78" i="27" s="1"/>
  <c r="AE78" i="11"/>
  <c r="BY78" i="11" s="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BY98" i="33" l="1"/>
  <c r="DE98" i="33"/>
  <c r="BY101" i="33"/>
  <c r="DE101" i="33"/>
  <c r="BY111" i="33"/>
  <c r="DE111" i="33"/>
  <c r="BY130" i="33"/>
  <c r="DE130" i="33"/>
  <c r="BY140" i="33"/>
  <c r="DE140" i="33"/>
  <c r="BY143" i="33"/>
  <c r="DE143" i="33"/>
  <c r="BY77" i="33"/>
  <c r="DE77" i="33"/>
  <c r="BY103" i="33"/>
  <c r="DE103" i="33"/>
  <c r="BY122" i="33"/>
  <c r="DE122" i="33"/>
  <c r="BY132" i="33"/>
  <c r="DE132" i="33"/>
  <c r="BY144" i="33"/>
  <c r="DE144" i="33"/>
  <c r="BY110" i="33"/>
  <c r="DE110" i="33"/>
  <c r="BY76" i="33"/>
  <c r="DE76" i="33"/>
  <c r="BY94" i="33"/>
  <c r="DE94" i="33"/>
  <c r="DE99" i="33" s="1"/>
  <c r="BY104" i="33"/>
  <c r="DE104" i="33"/>
  <c r="BY123" i="33"/>
  <c r="DE123" i="33"/>
  <c r="BY133" i="33"/>
  <c r="DE133" i="33"/>
  <c r="BY145" i="33"/>
  <c r="DE145" i="33"/>
  <c r="BY129" i="33"/>
  <c r="DE129" i="33"/>
  <c r="BY112" i="33"/>
  <c r="DE112" i="33"/>
  <c r="BY105" i="33"/>
  <c r="DE105" i="33"/>
  <c r="BY124" i="33"/>
  <c r="DE124" i="33"/>
  <c r="BY136" i="33"/>
  <c r="DE136" i="33"/>
  <c r="BY146" i="33"/>
  <c r="DE146" i="33"/>
  <c r="BY74" i="33"/>
  <c r="DE74" i="33"/>
  <c r="BY75" i="33"/>
  <c r="DE75" i="33"/>
  <c r="BY102" i="33"/>
  <c r="DE102" i="33"/>
  <c r="BY108" i="33"/>
  <c r="DE108" i="33"/>
  <c r="BY125" i="33"/>
  <c r="DE125" i="33"/>
  <c r="BY137" i="33"/>
  <c r="DE137" i="33"/>
  <c r="BY147" i="33"/>
  <c r="DE147" i="33"/>
  <c r="BY139" i="33"/>
  <c r="DE139" i="33"/>
  <c r="BY131" i="33"/>
  <c r="DE131" i="33"/>
  <c r="BY73" i="33"/>
  <c r="DE73" i="33"/>
  <c r="BY109" i="33"/>
  <c r="DE109" i="33"/>
  <c r="BY126" i="33"/>
  <c r="DE126" i="33"/>
  <c r="BY138" i="33"/>
  <c r="DE138" i="33"/>
  <c r="AE81" i="33"/>
  <c r="BY95" i="33"/>
  <c r="AE82" i="33"/>
  <c r="BY96" i="33"/>
  <c r="AE83" i="33"/>
  <c r="BY97" i="33"/>
  <c r="BX73" i="33"/>
  <c r="DD73" i="33"/>
  <c r="BX74" i="33"/>
  <c r="DD74" i="33"/>
  <c r="BX76" i="33"/>
  <c r="DD76" i="33"/>
  <c r="BX75" i="33"/>
  <c r="DD75" i="33"/>
  <c r="BX77" i="33"/>
  <c r="DD77" i="33"/>
  <c r="AE148" i="33"/>
  <c r="BY148" i="33" s="1"/>
  <c r="AE119" i="33"/>
  <c r="AE115" i="33"/>
  <c r="AE84" i="33"/>
  <c r="AE78" i="33"/>
  <c r="BY78" i="33" s="1"/>
  <c r="AE118" i="33"/>
  <c r="AE99" i="33"/>
  <c r="BY99" i="33" s="1"/>
  <c r="AE116" i="33"/>
  <c r="AE113" i="33"/>
  <c r="BY113" i="33" s="1"/>
  <c r="AE106" i="33"/>
  <c r="BY106" i="33" s="1"/>
  <c r="AE141" i="33"/>
  <c r="BY141" i="33" s="1"/>
  <c r="AD78" i="33"/>
  <c r="BX78" i="33" s="1"/>
  <c r="AE117" i="33"/>
  <c r="AE127" i="33"/>
  <c r="BY127" i="33" s="1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S147" i="27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4" i="11"/>
  <c r="CS13" i="11"/>
  <c r="CS12" i="11"/>
  <c r="CS11" i="11"/>
  <c r="CS10" i="11"/>
  <c r="DE113" i="33" l="1"/>
  <c r="DE148" i="33"/>
  <c r="DE134" i="33"/>
  <c r="BY83" i="33"/>
  <c r="DE83" i="33"/>
  <c r="BY84" i="33"/>
  <c r="DE84" i="33"/>
  <c r="DE106" i="33"/>
  <c r="DE141" i="33"/>
  <c r="DE78" i="33"/>
  <c r="BY117" i="33"/>
  <c r="DE117" i="33"/>
  <c r="BY115" i="33"/>
  <c r="DE115" i="33"/>
  <c r="BY82" i="33"/>
  <c r="DE82" i="33"/>
  <c r="BY81" i="33"/>
  <c r="DE81" i="33"/>
  <c r="BY118" i="33"/>
  <c r="DE118" i="33"/>
  <c r="BY119" i="33"/>
  <c r="DE119" i="33"/>
  <c r="BY116" i="33"/>
  <c r="DE116" i="33"/>
  <c r="DE127" i="33"/>
  <c r="BY80" i="33"/>
  <c r="DE80" i="33"/>
  <c r="DD78" i="33"/>
  <c r="CS57" i="11"/>
  <c r="CS36" i="11"/>
  <c r="CS36" i="27"/>
  <c r="CS64" i="27"/>
  <c r="CS15" i="27"/>
  <c r="CS50" i="27"/>
  <c r="CS71" i="27"/>
  <c r="CS29" i="27"/>
  <c r="CS22" i="27"/>
  <c r="CS43" i="27"/>
  <c r="CS127" i="27"/>
  <c r="CS57" i="27"/>
  <c r="CS106" i="27"/>
  <c r="CS29" i="11"/>
  <c r="CS64" i="11"/>
  <c r="CS22" i="11"/>
  <c r="CS113" i="11"/>
  <c r="CS134" i="11"/>
  <c r="CS43" i="11"/>
  <c r="CS127" i="11"/>
  <c r="CS99" i="11"/>
  <c r="CS141" i="11"/>
  <c r="CS50" i="11"/>
  <c r="CS71" i="11"/>
  <c r="AE85" i="33"/>
  <c r="BY85" i="33" s="1"/>
  <c r="CS106" i="11"/>
  <c r="CS15" i="11"/>
  <c r="CS148" i="11"/>
  <c r="AE120" i="33"/>
  <c r="BY120" i="33" s="1"/>
  <c r="CS78" i="27"/>
  <c r="CS78" i="11"/>
  <c r="CS148" i="27"/>
  <c r="CS141" i="27"/>
  <c r="CS134" i="27"/>
  <c r="CS113" i="27"/>
  <c r="CS99" i="27"/>
  <c r="DE85" i="33" l="1"/>
  <c r="DE120" i="33"/>
  <c r="AE70" i="33"/>
  <c r="DE70" i="33" s="1"/>
  <c r="AE69" i="33"/>
  <c r="DE69" i="33" s="1"/>
  <c r="AE68" i="33"/>
  <c r="DE68" i="33" s="1"/>
  <c r="AE67" i="33"/>
  <c r="DE67" i="33" s="1"/>
  <c r="AE66" i="33"/>
  <c r="DE66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DE71" i="33" l="1"/>
  <c r="BY12" i="33"/>
  <c r="DE12" i="33"/>
  <c r="BY24" i="33"/>
  <c r="DE24" i="33"/>
  <c r="BY34" i="33"/>
  <c r="DE34" i="33"/>
  <c r="BY46" i="33"/>
  <c r="DE46" i="33"/>
  <c r="BY56" i="33"/>
  <c r="DE56" i="33"/>
  <c r="BY19" i="33"/>
  <c r="DE19" i="33"/>
  <c r="BY53" i="33"/>
  <c r="DE53" i="33"/>
  <c r="BY20" i="33"/>
  <c r="DE20" i="33"/>
  <c r="BY42" i="33"/>
  <c r="DE42" i="33"/>
  <c r="BY11" i="33"/>
  <c r="DE11" i="33"/>
  <c r="BY45" i="33"/>
  <c r="DE45" i="33"/>
  <c r="BY25" i="33"/>
  <c r="DE25" i="33"/>
  <c r="BY38" i="33"/>
  <c r="DE38" i="33"/>
  <c r="BY41" i="33"/>
  <c r="DE41" i="33"/>
  <c r="BY63" i="33"/>
  <c r="DE63" i="33"/>
  <c r="BY32" i="33"/>
  <c r="DE32" i="33"/>
  <c r="BY54" i="33"/>
  <c r="DE54" i="33"/>
  <c r="BY21" i="33"/>
  <c r="DE21" i="33"/>
  <c r="BY55" i="33"/>
  <c r="DE55" i="33"/>
  <c r="BY35" i="33"/>
  <c r="DE35" i="33"/>
  <c r="BY26" i="33"/>
  <c r="DE26" i="33"/>
  <c r="BY17" i="33"/>
  <c r="DE17" i="33"/>
  <c r="BY27" i="33"/>
  <c r="DE27" i="33"/>
  <c r="BY39" i="33"/>
  <c r="DE39" i="33"/>
  <c r="BY49" i="33"/>
  <c r="DE49" i="33"/>
  <c r="BY61" i="33"/>
  <c r="DE61" i="33"/>
  <c r="BY31" i="33"/>
  <c r="DE31" i="33"/>
  <c r="BY10" i="33"/>
  <c r="DE10" i="33"/>
  <c r="BY33" i="33"/>
  <c r="DE33" i="33"/>
  <c r="BY13" i="33"/>
  <c r="DE13" i="33"/>
  <c r="BY47" i="33"/>
  <c r="DE47" i="33"/>
  <c r="BY59" i="33"/>
  <c r="DE59" i="33"/>
  <c r="BY14" i="33"/>
  <c r="DE14" i="33"/>
  <c r="BY48" i="33"/>
  <c r="DE48" i="33"/>
  <c r="BY60" i="33"/>
  <c r="DE60" i="33"/>
  <c r="BY18" i="33"/>
  <c r="DE18" i="33"/>
  <c r="BY28" i="33"/>
  <c r="DE28" i="33"/>
  <c r="BY40" i="33"/>
  <c r="DE40" i="33"/>
  <c r="BY52" i="33"/>
  <c r="DE52" i="33"/>
  <c r="BY62" i="33"/>
  <c r="DE62" i="33"/>
  <c r="AF151" i="33"/>
  <c r="BY67" i="33"/>
  <c r="AF150" i="33"/>
  <c r="BY66" i="33"/>
  <c r="AF152" i="33"/>
  <c r="BY68" i="33"/>
  <c r="AF153" i="33"/>
  <c r="BY69" i="33"/>
  <c r="AF154" i="33"/>
  <c r="BY70" i="33"/>
  <c r="AE22" i="33"/>
  <c r="BY22" i="33" s="1"/>
  <c r="AE50" i="33"/>
  <c r="BY50" i="33" s="1"/>
  <c r="AE43" i="33"/>
  <c r="BY43" i="33" s="1"/>
  <c r="AE57" i="33"/>
  <c r="BY57" i="33" s="1"/>
  <c r="AE36" i="33"/>
  <c r="BY36" i="33" s="1"/>
  <c r="AE29" i="33"/>
  <c r="BY29" i="33" s="1"/>
  <c r="AE15" i="33"/>
  <c r="BY15" i="33" s="1"/>
  <c r="AE64" i="33"/>
  <c r="BY64" i="33" s="1"/>
  <c r="AE71" i="33"/>
  <c r="BZ152" i="33" l="1"/>
  <c r="DF152" i="33"/>
  <c r="BZ153" i="33"/>
  <c r="DF153" i="33"/>
  <c r="BZ151" i="33"/>
  <c r="DF151" i="33"/>
  <c r="BZ150" i="33"/>
  <c r="DF150" i="33"/>
  <c r="BZ154" i="33"/>
  <c r="DF154" i="33"/>
  <c r="DE29" i="33"/>
  <c r="DE22" i="33"/>
  <c r="DE43" i="33"/>
  <c r="DE50" i="33"/>
  <c r="DE57" i="33"/>
  <c r="DE64" i="33"/>
  <c r="DE36" i="33"/>
  <c r="DE15" i="33"/>
  <c r="AF155" i="33"/>
  <c r="BY71" i="33"/>
  <c r="AD78" i="27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Z155" i="33" l="1"/>
  <c r="DF155" i="33"/>
  <c r="BL147" i="1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4" i="11"/>
  <c r="CR13" i="11"/>
  <c r="CR12" i="11"/>
  <c r="CR11" i="11"/>
  <c r="CR10" i="11"/>
  <c r="CR147" i="27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DD98" i="33" s="1"/>
  <c r="AD97" i="33"/>
  <c r="DD97" i="33" s="1"/>
  <c r="AD96" i="33"/>
  <c r="AD95" i="33"/>
  <c r="AD94" i="33"/>
  <c r="DD94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BX150" i="11" l="1"/>
  <c r="DD150" i="11"/>
  <c r="BX151" i="11"/>
  <c r="DD151" i="11"/>
  <c r="BX152" i="11"/>
  <c r="DD152" i="11"/>
  <c r="BX153" i="11"/>
  <c r="DD153" i="11"/>
  <c r="BX154" i="11"/>
  <c r="DD154" i="11"/>
  <c r="BX39" i="33"/>
  <c r="DD39" i="33"/>
  <c r="BX153" i="27"/>
  <c r="DD153" i="27"/>
  <c r="BX45" i="33"/>
  <c r="DD45" i="33"/>
  <c r="BX67" i="33"/>
  <c r="DD67" i="33"/>
  <c r="BX110" i="33"/>
  <c r="DD110" i="33"/>
  <c r="BX129" i="33"/>
  <c r="DD129" i="33"/>
  <c r="BX12" i="33"/>
  <c r="DD12" i="33"/>
  <c r="BX24" i="33"/>
  <c r="DD24" i="33"/>
  <c r="BX34" i="33"/>
  <c r="DD34" i="33"/>
  <c r="BX56" i="33"/>
  <c r="DD56" i="33"/>
  <c r="BX68" i="33"/>
  <c r="DD68" i="33"/>
  <c r="BX111" i="33"/>
  <c r="DD111" i="33"/>
  <c r="BX140" i="33"/>
  <c r="DD140" i="33"/>
  <c r="BX13" i="33"/>
  <c r="DD13" i="33"/>
  <c r="BX25" i="33"/>
  <c r="DD25" i="33"/>
  <c r="BX35" i="33"/>
  <c r="DD35" i="33"/>
  <c r="BX47" i="33"/>
  <c r="DD47" i="33"/>
  <c r="BX59" i="33"/>
  <c r="DD59" i="33"/>
  <c r="BX69" i="33"/>
  <c r="DD69" i="33"/>
  <c r="BX102" i="33"/>
  <c r="DD102" i="33"/>
  <c r="BX112" i="33"/>
  <c r="DD112" i="33"/>
  <c r="BX131" i="33"/>
  <c r="DD131" i="33"/>
  <c r="BX143" i="33"/>
  <c r="DD143" i="33"/>
  <c r="BX17" i="33"/>
  <c r="DD17" i="33"/>
  <c r="BX11" i="33"/>
  <c r="DD11" i="33"/>
  <c r="BX21" i="33"/>
  <c r="DD21" i="33"/>
  <c r="BX33" i="33"/>
  <c r="DD33" i="33"/>
  <c r="BX55" i="33"/>
  <c r="DD55" i="33"/>
  <c r="BX139" i="33"/>
  <c r="DD139" i="33"/>
  <c r="BX154" i="27"/>
  <c r="DD154" i="27"/>
  <c r="BX46" i="33"/>
  <c r="DD46" i="33"/>
  <c r="BX101" i="33"/>
  <c r="DD101" i="33"/>
  <c r="BX130" i="33"/>
  <c r="DD130" i="33"/>
  <c r="BX14" i="33"/>
  <c r="DD14" i="33"/>
  <c r="BX26" i="33"/>
  <c r="DD26" i="33"/>
  <c r="BX38" i="33"/>
  <c r="DD38" i="33"/>
  <c r="BX48" i="33"/>
  <c r="DD48" i="33"/>
  <c r="BX60" i="33"/>
  <c r="DD60" i="33"/>
  <c r="BX70" i="33"/>
  <c r="DD70" i="33"/>
  <c r="BX103" i="33"/>
  <c r="DD103" i="33"/>
  <c r="BX122" i="33"/>
  <c r="DD122" i="33"/>
  <c r="BX132" i="33"/>
  <c r="DD132" i="33"/>
  <c r="BX144" i="33"/>
  <c r="DD144" i="33"/>
  <c r="BX104" i="33"/>
  <c r="DD104" i="33"/>
  <c r="BX123" i="33"/>
  <c r="DD123" i="33"/>
  <c r="BX133" i="33"/>
  <c r="DD133" i="33"/>
  <c r="BX145" i="33"/>
  <c r="DD145" i="33"/>
  <c r="BX150" i="27"/>
  <c r="DD150" i="27"/>
  <c r="BX40" i="33"/>
  <c r="DD40" i="33"/>
  <c r="BX62" i="33"/>
  <c r="DD62" i="33"/>
  <c r="BX95" i="33"/>
  <c r="DD95" i="33"/>
  <c r="BX105" i="33"/>
  <c r="DD105" i="33"/>
  <c r="BX136" i="33"/>
  <c r="DD136" i="33"/>
  <c r="BX151" i="27"/>
  <c r="DD151" i="27"/>
  <c r="BX19" i="33"/>
  <c r="DD19" i="33"/>
  <c r="BX31" i="33"/>
  <c r="DD31" i="33"/>
  <c r="BX41" i="33"/>
  <c r="DD41" i="33"/>
  <c r="BX53" i="33"/>
  <c r="DD53" i="33"/>
  <c r="BX63" i="33"/>
  <c r="DD63" i="33"/>
  <c r="BX96" i="33"/>
  <c r="DD96" i="33"/>
  <c r="BX108" i="33"/>
  <c r="DD108" i="33"/>
  <c r="BX125" i="33"/>
  <c r="DD125" i="33"/>
  <c r="BX137" i="33"/>
  <c r="DD137" i="33"/>
  <c r="BX147" i="33"/>
  <c r="DD147" i="33"/>
  <c r="BX27" i="33"/>
  <c r="DD27" i="33"/>
  <c r="BX49" i="33"/>
  <c r="DD49" i="33"/>
  <c r="BX61" i="33"/>
  <c r="DD61" i="33"/>
  <c r="BX18" i="33"/>
  <c r="DD18" i="33"/>
  <c r="BX28" i="33"/>
  <c r="DD28" i="33"/>
  <c r="BX52" i="33"/>
  <c r="DD52" i="33"/>
  <c r="BX124" i="33"/>
  <c r="DD124" i="33"/>
  <c r="BX146" i="33"/>
  <c r="DD146" i="33"/>
  <c r="BX152" i="27"/>
  <c r="DD152" i="27"/>
  <c r="BX10" i="33"/>
  <c r="DD10" i="33"/>
  <c r="BX20" i="33"/>
  <c r="DD20" i="33"/>
  <c r="BX32" i="33"/>
  <c r="DD32" i="33"/>
  <c r="BX42" i="33"/>
  <c r="DD42" i="33"/>
  <c r="BX54" i="33"/>
  <c r="DD54" i="33"/>
  <c r="BX66" i="33"/>
  <c r="DD66" i="33"/>
  <c r="BX109" i="33"/>
  <c r="DD109" i="33"/>
  <c r="BX126" i="33"/>
  <c r="DD126" i="33"/>
  <c r="BX138" i="33"/>
  <c r="DD138" i="33"/>
  <c r="AD84" i="33"/>
  <c r="BX98" i="33"/>
  <c r="AD80" i="33"/>
  <c r="BX94" i="33"/>
  <c r="AD83" i="33"/>
  <c r="BX97" i="33"/>
  <c r="AD155" i="11"/>
  <c r="BX99" i="11"/>
  <c r="AD155" i="27"/>
  <c r="BX99" i="27"/>
  <c r="CR36" i="11"/>
  <c r="CR106" i="11"/>
  <c r="AD148" i="33"/>
  <c r="BX148" i="33" s="1"/>
  <c r="AE152" i="33"/>
  <c r="AE153" i="33"/>
  <c r="AE154" i="33"/>
  <c r="AE150" i="33"/>
  <c r="AE151" i="33"/>
  <c r="CR57" i="27"/>
  <c r="CR15" i="11"/>
  <c r="CR78" i="27"/>
  <c r="AD141" i="33"/>
  <c r="BX141" i="33" s="1"/>
  <c r="CR22" i="27"/>
  <c r="CR99" i="11"/>
  <c r="CR43" i="11"/>
  <c r="CR43" i="27"/>
  <c r="CR106" i="27"/>
  <c r="CR22" i="11"/>
  <c r="AD15" i="33"/>
  <c r="BX15" i="33" s="1"/>
  <c r="AD36" i="33"/>
  <c r="BX36" i="33" s="1"/>
  <c r="AD64" i="33"/>
  <c r="BX64" i="33" s="1"/>
  <c r="AD43" i="33"/>
  <c r="BX43" i="33" s="1"/>
  <c r="CR64" i="27"/>
  <c r="CR113" i="27"/>
  <c r="CR127" i="27"/>
  <c r="CR141" i="11"/>
  <c r="AD22" i="33"/>
  <c r="BX22" i="33" s="1"/>
  <c r="AD29" i="33"/>
  <c r="BX29" i="33" s="1"/>
  <c r="AD50" i="33"/>
  <c r="BX50" i="33" s="1"/>
  <c r="AD57" i="33"/>
  <c r="BX57" i="33" s="1"/>
  <c r="CR29" i="27"/>
  <c r="CR148" i="27"/>
  <c r="CR57" i="11"/>
  <c r="CR71" i="11"/>
  <c r="CR134" i="11"/>
  <c r="AD127" i="33"/>
  <c r="BX127" i="33" s="1"/>
  <c r="CR36" i="27"/>
  <c r="CR141" i="27"/>
  <c r="CR50" i="11"/>
  <c r="CR113" i="11"/>
  <c r="CR15" i="27"/>
  <c r="CR71" i="27"/>
  <c r="CR99" i="27"/>
  <c r="CR134" i="27"/>
  <c r="CR148" i="11"/>
  <c r="CR50" i="27"/>
  <c r="CR29" i="11"/>
  <c r="CR64" i="11"/>
  <c r="CR127" i="11"/>
  <c r="CR78" i="11"/>
  <c r="AD113" i="33"/>
  <c r="BX113" i="33" s="1"/>
  <c r="AD106" i="33"/>
  <c r="BX106" i="33" s="1"/>
  <c r="AD118" i="33"/>
  <c r="AD119" i="33"/>
  <c r="AD82" i="33"/>
  <c r="AD117" i="33"/>
  <c r="AD99" i="33"/>
  <c r="BX99" i="33" s="1"/>
  <c r="AD115" i="33"/>
  <c r="AD71" i="33"/>
  <c r="AD81" i="33"/>
  <c r="AD116" i="33"/>
  <c r="BY154" i="33" l="1"/>
  <c r="DE154" i="33"/>
  <c r="BY153" i="33"/>
  <c r="DE153" i="33"/>
  <c r="BY151" i="33"/>
  <c r="DE151" i="33"/>
  <c r="BY152" i="33"/>
  <c r="DE152" i="33"/>
  <c r="BY150" i="33"/>
  <c r="DE150" i="33"/>
  <c r="BX155" i="11"/>
  <c r="DD155" i="11"/>
  <c r="DD43" i="33"/>
  <c r="DD99" i="33"/>
  <c r="DD127" i="33"/>
  <c r="BX118" i="33"/>
  <c r="DD118" i="33"/>
  <c r="BX80" i="33"/>
  <c r="DD80" i="33"/>
  <c r="DD106" i="33"/>
  <c r="BX117" i="33"/>
  <c r="DD117" i="33"/>
  <c r="DD71" i="33"/>
  <c r="BX82" i="33"/>
  <c r="DD82" i="33"/>
  <c r="BX155" i="27"/>
  <c r="DD155" i="27"/>
  <c r="BX84" i="33"/>
  <c r="DD84" i="33"/>
  <c r="DD50" i="33"/>
  <c r="DD22" i="33"/>
  <c r="BX119" i="33"/>
  <c r="DD119" i="33"/>
  <c r="DD141" i="33"/>
  <c r="DD15" i="33"/>
  <c r="DD64" i="33"/>
  <c r="DD57" i="33"/>
  <c r="DD134" i="33"/>
  <c r="BX81" i="33"/>
  <c r="DD81" i="33"/>
  <c r="DD29" i="33"/>
  <c r="BX83" i="33"/>
  <c r="DD83" i="33"/>
  <c r="DD113" i="33"/>
  <c r="BX116" i="33"/>
  <c r="DD116" i="33"/>
  <c r="BX115" i="33"/>
  <c r="DD115" i="33"/>
  <c r="DD148" i="33"/>
  <c r="DD36" i="33"/>
  <c r="AE155" i="33"/>
  <c r="BX71" i="33"/>
  <c r="AD85" i="33"/>
  <c r="BX85" i="33" s="1"/>
  <c r="AD120" i="33"/>
  <c r="BX120" i="33" s="1"/>
  <c r="BY155" i="33" l="1"/>
  <c r="DE155" i="33"/>
  <c r="DD120" i="33"/>
  <c r="DD85" i="33"/>
  <c r="BK139" i="27"/>
  <c r="CQ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Q14" i="11"/>
  <c r="AC154" i="27"/>
  <c r="AC153" i="27"/>
  <c r="AC152" i="27"/>
  <c r="AC151" i="27"/>
  <c r="AC150" i="27"/>
  <c r="AC154" i="11"/>
  <c r="AC153" i="11"/>
  <c r="AC152" i="11"/>
  <c r="AC151" i="11"/>
  <c r="AC150" i="11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3" i="11"/>
  <c r="CQ12" i="11"/>
  <c r="CQ11" i="11"/>
  <c r="CQ10" i="11"/>
  <c r="BW151" i="11" l="1"/>
  <c r="DC151" i="11"/>
  <c r="BW153" i="11"/>
  <c r="DC153" i="11"/>
  <c r="BW154" i="11"/>
  <c r="DC154" i="11"/>
  <c r="BW115" i="11"/>
  <c r="DC115" i="11"/>
  <c r="BW116" i="11"/>
  <c r="DC116" i="11"/>
  <c r="BW150" i="11"/>
  <c r="DC150" i="11"/>
  <c r="BW117" i="11"/>
  <c r="DC117" i="11"/>
  <c r="BW118" i="11"/>
  <c r="DC118" i="11"/>
  <c r="BW152" i="11"/>
  <c r="DC152" i="11"/>
  <c r="BW119" i="11"/>
  <c r="DC119" i="11"/>
  <c r="BW24" i="33"/>
  <c r="DC24" i="33"/>
  <c r="BW46" i="33"/>
  <c r="DC46" i="33"/>
  <c r="BW68" i="33"/>
  <c r="DC68" i="33"/>
  <c r="BW117" i="27"/>
  <c r="DC117" i="27"/>
  <c r="BW13" i="33"/>
  <c r="DC13" i="33"/>
  <c r="BW25" i="33"/>
  <c r="DC25" i="33"/>
  <c r="BW35" i="33"/>
  <c r="DC35" i="33"/>
  <c r="BW47" i="33"/>
  <c r="DC47" i="33"/>
  <c r="BW59" i="33"/>
  <c r="DC59" i="33"/>
  <c r="BW69" i="33"/>
  <c r="DC69" i="33"/>
  <c r="BW95" i="33"/>
  <c r="DC95" i="33"/>
  <c r="BW105" i="33"/>
  <c r="DC105" i="33"/>
  <c r="BW124" i="33"/>
  <c r="DC124" i="33"/>
  <c r="BW136" i="33"/>
  <c r="DC136" i="33"/>
  <c r="BW146" i="33"/>
  <c r="DC146" i="33"/>
  <c r="BW83" i="27"/>
  <c r="DC83" i="27"/>
  <c r="BW118" i="27"/>
  <c r="DC118" i="27"/>
  <c r="BW133" i="33"/>
  <c r="DC133" i="33"/>
  <c r="BW150" i="27"/>
  <c r="DC150" i="27"/>
  <c r="BW14" i="33"/>
  <c r="DC14" i="33"/>
  <c r="BW26" i="33"/>
  <c r="DC26" i="33"/>
  <c r="BW38" i="33"/>
  <c r="DC38" i="33"/>
  <c r="BW48" i="33"/>
  <c r="DC48" i="33"/>
  <c r="BW60" i="33"/>
  <c r="DC60" i="33"/>
  <c r="BW70" i="33"/>
  <c r="DC70" i="33"/>
  <c r="BW96" i="33"/>
  <c r="DC96" i="33"/>
  <c r="BW108" i="33"/>
  <c r="DC108" i="33"/>
  <c r="BW125" i="33"/>
  <c r="DC125" i="33"/>
  <c r="BW137" i="33"/>
  <c r="DC137" i="33"/>
  <c r="BW147" i="33"/>
  <c r="DC147" i="33"/>
  <c r="BW84" i="27"/>
  <c r="DC84" i="27"/>
  <c r="BW119" i="27"/>
  <c r="DC119" i="27"/>
  <c r="BW123" i="33"/>
  <c r="DC123" i="33"/>
  <c r="BW151" i="27"/>
  <c r="DC151" i="27"/>
  <c r="BW17" i="33"/>
  <c r="DC17" i="33"/>
  <c r="BW27" i="33"/>
  <c r="DC27" i="33"/>
  <c r="BW39" i="33"/>
  <c r="DC39" i="33"/>
  <c r="BW49" i="33"/>
  <c r="DC49" i="33"/>
  <c r="BW61" i="33"/>
  <c r="DC61" i="33"/>
  <c r="BW73" i="33"/>
  <c r="DC73" i="33"/>
  <c r="BW97" i="33"/>
  <c r="DC97" i="33"/>
  <c r="BW109" i="33"/>
  <c r="DC109" i="33"/>
  <c r="BW126" i="33"/>
  <c r="DC126" i="33"/>
  <c r="BW138" i="33"/>
  <c r="DC138" i="33"/>
  <c r="BW82" i="27"/>
  <c r="DC82" i="27"/>
  <c r="BW152" i="27"/>
  <c r="DC152" i="27"/>
  <c r="BW18" i="33"/>
  <c r="DC18" i="33"/>
  <c r="BW28" i="33"/>
  <c r="DC28" i="33"/>
  <c r="BW40" i="33"/>
  <c r="DC40" i="33"/>
  <c r="BW52" i="33"/>
  <c r="DC52" i="33"/>
  <c r="BW62" i="33"/>
  <c r="DC62" i="33"/>
  <c r="BW74" i="33"/>
  <c r="DC74" i="33"/>
  <c r="BW98" i="33"/>
  <c r="DC98" i="33"/>
  <c r="BW110" i="33"/>
  <c r="DC110" i="33"/>
  <c r="BW129" i="33"/>
  <c r="DC129" i="33"/>
  <c r="BW139" i="33"/>
  <c r="DC139" i="33"/>
  <c r="BW145" i="33"/>
  <c r="DC145" i="33"/>
  <c r="BW153" i="27"/>
  <c r="DC153" i="27"/>
  <c r="BW19" i="33"/>
  <c r="DC19" i="33"/>
  <c r="BW31" i="33"/>
  <c r="DC31" i="33"/>
  <c r="BW41" i="33"/>
  <c r="DC41" i="33"/>
  <c r="BW53" i="33"/>
  <c r="DC53" i="33"/>
  <c r="BW63" i="33"/>
  <c r="DC63" i="33"/>
  <c r="BW75" i="33"/>
  <c r="DC75" i="33"/>
  <c r="BW101" i="33"/>
  <c r="DC101" i="33"/>
  <c r="BW111" i="33"/>
  <c r="DC111" i="33"/>
  <c r="BW130" i="33"/>
  <c r="DC130" i="33"/>
  <c r="BW140" i="33"/>
  <c r="DC140" i="33"/>
  <c r="BW12" i="33"/>
  <c r="DC12" i="33"/>
  <c r="BW34" i="33"/>
  <c r="DC34" i="33"/>
  <c r="BW56" i="33"/>
  <c r="DC56" i="33"/>
  <c r="BW94" i="33"/>
  <c r="DC94" i="33"/>
  <c r="BW104" i="33"/>
  <c r="DC104" i="33"/>
  <c r="BW154" i="27"/>
  <c r="DC154" i="27"/>
  <c r="BW10" i="33"/>
  <c r="DC10" i="33"/>
  <c r="BW20" i="33"/>
  <c r="DC20" i="33"/>
  <c r="BW32" i="33"/>
  <c r="DC32" i="33"/>
  <c r="BW42" i="33"/>
  <c r="DC42" i="33"/>
  <c r="BW54" i="33"/>
  <c r="DC54" i="33"/>
  <c r="BW66" i="33"/>
  <c r="DC66" i="33"/>
  <c r="BW76" i="33"/>
  <c r="DC76" i="33"/>
  <c r="BW102" i="33"/>
  <c r="DC102" i="33"/>
  <c r="BW112" i="33"/>
  <c r="DC112" i="33"/>
  <c r="BW131" i="33"/>
  <c r="DC131" i="33"/>
  <c r="BW143" i="33"/>
  <c r="DC143" i="33"/>
  <c r="BW80" i="27"/>
  <c r="DC80" i="27"/>
  <c r="BW115" i="27"/>
  <c r="DC115" i="27"/>
  <c r="BW11" i="33"/>
  <c r="DC11" i="33"/>
  <c r="BW21" i="33"/>
  <c r="DC21" i="33"/>
  <c r="BW33" i="33"/>
  <c r="DC33" i="33"/>
  <c r="BW45" i="33"/>
  <c r="DC45" i="33"/>
  <c r="BW55" i="33"/>
  <c r="DC55" i="33"/>
  <c r="BW67" i="33"/>
  <c r="DC67" i="33"/>
  <c r="BW77" i="33"/>
  <c r="DC77" i="33"/>
  <c r="BW103" i="33"/>
  <c r="DC103" i="33"/>
  <c r="BW122" i="33"/>
  <c r="DC122" i="33"/>
  <c r="BW132" i="33"/>
  <c r="DC132" i="33"/>
  <c r="BW144" i="33"/>
  <c r="DC144" i="33"/>
  <c r="BW81" i="27"/>
  <c r="DC81" i="27"/>
  <c r="BW116" i="27"/>
  <c r="DC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Q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Q78" i="27"/>
  <c r="AC78" i="33"/>
  <c r="BW78" i="33" s="1"/>
  <c r="CQ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Q57" i="27"/>
  <c r="CQ99" i="27"/>
  <c r="CQ36" i="11"/>
  <c r="CQ99" i="11"/>
  <c r="CQ43" i="11"/>
  <c r="CQ106" i="11"/>
  <c r="CQ50" i="27"/>
  <c r="CQ29" i="11"/>
  <c r="CQ148" i="11"/>
  <c r="CQ22" i="27"/>
  <c r="CQ141" i="27"/>
  <c r="CQ141" i="11"/>
  <c r="CQ15" i="27"/>
  <c r="CQ71" i="27"/>
  <c r="CQ134" i="27"/>
  <c r="CQ113" i="27"/>
  <c r="CQ64" i="27"/>
  <c r="CQ57" i="11"/>
  <c r="CQ64" i="11"/>
  <c r="CQ127" i="11"/>
  <c r="CQ29" i="27"/>
  <c r="CQ148" i="27"/>
  <c r="CQ15" i="11"/>
  <c r="CQ71" i="11"/>
  <c r="CQ134" i="11"/>
  <c r="CQ36" i="27"/>
  <c r="CQ127" i="27"/>
  <c r="CQ50" i="11"/>
  <c r="CQ113" i="11"/>
  <c r="CQ43" i="27"/>
  <c r="CQ106" i="27"/>
  <c r="BX152" i="33" l="1"/>
  <c r="DD152" i="33"/>
  <c r="BX154" i="33"/>
  <c r="DD154" i="33"/>
  <c r="BX153" i="33"/>
  <c r="DD153" i="33"/>
  <c r="BX150" i="33"/>
  <c r="DD150" i="33"/>
  <c r="BX151" i="33"/>
  <c r="DD151" i="33"/>
  <c r="DC99" i="33"/>
  <c r="DC71" i="33"/>
  <c r="DC36" i="33"/>
  <c r="DC120" i="11"/>
  <c r="BW155" i="11"/>
  <c r="DC155" i="11"/>
  <c r="DC50" i="33"/>
  <c r="DC57" i="33"/>
  <c r="BW84" i="33"/>
  <c r="DC84" i="33"/>
  <c r="DC120" i="27"/>
  <c r="BW115" i="33"/>
  <c r="DC115" i="33"/>
  <c r="DC113" i="33"/>
  <c r="BW118" i="33"/>
  <c r="DC118" i="33"/>
  <c r="DC15" i="33"/>
  <c r="BW117" i="33"/>
  <c r="DC117" i="33"/>
  <c r="BW83" i="33"/>
  <c r="DC83" i="33"/>
  <c r="DC78" i="33"/>
  <c r="DC43" i="33"/>
  <c r="DC141" i="33"/>
  <c r="DC22" i="33"/>
  <c r="BW82" i="33"/>
  <c r="DC82" i="33"/>
  <c r="BW155" i="27"/>
  <c r="DC155" i="27"/>
  <c r="DC85" i="27"/>
  <c r="DC148" i="33"/>
  <c r="DC106" i="33"/>
  <c r="DC127" i="33"/>
  <c r="DC29" i="33"/>
  <c r="DC64" i="33"/>
  <c r="BW116" i="33"/>
  <c r="DC116" i="33"/>
  <c r="DC134" i="33"/>
  <c r="BW81" i="33"/>
  <c r="DC81" i="33"/>
  <c r="BW119" i="33"/>
  <c r="DC119" i="33"/>
  <c r="BW80" i="33"/>
  <c r="DC80" i="33"/>
  <c r="AD155" i="33"/>
  <c r="AC120" i="33"/>
  <c r="BW120" i="33" s="1"/>
  <c r="AC85" i="33"/>
  <c r="BW85" i="33" s="1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DD155" i="33" l="1"/>
  <c r="BX155" i="33"/>
  <c r="DC120" i="33"/>
  <c r="DC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DB73" i="33"/>
  <c r="BV74" i="33"/>
  <c r="DB74" i="33"/>
  <c r="BV75" i="33"/>
  <c r="DB75" i="33"/>
  <c r="BV76" i="33"/>
  <c r="DB76" i="33"/>
  <c r="BV77" i="33"/>
  <c r="DB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DB119" i="11" s="1"/>
  <c r="AA119" i="11"/>
  <c r="Z119" i="11"/>
  <c r="Y119" i="11"/>
  <c r="X119" i="11"/>
  <c r="W119" i="11"/>
  <c r="AB118" i="11"/>
  <c r="DB118" i="11" s="1"/>
  <c r="AA118" i="11"/>
  <c r="Z118" i="11"/>
  <c r="Y118" i="11"/>
  <c r="X118" i="11"/>
  <c r="W118" i="11"/>
  <c r="AB117" i="11"/>
  <c r="DB117" i="11" s="1"/>
  <c r="AA117" i="11"/>
  <c r="Z117" i="11"/>
  <c r="Y117" i="11"/>
  <c r="X117" i="11"/>
  <c r="W117" i="11"/>
  <c r="AB116" i="11"/>
  <c r="DB116" i="11" s="1"/>
  <c r="AA116" i="11"/>
  <c r="Z116" i="11"/>
  <c r="Y116" i="11"/>
  <c r="X116" i="11"/>
  <c r="W116" i="11"/>
  <c r="AB115" i="11"/>
  <c r="DB115" i="11" s="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DB154" i="11" s="1"/>
  <c r="AB153" i="11"/>
  <c r="DB153" i="11" s="1"/>
  <c r="AB152" i="11"/>
  <c r="DB152" i="11" s="1"/>
  <c r="AB151" i="11"/>
  <c r="DB151" i="11" s="1"/>
  <c r="AB150" i="11"/>
  <c r="DB150" i="11" s="1"/>
  <c r="DB120" i="11" l="1"/>
  <c r="AB155" i="11"/>
  <c r="BV151" i="11"/>
  <c r="BV150" i="11"/>
  <c r="BV152" i="11"/>
  <c r="BV117" i="11"/>
  <c r="BV118" i="11"/>
  <c r="BV153" i="11"/>
  <c r="BV154" i="11"/>
  <c r="BV116" i="11"/>
  <c r="BV115" i="11"/>
  <c r="BV119" i="11"/>
  <c r="DB78" i="33"/>
  <c r="BV10" i="33"/>
  <c r="DB10" i="33"/>
  <c r="BV32" i="33"/>
  <c r="DB32" i="33"/>
  <c r="BV66" i="33"/>
  <c r="DB66" i="33"/>
  <c r="BV97" i="33"/>
  <c r="DB97" i="33"/>
  <c r="BV138" i="33"/>
  <c r="DB138" i="33"/>
  <c r="BV21" i="33"/>
  <c r="DB21" i="33"/>
  <c r="BV45" i="33"/>
  <c r="DB45" i="33"/>
  <c r="BV55" i="33"/>
  <c r="DB55" i="33"/>
  <c r="BV98" i="33"/>
  <c r="DB98" i="33"/>
  <c r="BV129" i="33"/>
  <c r="DB129" i="33"/>
  <c r="BV153" i="27"/>
  <c r="DB153" i="27"/>
  <c r="BV12" i="33"/>
  <c r="DB12" i="33"/>
  <c r="BV24" i="33"/>
  <c r="DB24" i="33"/>
  <c r="BV34" i="33"/>
  <c r="DB34" i="33"/>
  <c r="BV46" i="33"/>
  <c r="DB46" i="33"/>
  <c r="BV56" i="33"/>
  <c r="DB56" i="33"/>
  <c r="BV68" i="33"/>
  <c r="DB68" i="33"/>
  <c r="BV101" i="33"/>
  <c r="DB101" i="33"/>
  <c r="BV111" i="33"/>
  <c r="DB111" i="33"/>
  <c r="BV130" i="33"/>
  <c r="DB130" i="33"/>
  <c r="BV140" i="33"/>
  <c r="DB140" i="33"/>
  <c r="BV81" i="27"/>
  <c r="DB81" i="27"/>
  <c r="BV83" i="27"/>
  <c r="DB83" i="27"/>
  <c r="BV117" i="27"/>
  <c r="DB117" i="27"/>
  <c r="BV20" i="33"/>
  <c r="DB20" i="33"/>
  <c r="BV54" i="33"/>
  <c r="DB54" i="33"/>
  <c r="BV126" i="33"/>
  <c r="DB126" i="33"/>
  <c r="BV152" i="27"/>
  <c r="DB152" i="27"/>
  <c r="BV11" i="33"/>
  <c r="DB11" i="33"/>
  <c r="BV33" i="33"/>
  <c r="DB33" i="33"/>
  <c r="BV67" i="33"/>
  <c r="DB67" i="33"/>
  <c r="BV110" i="33"/>
  <c r="DB110" i="33"/>
  <c r="BV139" i="33"/>
  <c r="DB139" i="33"/>
  <c r="BV154" i="27"/>
  <c r="DB154" i="27"/>
  <c r="BV13" i="33"/>
  <c r="DB13" i="33"/>
  <c r="BV25" i="33"/>
  <c r="DB25" i="33"/>
  <c r="BV35" i="33"/>
  <c r="DB35" i="33"/>
  <c r="BV47" i="33"/>
  <c r="DB47" i="33"/>
  <c r="BV59" i="33"/>
  <c r="DB59" i="33"/>
  <c r="BV69" i="33"/>
  <c r="DB69" i="33"/>
  <c r="BV102" i="33"/>
  <c r="DB102" i="33"/>
  <c r="BV112" i="33"/>
  <c r="DB112" i="33"/>
  <c r="BV131" i="33"/>
  <c r="DB131" i="33"/>
  <c r="BV143" i="33"/>
  <c r="DB143" i="33"/>
  <c r="BV14" i="33"/>
  <c r="DB14" i="33"/>
  <c r="BV26" i="33"/>
  <c r="DB26" i="33"/>
  <c r="BV48" i="33"/>
  <c r="DB48" i="33"/>
  <c r="BV60" i="33"/>
  <c r="DB60" i="33"/>
  <c r="BV103" i="33"/>
  <c r="DB103" i="33"/>
  <c r="BV122" i="33"/>
  <c r="DB122" i="33"/>
  <c r="BV132" i="33"/>
  <c r="DB132" i="33"/>
  <c r="BV144" i="33"/>
  <c r="DB144" i="33"/>
  <c r="BV116" i="27"/>
  <c r="DB116" i="27"/>
  <c r="BV38" i="33"/>
  <c r="DB38" i="33"/>
  <c r="BV17" i="33"/>
  <c r="DB17" i="33"/>
  <c r="BV70" i="33"/>
  <c r="DB70" i="33"/>
  <c r="BV27" i="33"/>
  <c r="DB27" i="33"/>
  <c r="BV39" i="33"/>
  <c r="DB39" i="33"/>
  <c r="BV49" i="33"/>
  <c r="DB49" i="33"/>
  <c r="BV61" i="33"/>
  <c r="DB61" i="33"/>
  <c r="BV94" i="33"/>
  <c r="DB94" i="33"/>
  <c r="BV104" i="33"/>
  <c r="DB104" i="33"/>
  <c r="BV123" i="33"/>
  <c r="DB123" i="33"/>
  <c r="BV133" i="33"/>
  <c r="DB133" i="33"/>
  <c r="BV145" i="33"/>
  <c r="DB145" i="33"/>
  <c r="BV18" i="33"/>
  <c r="DB18" i="33"/>
  <c r="BV28" i="33"/>
  <c r="DB28" i="33"/>
  <c r="BV40" i="33"/>
  <c r="DB40" i="33"/>
  <c r="BV52" i="33"/>
  <c r="DB52" i="33"/>
  <c r="BV62" i="33"/>
  <c r="DB62" i="33"/>
  <c r="BV95" i="33"/>
  <c r="DB95" i="33"/>
  <c r="BV105" i="33"/>
  <c r="DB105" i="33"/>
  <c r="BV124" i="33"/>
  <c r="DB124" i="33"/>
  <c r="BV136" i="33"/>
  <c r="DB136" i="33"/>
  <c r="BV146" i="33"/>
  <c r="DB146" i="33"/>
  <c r="BV80" i="27"/>
  <c r="DB80" i="27"/>
  <c r="BV82" i="27"/>
  <c r="DB82" i="27"/>
  <c r="BV84" i="27"/>
  <c r="DB84" i="27"/>
  <c r="BV115" i="27"/>
  <c r="DB115" i="27"/>
  <c r="BV119" i="27"/>
  <c r="DB119" i="27"/>
  <c r="BV19" i="33"/>
  <c r="DB19" i="33"/>
  <c r="BV31" i="33"/>
  <c r="DB31" i="33"/>
  <c r="BV41" i="33"/>
  <c r="DB41" i="33"/>
  <c r="BV53" i="33"/>
  <c r="DB53" i="33"/>
  <c r="BV63" i="33"/>
  <c r="DB63" i="33"/>
  <c r="BV96" i="33"/>
  <c r="DB96" i="33"/>
  <c r="BV108" i="33"/>
  <c r="DB108" i="33"/>
  <c r="BV125" i="33"/>
  <c r="DB125" i="33"/>
  <c r="BV137" i="33"/>
  <c r="DB137" i="33"/>
  <c r="BV147" i="33"/>
  <c r="DB147" i="33"/>
  <c r="BV150" i="27"/>
  <c r="DB150" i="27"/>
  <c r="BV151" i="27"/>
  <c r="DB151" i="27"/>
  <c r="BV42" i="33"/>
  <c r="DB42" i="33"/>
  <c r="BV109" i="33"/>
  <c r="DB109" i="33"/>
  <c r="BV118" i="27"/>
  <c r="DB118" i="27"/>
  <c r="BU118" i="11"/>
  <c r="DA118" i="11"/>
  <c r="BU84" i="11"/>
  <c r="DA84" i="11"/>
  <c r="BU116" i="11"/>
  <c r="DA116" i="11"/>
  <c r="BU80" i="11"/>
  <c r="DA80" i="11"/>
  <c r="BU117" i="11"/>
  <c r="DA117" i="11"/>
  <c r="BU81" i="11"/>
  <c r="DA81" i="11"/>
  <c r="BU83" i="11"/>
  <c r="DA83" i="11"/>
  <c r="BU82" i="11"/>
  <c r="DA82" i="11"/>
  <c r="BU115" i="11"/>
  <c r="DA115" i="11"/>
  <c r="BU119" i="11"/>
  <c r="DA119" i="11"/>
  <c r="AB155" i="27"/>
  <c r="BV99" i="27"/>
  <c r="BU81" i="27"/>
  <c r="DA81" i="27"/>
  <c r="BU83" i="27"/>
  <c r="DA83" i="27"/>
  <c r="BU117" i="27"/>
  <c r="DA117" i="27"/>
  <c r="BU116" i="27"/>
  <c r="DA116" i="27"/>
  <c r="BU118" i="27"/>
  <c r="DA118" i="27"/>
  <c r="BU80" i="27"/>
  <c r="DA80" i="27"/>
  <c r="BU82" i="27"/>
  <c r="DA82" i="27"/>
  <c r="BU84" i="27"/>
  <c r="DA84" i="27"/>
  <c r="BU115" i="27"/>
  <c r="DA115" i="27"/>
  <c r="BU119" i="27"/>
  <c r="DA119" i="27"/>
  <c r="BT117" i="11"/>
  <c r="CZ117" i="11"/>
  <c r="BT118" i="11"/>
  <c r="CZ118" i="11"/>
  <c r="BT82" i="11"/>
  <c r="CZ82" i="11"/>
  <c r="BT116" i="11"/>
  <c r="CZ116" i="11"/>
  <c r="BT84" i="11"/>
  <c r="CZ84" i="11"/>
  <c r="BT81" i="11"/>
  <c r="CZ81" i="11"/>
  <c r="BT83" i="11"/>
  <c r="CZ83" i="11"/>
  <c r="BT80" i="11"/>
  <c r="CZ80" i="11"/>
  <c r="BT115" i="11"/>
  <c r="CZ115" i="11"/>
  <c r="BT119" i="11"/>
  <c r="CZ119" i="11"/>
  <c r="BT81" i="27"/>
  <c r="CZ81" i="27"/>
  <c r="BT83" i="27"/>
  <c r="CZ83" i="27"/>
  <c r="BT117" i="27"/>
  <c r="CZ117" i="27"/>
  <c r="BT116" i="27"/>
  <c r="CZ116" i="27"/>
  <c r="BT80" i="27"/>
  <c r="CZ80" i="27"/>
  <c r="BT82" i="27"/>
  <c r="CZ82" i="27"/>
  <c r="BT84" i="27"/>
  <c r="CZ84" i="27"/>
  <c r="BT115" i="27"/>
  <c r="CZ115" i="27"/>
  <c r="BT119" i="27"/>
  <c r="CZ119" i="27"/>
  <c r="BT118" i="27"/>
  <c r="CZ118" i="27"/>
  <c r="BS80" i="11"/>
  <c r="CY80" i="11"/>
  <c r="BS82" i="11"/>
  <c r="CY82" i="11"/>
  <c r="BS84" i="11"/>
  <c r="CY84" i="11"/>
  <c r="BS117" i="11"/>
  <c r="CY117" i="11"/>
  <c r="BS116" i="11"/>
  <c r="CY116" i="11"/>
  <c r="BS81" i="11"/>
  <c r="CY81" i="11"/>
  <c r="BS83" i="11"/>
  <c r="CY83" i="11"/>
  <c r="BS115" i="11"/>
  <c r="CY115" i="11"/>
  <c r="BS119" i="11"/>
  <c r="CY119" i="11"/>
  <c r="BS118" i="11"/>
  <c r="CY118" i="11"/>
  <c r="BS83" i="27"/>
  <c r="CY83" i="27"/>
  <c r="BS80" i="27"/>
  <c r="CY80" i="27"/>
  <c r="CY82" i="27"/>
  <c r="BS82" i="27"/>
  <c r="BS84" i="27"/>
  <c r="CY84" i="27"/>
  <c r="BS115" i="27"/>
  <c r="CY115" i="27"/>
  <c r="CY119" i="27"/>
  <c r="BS119" i="27"/>
  <c r="CY117" i="27"/>
  <c r="BS117" i="27"/>
  <c r="CY116" i="27"/>
  <c r="BS116" i="27"/>
  <c r="CY118" i="27"/>
  <c r="BS118" i="27"/>
  <c r="BS81" i="27"/>
  <c r="CY81" i="27"/>
  <c r="BQ116" i="11"/>
  <c r="CW116" i="11"/>
  <c r="CX116" i="11"/>
  <c r="BR116" i="11"/>
  <c r="CX81" i="11"/>
  <c r="BR81" i="11"/>
  <c r="BR83" i="11"/>
  <c r="CX83" i="11"/>
  <c r="BQ115" i="11"/>
  <c r="CW115" i="11"/>
  <c r="BQ119" i="11"/>
  <c r="CW119" i="11"/>
  <c r="CX115" i="11"/>
  <c r="BR115" i="11"/>
  <c r="CX119" i="11"/>
  <c r="BR119" i="11"/>
  <c r="BQ118" i="11"/>
  <c r="CW118" i="11"/>
  <c r="CX118" i="11"/>
  <c r="BR118" i="11"/>
  <c r="CX117" i="11"/>
  <c r="BR117" i="11"/>
  <c r="BR80" i="11"/>
  <c r="CX80" i="11"/>
  <c r="BR82" i="11"/>
  <c r="CX82" i="11"/>
  <c r="BR84" i="11"/>
  <c r="CX84" i="11"/>
  <c r="BQ117" i="11"/>
  <c r="CW117" i="11"/>
  <c r="BR116" i="27"/>
  <c r="CX116" i="27"/>
  <c r="BR115" i="27"/>
  <c r="CX115" i="27"/>
  <c r="CX119" i="27"/>
  <c r="BR119" i="27"/>
  <c r="CX118" i="27"/>
  <c r="BR118" i="27"/>
  <c r="BR117" i="27"/>
  <c r="CX117" i="27"/>
  <c r="BQ116" i="27"/>
  <c r="CW116" i="27"/>
  <c r="BQ115" i="27"/>
  <c r="CW115" i="27"/>
  <c r="CW119" i="27"/>
  <c r="BQ119" i="27"/>
  <c r="CW118" i="27"/>
  <c r="BQ118" i="27"/>
  <c r="CW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P43" i="11"/>
  <c r="CP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P127" i="27"/>
  <c r="CP148" i="11"/>
  <c r="CP22" i="11"/>
  <c r="AB127" i="33"/>
  <c r="BV127" i="33" s="1"/>
  <c r="CP29" i="27"/>
  <c r="CP43" i="27"/>
  <c r="CP64" i="27"/>
  <c r="CP36" i="11"/>
  <c r="AB141" i="33"/>
  <c r="BV141" i="33" s="1"/>
  <c r="CP15" i="27"/>
  <c r="CP57" i="27"/>
  <c r="CP148" i="27"/>
  <c r="CP36" i="27"/>
  <c r="CP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P22" i="27"/>
  <c r="CP141" i="27"/>
  <c r="CP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P99" i="27"/>
  <c r="CP15" i="11"/>
  <c r="AB36" i="33"/>
  <c r="BV36" i="33" s="1"/>
  <c r="AB22" i="33"/>
  <c r="BV22" i="33" s="1"/>
  <c r="AB29" i="33"/>
  <c r="BV29" i="33" s="1"/>
  <c r="CP134" i="27"/>
  <c r="CP57" i="11"/>
  <c r="CP50" i="27"/>
  <c r="CP71" i="27"/>
  <c r="CP50" i="11"/>
  <c r="CP71" i="11"/>
  <c r="CP127" i="11"/>
  <c r="X85" i="11"/>
  <c r="BR85" i="11" s="1"/>
  <c r="AA85" i="11"/>
  <c r="BU85" i="11" s="1"/>
  <c r="X120" i="11"/>
  <c r="BR120" i="11" s="1"/>
  <c r="W120" i="27"/>
  <c r="BQ120" i="27" s="1"/>
  <c r="CP78" i="27"/>
  <c r="CP78" i="11"/>
  <c r="CP134" i="11"/>
  <c r="CP113" i="27"/>
  <c r="CP113" i="11"/>
  <c r="AB113" i="33"/>
  <c r="BV113" i="33" s="1"/>
  <c r="CP106" i="27"/>
  <c r="CP106" i="11"/>
  <c r="AB80" i="33"/>
  <c r="AB83" i="33"/>
  <c r="AB84" i="33"/>
  <c r="AB119" i="33"/>
  <c r="AB118" i="33"/>
  <c r="CP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V155" i="11" l="1"/>
  <c r="DB155" i="11"/>
  <c r="BW154" i="33"/>
  <c r="DC154" i="33"/>
  <c r="BW153" i="33"/>
  <c r="DC153" i="33"/>
  <c r="BW152" i="33"/>
  <c r="DC152" i="33"/>
  <c r="BW150" i="33"/>
  <c r="DC150" i="33"/>
  <c r="BW151" i="33"/>
  <c r="DC151" i="33"/>
  <c r="DB36" i="33"/>
  <c r="DB141" i="33"/>
  <c r="BV117" i="33"/>
  <c r="DB117" i="33"/>
  <c r="DB120" i="27"/>
  <c r="BV118" i="33"/>
  <c r="DB118" i="33"/>
  <c r="BV82" i="33"/>
  <c r="DB82" i="33"/>
  <c r="BV119" i="33"/>
  <c r="DB119" i="33"/>
  <c r="DB113" i="33"/>
  <c r="DB22" i="33"/>
  <c r="DB64" i="33"/>
  <c r="DB50" i="33"/>
  <c r="DB71" i="33"/>
  <c r="BV84" i="33"/>
  <c r="DB84" i="33"/>
  <c r="BV83" i="33"/>
  <c r="DB83" i="33"/>
  <c r="BV115" i="33"/>
  <c r="DB115" i="33"/>
  <c r="DB43" i="33"/>
  <c r="DB127" i="33"/>
  <c r="DB29" i="33"/>
  <c r="DB57" i="33"/>
  <c r="DB106" i="33"/>
  <c r="DB134" i="33"/>
  <c r="BV81" i="33"/>
  <c r="DB81" i="33"/>
  <c r="BV155" i="27"/>
  <c r="DB155" i="27"/>
  <c r="BV116" i="33"/>
  <c r="DB116" i="33"/>
  <c r="BV80" i="33"/>
  <c r="DB80" i="33"/>
  <c r="DB85" i="27"/>
  <c r="DB148" i="33"/>
  <c r="DB99" i="33"/>
  <c r="DB15" i="33"/>
  <c r="CZ120" i="11"/>
  <c r="DA120" i="11"/>
  <c r="DA85" i="11"/>
  <c r="DA120" i="27"/>
  <c r="BU73" i="33"/>
  <c r="DA73" i="33"/>
  <c r="BU74" i="33"/>
  <c r="DA74" i="33"/>
  <c r="BU75" i="33"/>
  <c r="DA75" i="33"/>
  <c r="BU76" i="33"/>
  <c r="DA76" i="33"/>
  <c r="BU77" i="33"/>
  <c r="DA77" i="33"/>
  <c r="DA85" i="27"/>
  <c r="CZ85" i="11"/>
  <c r="CZ85" i="27"/>
  <c r="CZ120" i="27"/>
  <c r="CY120" i="11"/>
  <c r="CY85" i="11"/>
  <c r="CY85" i="27"/>
  <c r="CY120" i="27"/>
  <c r="AC155" i="33"/>
  <c r="CX120" i="11"/>
  <c r="CX85" i="11"/>
  <c r="CW120" i="11"/>
  <c r="CX120" i="27"/>
  <c r="CW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DC155" i="33"/>
  <c r="BU151" i="11"/>
  <c r="DA151" i="11"/>
  <c r="DA152" i="11"/>
  <c r="BU152" i="11"/>
  <c r="DA153" i="11"/>
  <c r="BU153" i="11"/>
  <c r="DA150" i="11"/>
  <c r="BU150" i="11"/>
  <c r="DA154" i="11"/>
  <c r="BU154" i="11"/>
  <c r="DB120" i="33"/>
  <c r="DB85" i="33"/>
  <c r="BU150" i="27"/>
  <c r="DA150" i="27"/>
  <c r="BU151" i="27"/>
  <c r="DA151" i="27"/>
  <c r="DA153" i="27"/>
  <c r="BU153" i="27"/>
  <c r="BU154" i="27"/>
  <c r="DA154" i="27"/>
  <c r="DA152" i="27"/>
  <c r="BU152" i="27"/>
  <c r="BU27" i="33"/>
  <c r="DA27" i="33"/>
  <c r="BU104" i="33"/>
  <c r="DA104" i="33"/>
  <c r="BU145" i="33"/>
  <c r="DA145" i="33"/>
  <c r="BU52" i="33"/>
  <c r="DA52" i="33"/>
  <c r="BU105" i="33"/>
  <c r="DA105" i="33"/>
  <c r="BU146" i="33"/>
  <c r="DA146" i="33"/>
  <c r="BU19" i="33"/>
  <c r="DA19" i="33"/>
  <c r="BU96" i="33"/>
  <c r="DA96" i="33"/>
  <c r="BU147" i="33"/>
  <c r="DA147" i="33"/>
  <c r="BU10" i="33"/>
  <c r="DA10" i="33"/>
  <c r="BU20" i="33"/>
  <c r="DA20" i="33"/>
  <c r="BU32" i="33"/>
  <c r="DA32" i="33"/>
  <c r="BU42" i="33"/>
  <c r="DA42" i="33"/>
  <c r="BU54" i="33"/>
  <c r="DA54" i="33"/>
  <c r="BU66" i="33"/>
  <c r="DA66" i="33"/>
  <c r="BU97" i="33"/>
  <c r="DA97" i="33"/>
  <c r="BU109" i="33"/>
  <c r="DA109" i="33"/>
  <c r="BU126" i="33"/>
  <c r="DA126" i="33"/>
  <c r="BU138" i="33"/>
  <c r="DA138" i="33"/>
  <c r="BU49" i="33"/>
  <c r="DA49" i="33"/>
  <c r="BU18" i="33"/>
  <c r="DA18" i="33"/>
  <c r="BU95" i="33"/>
  <c r="DA95" i="33"/>
  <c r="BU136" i="33"/>
  <c r="DA136" i="33"/>
  <c r="BU41" i="33"/>
  <c r="DA41" i="33"/>
  <c r="BU137" i="33"/>
  <c r="DA137" i="33"/>
  <c r="BU11" i="33"/>
  <c r="DA11" i="33"/>
  <c r="BU21" i="33"/>
  <c r="DA21" i="33"/>
  <c r="BU33" i="33"/>
  <c r="DA33" i="33"/>
  <c r="BU45" i="33"/>
  <c r="DA45" i="33"/>
  <c r="BU55" i="33"/>
  <c r="DA55" i="33"/>
  <c r="BU67" i="33"/>
  <c r="DA67" i="33"/>
  <c r="BU98" i="33"/>
  <c r="DA98" i="33"/>
  <c r="BU110" i="33"/>
  <c r="DA110" i="33"/>
  <c r="BU129" i="33"/>
  <c r="DA129" i="33"/>
  <c r="BU139" i="33"/>
  <c r="DA139" i="33"/>
  <c r="BU17" i="33"/>
  <c r="DA17" i="33"/>
  <c r="BU94" i="33"/>
  <c r="DA94" i="33"/>
  <c r="BU133" i="33"/>
  <c r="DA133" i="33"/>
  <c r="BU40" i="33"/>
  <c r="DA40" i="33"/>
  <c r="BU124" i="33"/>
  <c r="DA124" i="33"/>
  <c r="BU63" i="33"/>
  <c r="DA63" i="33"/>
  <c r="BU12" i="33"/>
  <c r="DA12" i="33"/>
  <c r="BU24" i="33"/>
  <c r="DA24" i="33"/>
  <c r="BU34" i="33"/>
  <c r="DA34" i="33"/>
  <c r="BU46" i="33"/>
  <c r="DA46" i="33"/>
  <c r="BU56" i="33"/>
  <c r="DA56" i="33"/>
  <c r="BU68" i="33"/>
  <c r="DA68" i="33"/>
  <c r="BU101" i="33"/>
  <c r="DA101" i="33"/>
  <c r="BU111" i="33"/>
  <c r="DA111" i="33"/>
  <c r="BU130" i="33"/>
  <c r="DA130" i="33"/>
  <c r="BU140" i="33"/>
  <c r="DA140" i="33"/>
  <c r="BU39" i="33"/>
  <c r="DA39" i="33"/>
  <c r="BU123" i="33"/>
  <c r="DA123" i="33"/>
  <c r="BU62" i="33"/>
  <c r="DA62" i="33"/>
  <c r="BU31" i="33"/>
  <c r="DA31" i="33"/>
  <c r="BU125" i="33"/>
  <c r="DA125" i="33"/>
  <c r="BU13" i="33"/>
  <c r="DA13" i="33"/>
  <c r="BU25" i="33"/>
  <c r="DA25" i="33"/>
  <c r="BU35" i="33"/>
  <c r="DA35" i="33"/>
  <c r="BU47" i="33"/>
  <c r="DA47" i="33"/>
  <c r="BU59" i="33"/>
  <c r="DA59" i="33"/>
  <c r="BU69" i="33"/>
  <c r="DA69" i="33"/>
  <c r="BU102" i="33"/>
  <c r="DA102" i="33"/>
  <c r="BU112" i="33"/>
  <c r="DA112" i="33"/>
  <c r="BU131" i="33"/>
  <c r="DA131" i="33"/>
  <c r="BU143" i="33"/>
  <c r="DA143" i="33"/>
  <c r="DA78" i="33"/>
  <c r="BU61" i="33"/>
  <c r="DA61" i="33"/>
  <c r="BU28" i="33"/>
  <c r="DA28" i="33"/>
  <c r="BU53" i="33"/>
  <c r="DA53" i="33"/>
  <c r="BU108" i="33"/>
  <c r="DA108" i="33"/>
  <c r="BU14" i="33"/>
  <c r="DA14" i="33"/>
  <c r="BU26" i="33"/>
  <c r="DA26" i="33"/>
  <c r="BU38" i="33"/>
  <c r="DA38" i="33"/>
  <c r="BU48" i="33"/>
  <c r="DA48" i="33"/>
  <c r="BU60" i="33"/>
  <c r="DA60" i="33"/>
  <c r="BU70" i="33"/>
  <c r="DA70" i="33"/>
  <c r="BU103" i="33"/>
  <c r="DA103" i="33"/>
  <c r="BU122" i="33"/>
  <c r="DA122" i="33"/>
  <c r="BU132" i="33"/>
  <c r="DA132" i="33"/>
  <c r="BU144" i="33"/>
  <c r="DA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O134" i="27"/>
  <c r="AA22" i="33"/>
  <c r="BU22" i="33" s="1"/>
  <c r="CO127" i="27"/>
  <c r="AA141" i="33"/>
  <c r="BU141" i="33" s="1"/>
  <c r="CO64" i="27"/>
  <c r="CO36" i="27"/>
  <c r="CO29" i="11"/>
  <c r="CO43" i="11"/>
  <c r="CO127" i="11"/>
  <c r="CO22" i="11"/>
  <c r="CO78" i="11"/>
  <c r="CO15" i="27"/>
  <c r="CO141" i="27"/>
  <c r="CO99" i="11"/>
  <c r="CO57" i="27"/>
  <c r="AA64" i="33"/>
  <c r="BU64" i="33" s="1"/>
  <c r="CO50" i="11"/>
  <c r="CO113" i="11"/>
  <c r="CO134" i="11"/>
  <c r="CO36" i="11"/>
  <c r="CO50" i="27"/>
  <c r="CO71" i="27"/>
  <c r="CO99" i="27"/>
  <c r="AA29" i="33"/>
  <c r="BU29" i="33" s="1"/>
  <c r="AA43" i="33"/>
  <c r="BU43" i="33" s="1"/>
  <c r="AA127" i="33"/>
  <c r="BU127" i="33" s="1"/>
  <c r="CO29" i="27"/>
  <c r="CO141" i="11"/>
  <c r="CO22" i="27"/>
  <c r="CO43" i="27"/>
  <c r="CO148" i="27"/>
  <c r="AA36" i="33"/>
  <c r="BU36" i="33" s="1"/>
  <c r="CO64" i="11"/>
  <c r="AA15" i="33"/>
  <c r="BU15" i="33" s="1"/>
  <c r="AA57" i="33"/>
  <c r="BU57" i="33" s="1"/>
  <c r="AA71" i="33"/>
  <c r="BU71" i="33" s="1"/>
  <c r="CO148" i="11"/>
  <c r="CO15" i="11"/>
  <c r="CO57" i="11"/>
  <c r="CO71" i="11"/>
  <c r="AA50" i="33"/>
  <c r="BU50" i="33" s="1"/>
  <c r="CO78" i="27"/>
  <c r="AA113" i="33"/>
  <c r="BU113" i="33" s="1"/>
  <c r="CO113" i="27"/>
  <c r="CO106" i="27"/>
  <c r="AA82" i="33"/>
  <c r="AA117" i="33"/>
  <c r="AA99" i="33"/>
  <c r="BU99" i="33" s="1"/>
  <c r="CO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DB151" i="33"/>
  <c r="BV150" i="33"/>
  <c r="DB150" i="33"/>
  <c r="BV154" i="33"/>
  <c r="DB154" i="33"/>
  <c r="BV153" i="33"/>
  <c r="DB153" i="33"/>
  <c r="BV152" i="33"/>
  <c r="DB152" i="33"/>
  <c r="BU155" i="11"/>
  <c r="DA155" i="11"/>
  <c r="DA29" i="33"/>
  <c r="DA106" i="33"/>
  <c r="DA22" i="33"/>
  <c r="DA71" i="33"/>
  <c r="DA127" i="33"/>
  <c r="DA113" i="33"/>
  <c r="BU119" i="33"/>
  <c r="DA119" i="33"/>
  <c r="BU117" i="33"/>
  <c r="DA117" i="33"/>
  <c r="BU155" i="27"/>
  <c r="DA155" i="27"/>
  <c r="DA134" i="33"/>
  <c r="DA15" i="33"/>
  <c r="BU82" i="33"/>
  <c r="DA82" i="33"/>
  <c r="DA43" i="33"/>
  <c r="DA57" i="33"/>
  <c r="DA36" i="33"/>
  <c r="DA141" i="33"/>
  <c r="BU84" i="33"/>
  <c r="DA84" i="33"/>
  <c r="BU118" i="33"/>
  <c r="DA118" i="33"/>
  <c r="BU80" i="33"/>
  <c r="DA80" i="33"/>
  <c r="DA64" i="33"/>
  <c r="DA99" i="33"/>
  <c r="DA50" i="33"/>
  <c r="BU115" i="33"/>
  <c r="DA115" i="33"/>
  <c r="BU116" i="33"/>
  <c r="DA116" i="33"/>
  <c r="BU83" i="33"/>
  <c r="DA83" i="33"/>
  <c r="BU81" i="33"/>
  <c r="DA81" i="33"/>
  <c r="DA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Z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CZ154" i="11"/>
  <c r="BT153" i="11"/>
  <c r="CZ153" i="11"/>
  <c r="BT150" i="11"/>
  <c r="CZ150" i="11"/>
  <c r="BT151" i="11"/>
  <c r="CZ151" i="11"/>
  <c r="BT152" i="11"/>
  <c r="CZ152" i="11"/>
  <c r="BV155" i="33"/>
  <c r="DB155" i="33"/>
  <c r="DA85" i="33"/>
  <c r="DA120" i="33"/>
  <c r="BT155" i="11"/>
  <c r="CZ155" i="11"/>
  <c r="BT154" i="27"/>
  <c r="CZ154" i="27"/>
  <c r="BT153" i="27"/>
  <c r="CZ153" i="27"/>
  <c r="BT150" i="27"/>
  <c r="CZ150" i="27"/>
  <c r="BT151" i="27"/>
  <c r="CZ151" i="27"/>
  <c r="BT152" i="27"/>
  <c r="CZ152" i="27"/>
  <c r="BT45" i="33"/>
  <c r="CZ45" i="33"/>
  <c r="BT139" i="33"/>
  <c r="CZ139" i="33"/>
  <c r="BT12" i="33"/>
  <c r="CZ12" i="33"/>
  <c r="BT24" i="33"/>
  <c r="CZ24" i="33"/>
  <c r="BT34" i="33"/>
  <c r="CZ34" i="33"/>
  <c r="BT46" i="33"/>
  <c r="CZ46" i="33"/>
  <c r="BT56" i="33"/>
  <c r="CZ56" i="33"/>
  <c r="BT68" i="33"/>
  <c r="CZ68" i="33"/>
  <c r="BT101" i="33"/>
  <c r="CZ101" i="33"/>
  <c r="BT111" i="33"/>
  <c r="CZ111" i="33"/>
  <c r="BT130" i="33"/>
  <c r="CZ130" i="33"/>
  <c r="BT140" i="33"/>
  <c r="CZ140" i="33"/>
  <c r="BT74" i="33"/>
  <c r="CZ74" i="33"/>
  <c r="BT25" i="33"/>
  <c r="CZ25" i="33"/>
  <c r="BT35" i="33"/>
  <c r="CZ35" i="33"/>
  <c r="BT47" i="33"/>
  <c r="CZ47" i="33"/>
  <c r="BT59" i="33"/>
  <c r="CZ59" i="33"/>
  <c r="BT69" i="33"/>
  <c r="CZ69" i="33"/>
  <c r="BT102" i="33"/>
  <c r="CZ102" i="33"/>
  <c r="BT112" i="33"/>
  <c r="CZ112" i="33"/>
  <c r="BT131" i="33"/>
  <c r="CZ131" i="33"/>
  <c r="BT143" i="33"/>
  <c r="CZ143" i="33"/>
  <c r="BT155" i="27"/>
  <c r="CZ155" i="27"/>
  <c r="BT75" i="33"/>
  <c r="CZ75" i="33"/>
  <c r="BT55" i="33"/>
  <c r="CZ55" i="33"/>
  <c r="BT73" i="33"/>
  <c r="CZ73" i="33"/>
  <c r="BT13" i="33"/>
  <c r="CZ13" i="33"/>
  <c r="BT14" i="33"/>
  <c r="CZ14" i="33"/>
  <c r="BT26" i="33"/>
  <c r="CZ26" i="33"/>
  <c r="BT38" i="33"/>
  <c r="CZ38" i="33"/>
  <c r="BT48" i="33"/>
  <c r="CZ48" i="33"/>
  <c r="BT60" i="33"/>
  <c r="CZ60" i="33"/>
  <c r="BT70" i="33"/>
  <c r="CZ70" i="33"/>
  <c r="BT103" i="33"/>
  <c r="CZ103" i="33"/>
  <c r="BT122" i="33"/>
  <c r="CZ122" i="33"/>
  <c r="BT132" i="33"/>
  <c r="CZ132" i="33"/>
  <c r="BT144" i="33"/>
  <c r="CZ144" i="33"/>
  <c r="BT76" i="33"/>
  <c r="CZ76" i="33"/>
  <c r="BT33" i="33"/>
  <c r="CZ33" i="33"/>
  <c r="BT110" i="33"/>
  <c r="CZ110" i="33"/>
  <c r="BT17" i="33"/>
  <c r="CZ17" i="33"/>
  <c r="BT27" i="33"/>
  <c r="CZ27" i="33"/>
  <c r="BT39" i="33"/>
  <c r="CZ39" i="33"/>
  <c r="BT49" i="33"/>
  <c r="CZ49" i="33"/>
  <c r="BT61" i="33"/>
  <c r="CZ61" i="33"/>
  <c r="BT94" i="33"/>
  <c r="CZ94" i="33"/>
  <c r="BT104" i="33"/>
  <c r="CZ104" i="33"/>
  <c r="BT123" i="33"/>
  <c r="CZ123" i="33"/>
  <c r="BT133" i="33"/>
  <c r="CZ133" i="33"/>
  <c r="BT145" i="33"/>
  <c r="CZ145" i="33"/>
  <c r="BT77" i="33"/>
  <c r="CZ77" i="33"/>
  <c r="BT21" i="33"/>
  <c r="CZ21" i="33"/>
  <c r="BT129" i="33"/>
  <c r="CZ129" i="33"/>
  <c r="BT18" i="33"/>
  <c r="CZ18" i="33"/>
  <c r="BT28" i="33"/>
  <c r="CZ28" i="33"/>
  <c r="BT40" i="33"/>
  <c r="CZ40" i="33"/>
  <c r="BT52" i="33"/>
  <c r="CZ52" i="33"/>
  <c r="BT62" i="33"/>
  <c r="CZ62" i="33"/>
  <c r="BT95" i="33"/>
  <c r="CZ95" i="33"/>
  <c r="BT105" i="33"/>
  <c r="CZ105" i="33"/>
  <c r="BT124" i="33"/>
  <c r="CZ124" i="33"/>
  <c r="BT136" i="33"/>
  <c r="CZ136" i="33"/>
  <c r="BT146" i="33"/>
  <c r="CZ146" i="33"/>
  <c r="BT11" i="33"/>
  <c r="CZ11" i="33"/>
  <c r="BT67" i="33"/>
  <c r="CZ67" i="33"/>
  <c r="BT19" i="33"/>
  <c r="CZ19" i="33"/>
  <c r="BT31" i="33"/>
  <c r="CZ31" i="33"/>
  <c r="BT41" i="33"/>
  <c r="CZ41" i="33"/>
  <c r="BT53" i="33"/>
  <c r="CZ53" i="33"/>
  <c r="BT63" i="33"/>
  <c r="CZ63" i="33"/>
  <c r="BT96" i="33"/>
  <c r="CZ96" i="33"/>
  <c r="BT108" i="33"/>
  <c r="CZ108" i="33"/>
  <c r="BT125" i="33"/>
  <c r="CZ125" i="33"/>
  <c r="BT137" i="33"/>
  <c r="CZ137" i="33"/>
  <c r="BT147" i="33"/>
  <c r="CZ147" i="33"/>
  <c r="BT98" i="33"/>
  <c r="CZ98" i="33"/>
  <c r="BT10" i="33"/>
  <c r="CZ10" i="33"/>
  <c r="BT20" i="33"/>
  <c r="CZ20" i="33"/>
  <c r="BT32" i="33"/>
  <c r="CZ32" i="33"/>
  <c r="BT42" i="33"/>
  <c r="CZ42" i="33"/>
  <c r="BT54" i="33"/>
  <c r="CZ54" i="33"/>
  <c r="BT66" i="33"/>
  <c r="CZ66" i="33"/>
  <c r="BT109" i="33"/>
  <c r="CZ109" i="33"/>
  <c r="BT126" i="33"/>
  <c r="CZ126" i="33"/>
  <c r="BT138" i="33"/>
  <c r="CZ138" i="33"/>
  <c r="Z83" i="33"/>
  <c r="BT97" i="33"/>
  <c r="BS73" i="33"/>
  <c r="CY73" i="33"/>
  <c r="BS74" i="33"/>
  <c r="CY74" i="33"/>
  <c r="BS75" i="33"/>
  <c r="CY75" i="33"/>
  <c r="BS76" i="33"/>
  <c r="CY76" i="33"/>
  <c r="BS77" i="33"/>
  <c r="CY77" i="33"/>
  <c r="Z148" i="33"/>
  <c r="BT148" i="33" s="1"/>
  <c r="AA154" i="33"/>
  <c r="AA151" i="33"/>
  <c r="AA153" i="33"/>
  <c r="AA152" i="33"/>
  <c r="AA150" i="33"/>
  <c r="CM29" i="27"/>
  <c r="CM141" i="11"/>
  <c r="CN148" i="27"/>
  <c r="Z82" i="33"/>
  <c r="Z118" i="33"/>
  <c r="CN36" i="27"/>
  <c r="Y78" i="33"/>
  <c r="BS78" i="33" s="1"/>
  <c r="CN29" i="27"/>
  <c r="CM36" i="11"/>
  <c r="CN50" i="11"/>
  <c r="CN64" i="11"/>
  <c r="Z116" i="33"/>
  <c r="CM71" i="11"/>
  <c r="CM134" i="27"/>
  <c r="CN43" i="11"/>
  <c r="CM99" i="27"/>
  <c r="CM50" i="11"/>
  <c r="CM127" i="11"/>
  <c r="CN78" i="11"/>
  <c r="CM29" i="11"/>
  <c r="CM71" i="27"/>
  <c r="CN113" i="11"/>
  <c r="CN141" i="11"/>
  <c r="CM64" i="11"/>
  <c r="CM99" i="11"/>
  <c r="CM50" i="27"/>
  <c r="CN106" i="11"/>
  <c r="CN141" i="27"/>
  <c r="Z127" i="33"/>
  <c r="BT127" i="33" s="1"/>
  <c r="CM113" i="11"/>
  <c r="CM134" i="11"/>
  <c r="CM148" i="27"/>
  <c r="CN15" i="27"/>
  <c r="CN71" i="27"/>
  <c r="CN99" i="27"/>
  <c r="CN134" i="27"/>
  <c r="Z99" i="33"/>
  <c r="BT99" i="33" s="1"/>
  <c r="CM22" i="11"/>
  <c r="CM43" i="11"/>
  <c r="CM43" i="27"/>
  <c r="CM113" i="27"/>
  <c r="CN29" i="11"/>
  <c r="CN148" i="11"/>
  <c r="Z64" i="33"/>
  <c r="BT64" i="33" s="1"/>
  <c r="CM148" i="11"/>
  <c r="CM64" i="27"/>
  <c r="CM106" i="27"/>
  <c r="CM127" i="27"/>
  <c r="CN22" i="11"/>
  <c r="CN36" i="11"/>
  <c r="CN99" i="11"/>
  <c r="CN57" i="27"/>
  <c r="CN127" i="11"/>
  <c r="Z106" i="33"/>
  <c r="BT106" i="33" s="1"/>
  <c r="Z43" i="33"/>
  <c r="BT43" i="33" s="1"/>
  <c r="CM57" i="11"/>
  <c r="CM106" i="11"/>
  <c r="CM22" i="27"/>
  <c r="CN15" i="11"/>
  <c r="CN71" i="11"/>
  <c r="CN134" i="11"/>
  <c r="CN50" i="27"/>
  <c r="CN64" i="27"/>
  <c r="CN113" i="27"/>
  <c r="CM78" i="11"/>
  <c r="CN78" i="27"/>
  <c r="CM15" i="11"/>
  <c r="CM57" i="27"/>
  <c r="CM78" i="27"/>
  <c r="CM141" i="27"/>
  <c r="CN43" i="27"/>
  <c r="CN106" i="27"/>
  <c r="CN127" i="27"/>
  <c r="Z141" i="33"/>
  <c r="BT141" i="33" s="1"/>
  <c r="CN22" i="27"/>
  <c r="Z115" i="33"/>
  <c r="CM15" i="27"/>
  <c r="CM36" i="27"/>
  <c r="CN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DA153" i="33"/>
  <c r="BU154" i="33"/>
  <c r="DA154" i="33"/>
  <c r="BU151" i="33"/>
  <c r="DA151" i="33"/>
  <c r="BU150" i="33"/>
  <c r="DA150" i="33"/>
  <c r="BU152" i="33"/>
  <c r="DA152" i="33"/>
  <c r="CZ148" i="33"/>
  <c r="CZ29" i="33"/>
  <c r="CZ78" i="33"/>
  <c r="CZ127" i="33"/>
  <c r="CZ57" i="33"/>
  <c r="BT82" i="33"/>
  <c r="CZ82" i="33"/>
  <c r="CZ113" i="33"/>
  <c r="BT84" i="33"/>
  <c r="CZ84" i="33"/>
  <c r="BT80" i="33"/>
  <c r="CZ80" i="33"/>
  <c r="BT115" i="33"/>
  <c r="CZ115" i="33"/>
  <c r="BT116" i="33"/>
  <c r="CZ116" i="33"/>
  <c r="BT119" i="33"/>
  <c r="CZ119" i="33"/>
  <c r="BT117" i="33"/>
  <c r="CZ117" i="33"/>
  <c r="CZ71" i="33"/>
  <c r="CZ141" i="33"/>
  <c r="CZ99" i="33"/>
  <c r="CZ43" i="33"/>
  <c r="BT83" i="33"/>
  <c r="CZ83" i="33"/>
  <c r="CZ36" i="33"/>
  <c r="CZ15" i="33"/>
  <c r="CZ134" i="33"/>
  <c r="CZ22" i="33"/>
  <c r="CZ64" i="33"/>
  <c r="CZ106" i="33"/>
  <c r="CZ50" i="33"/>
  <c r="BT81" i="33"/>
  <c r="CZ81" i="33"/>
  <c r="BT118" i="33"/>
  <c r="CZ118" i="33"/>
  <c r="CY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DA155" i="33"/>
  <c r="CZ85" i="33"/>
  <c r="CZ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Y154" i="27" s="1"/>
  <c r="X154" i="27"/>
  <c r="Y153" i="27"/>
  <c r="X153" i="27"/>
  <c r="Y152" i="27"/>
  <c r="X152" i="27"/>
  <c r="Y151" i="27"/>
  <c r="X151" i="27"/>
  <c r="Y150" i="27"/>
  <c r="X150" i="27"/>
  <c r="CX152" i="11" l="1"/>
  <c r="BR152" i="11"/>
  <c r="CY150" i="11"/>
  <c r="BS150" i="11"/>
  <c r="CW84" i="11"/>
  <c r="BQ84" i="11"/>
  <c r="CX153" i="11"/>
  <c r="BR153" i="11"/>
  <c r="CY151" i="11"/>
  <c r="BS151" i="11"/>
  <c r="BR154" i="11"/>
  <c r="CX154" i="11"/>
  <c r="CY152" i="11"/>
  <c r="BS152" i="11"/>
  <c r="BS153" i="11"/>
  <c r="CY153" i="11"/>
  <c r="CW83" i="11"/>
  <c r="BQ83" i="11"/>
  <c r="CY154" i="11"/>
  <c r="BS154" i="11"/>
  <c r="BQ80" i="11"/>
  <c r="CW80" i="11"/>
  <c r="BR151" i="11"/>
  <c r="CX151" i="11"/>
  <c r="BQ81" i="11"/>
  <c r="CW81" i="11"/>
  <c r="BR150" i="11"/>
  <c r="CX150" i="11"/>
  <c r="BQ82" i="11"/>
  <c r="CW82" i="11"/>
  <c r="BS155" i="11"/>
  <c r="CY155" i="11"/>
  <c r="CY152" i="27"/>
  <c r="BS152" i="27"/>
  <c r="CY153" i="27"/>
  <c r="BS153" i="27"/>
  <c r="CY150" i="27"/>
  <c r="BS150" i="27"/>
  <c r="BS154" i="27"/>
  <c r="BS151" i="27"/>
  <c r="CY151" i="27"/>
  <c r="CY14" i="33"/>
  <c r="BS26" i="33"/>
  <c r="CY26" i="33"/>
  <c r="BS38" i="33"/>
  <c r="CY38" i="33"/>
  <c r="BS48" i="33"/>
  <c r="CY48" i="33"/>
  <c r="BS60" i="33"/>
  <c r="CY60" i="33"/>
  <c r="BS70" i="33"/>
  <c r="CY70" i="33"/>
  <c r="BS103" i="33"/>
  <c r="CY103" i="33"/>
  <c r="BS122" i="33"/>
  <c r="CY122" i="33"/>
  <c r="BS132" i="33"/>
  <c r="CY132" i="33"/>
  <c r="BS144" i="33"/>
  <c r="CY144" i="33"/>
  <c r="BS17" i="33"/>
  <c r="CY17" i="33"/>
  <c r="BS27" i="33"/>
  <c r="CY27" i="33"/>
  <c r="BS39" i="33"/>
  <c r="CY39" i="33"/>
  <c r="BS49" i="33"/>
  <c r="CY49" i="33"/>
  <c r="BS61" i="33"/>
  <c r="CY61" i="33"/>
  <c r="BS94" i="33"/>
  <c r="CY94" i="33"/>
  <c r="BS104" i="33"/>
  <c r="CY104" i="33"/>
  <c r="BS123" i="33"/>
  <c r="CY123" i="33"/>
  <c r="BS133" i="33"/>
  <c r="CY133" i="33"/>
  <c r="BS145" i="33"/>
  <c r="CY145" i="33"/>
  <c r="BS52" i="33"/>
  <c r="CY52" i="33"/>
  <c r="BS136" i="33"/>
  <c r="CY136" i="33"/>
  <c r="BS19" i="33"/>
  <c r="CY19" i="33"/>
  <c r="BS31" i="33"/>
  <c r="CY31" i="33"/>
  <c r="BS41" i="33"/>
  <c r="CY41" i="33"/>
  <c r="BS53" i="33"/>
  <c r="CY53" i="33"/>
  <c r="BS63" i="33"/>
  <c r="CY63" i="33"/>
  <c r="BS96" i="33"/>
  <c r="CY96" i="33"/>
  <c r="BS108" i="33"/>
  <c r="CY108" i="33"/>
  <c r="BS125" i="33"/>
  <c r="CY125" i="33"/>
  <c r="BS137" i="33"/>
  <c r="CY137" i="33"/>
  <c r="BS147" i="33"/>
  <c r="CY147" i="33"/>
  <c r="BS18" i="33"/>
  <c r="CY18" i="33"/>
  <c r="BS62" i="33"/>
  <c r="CY62" i="33"/>
  <c r="BS146" i="33"/>
  <c r="CY146" i="33"/>
  <c r="BS10" i="33"/>
  <c r="CY10" i="33"/>
  <c r="BS20" i="33"/>
  <c r="CY20" i="33"/>
  <c r="BS32" i="33"/>
  <c r="CY32" i="33"/>
  <c r="BS42" i="33"/>
  <c r="CY42" i="33"/>
  <c r="BS54" i="33"/>
  <c r="CY54" i="33"/>
  <c r="BS66" i="33"/>
  <c r="CY66" i="33"/>
  <c r="BS97" i="33"/>
  <c r="CY97" i="33"/>
  <c r="BS109" i="33"/>
  <c r="CY109" i="33"/>
  <c r="BS126" i="33"/>
  <c r="CY126" i="33"/>
  <c r="BS138" i="33"/>
  <c r="CY138" i="33"/>
  <c r="BS40" i="33"/>
  <c r="CY40" i="33"/>
  <c r="BS124" i="33"/>
  <c r="CY124" i="33"/>
  <c r="BS11" i="33"/>
  <c r="CY11" i="33"/>
  <c r="BS21" i="33"/>
  <c r="CY21" i="33"/>
  <c r="BS33" i="33"/>
  <c r="CY33" i="33"/>
  <c r="BS45" i="33"/>
  <c r="CY45" i="33"/>
  <c r="BS55" i="33"/>
  <c r="CY55" i="33"/>
  <c r="BS67" i="33"/>
  <c r="CY67" i="33"/>
  <c r="BS98" i="33"/>
  <c r="CY98" i="33"/>
  <c r="BS110" i="33"/>
  <c r="CY110" i="33"/>
  <c r="BS129" i="33"/>
  <c r="CY129" i="33"/>
  <c r="BS139" i="33"/>
  <c r="CY139" i="33"/>
  <c r="BS28" i="33"/>
  <c r="CY28" i="33"/>
  <c r="BS105" i="33"/>
  <c r="CY105" i="33"/>
  <c r="CY155" i="27"/>
  <c r="BS155" i="27"/>
  <c r="BS12" i="33"/>
  <c r="CY12" i="33"/>
  <c r="BS24" i="33"/>
  <c r="CY24" i="33"/>
  <c r="BS34" i="33"/>
  <c r="CY34" i="33"/>
  <c r="BS46" i="33"/>
  <c r="CY46" i="33"/>
  <c r="BS56" i="33"/>
  <c r="CY56" i="33"/>
  <c r="BS68" i="33"/>
  <c r="CY68" i="33"/>
  <c r="BS101" i="33"/>
  <c r="CY101" i="33"/>
  <c r="BS111" i="33"/>
  <c r="CY111" i="33"/>
  <c r="BS130" i="33"/>
  <c r="CY130" i="33"/>
  <c r="BS140" i="33"/>
  <c r="CY140" i="33"/>
  <c r="BS95" i="33"/>
  <c r="CY95" i="33"/>
  <c r="BS13" i="33"/>
  <c r="CY13" i="33"/>
  <c r="BS25" i="33"/>
  <c r="CY25" i="33"/>
  <c r="BS35" i="33"/>
  <c r="CY35" i="33"/>
  <c r="BS47" i="33"/>
  <c r="CY47" i="33"/>
  <c r="BS59" i="33"/>
  <c r="CY59" i="33"/>
  <c r="BS69" i="33"/>
  <c r="CY69" i="33"/>
  <c r="BS102" i="33"/>
  <c r="CY102" i="33"/>
  <c r="BS112" i="33"/>
  <c r="CY112" i="33"/>
  <c r="BS131" i="33"/>
  <c r="CY131" i="33"/>
  <c r="BS143" i="33"/>
  <c r="CY143" i="33"/>
  <c r="BR155" i="11"/>
  <c r="CX155" i="11"/>
  <c r="CX152" i="27"/>
  <c r="BR152" i="27"/>
  <c r="BR153" i="27"/>
  <c r="CX153" i="27"/>
  <c r="CX154" i="27"/>
  <c r="BR154" i="27"/>
  <c r="BR150" i="27"/>
  <c r="CX150" i="27"/>
  <c r="CX151" i="27"/>
  <c r="BR151" i="27"/>
  <c r="CX33" i="33"/>
  <c r="BR33" i="33"/>
  <c r="CX132" i="33"/>
  <c r="BR132" i="33"/>
  <c r="BR81" i="27"/>
  <c r="CX81" i="27"/>
  <c r="BR12" i="33"/>
  <c r="CX12" i="33"/>
  <c r="CX24" i="33"/>
  <c r="BR24" i="33"/>
  <c r="BR34" i="33"/>
  <c r="CX34" i="33"/>
  <c r="BR46" i="33"/>
  <c r="CX46" i="33"/>
  <c r="CX56" i="33"/>
  <c r="BR56" i="33"/>
  <c r="CX68" i="33"/>
  <c r="BR68" i="33"/>
  <c r="CX94" i="33"/>
  <c r="BR94" i="33"/>
  <c r="BR104" i="33"/>
  <c r="CX104" i="33"/>
  <c r="BR123" i="33"/>
  <c r="CX123" i="33"/>
  <c r="BR133" i="33"/>
  <c r="CX133" i="33"/>
  <c r="BR145" i="33"/>
  <c r="CX145" i="33"/>
  <c r="CX21" i="33"/>
  <c r="BR21" i="33"/>
  <c r="CX122" i="33"/>
  <c r="BR122" i="33"/>
  <c r="CX13" i="33"/>
  <c r="BR13" i="33"/>
  <c r="BR25" i="33"/>
  <c r="CX25" i="33"/>
  <c r="BR35" i="33"/>
  <c r="CX35" i="33"/>
  <c r="BR47" i="33"/>
  <c r="CX47" i="33"/>
  <c r="CX59" i="33"/>
  <c r="BR59" i="33"/>
  <c r="CX69" i="33"/>
  <c r="BR69" i="33"/>
  <c r="BR95" i="33"/>
  <c r="CX95" i="33"/>
  <c r="BR105" i="33"/>
  <c r="CX105" i="33"/>
  <c r="BR124" i="33"/>
  <c r="CX124" i="33"/>
  <c r="BR136" i="33"/>
  <c r="CX136" i="33"/>
  <c r="CX146" i="33"/>
  <c r="BR146" i="33"/>
  <c r="CX82" i="27"/>
  <c r="BR82" i="27"/>
  <c r="BR11" i="33"/>
  <c r="CX11" i="33"/>
  <c r="CX67" i="33"/>
  <c r="BR67" i="33"/>
  <c r="CX14" i="33"/>
  <c r="BR14" i="33"/>
  <c r="CX26" i="33"/>
  <c r="BR26" i="33"/>
  <c r="CX38" i="33"/>
  <c r="BR38" i="33"/>
  <c r="BR48" i="33"/>
  <c r="CX48" i="33"/>
  <c r="BR60" i="33"/>
  <c r="CX60" i="33"/>
  <c r="BR70" i="33"/>
  <c r="CX70" i="33"/>
  <c r="BR96" i="33"/>
  <c r="CX96" i="33"/>
  <c r="CX108" i="33"/>
  <c r="BR108" i="33"/>
  <c r="CX125" i="33"/>
  <c r="BR125" i="33"/>
  <c r="CX137" i="33"/>
  <c r="BR137" i="33"/>
  <c r="CX147" i="33"/>
  <c r="BR147" i="33"/>
  <c r="BR103" i="33"/>
  <c r="CX103" i="33"/>
  <c r="CX17" i="33"/>
  <c r="BR17" i="33"/>
  <c r="CX27" i="33"/>
  <c r="BR27" i="33"/>
  <c r="BR39" i="33"/>
  <c r="CX39" i="33"/>
  <c r="CX49" i="33"/>
  <c r="BR49" i="33"/>
  <c r="BR61" i="33"/>
  <c r="CX61" i="33"/>
  <c r="CX73" i="33"/>
  <c r="BR73" i="33"/>
  <c r="CX97" i="33"/>
  <c r="BR97" i="33"/>
  <c r="CX109" i="33"/>
  <c r="BR109" i="33"/>
  <c r="CX126" i="33"/>
  <c r="BR126" i="33"/>
  <c r="CX138" i="33"/>
  <c r="BR138" i="33"/>
  <c r="X155" i="27"/>
  <c r="BR99" i="27"/>
  <c r="CX83" i="27"/>
  <c r="BR83" i="27"/>
  <c r="CX55" i="33"/>
  <c r="BR55" i="33"/>
  <c r="BR18" i="33"/>
  <c r="CX18" i="33"/>
  <c r="BR28" i="33"/>
  <c r="CX28" i="33"/>
  <c r="CX40" i="33"/>
  <c r="BR40" i="33"/>
  <c r="BR52" i="33"/>
  <c r="CX52" i="33"/>
  <c r="CX62" i="33"/>
  <c r="BR62" i="33"/>
  <c r="BR74" i="33"/>
  <c r="CX74" i="33"/>
  <c r="BR98" i="33"/>
  <c r="CX98" i="33"/>
  <c r="CX110" i="33"/>
  <c r="BR110" i="33"/>
  <c r="CX129" i="33"/>
  <c r="BR129" i="33"/>
  <c r="CX139" i="33"/>
  <c r="BR139" i="33"/>
  <c r="CX45" i="33"/>
  <c r="BR45" i="33"/>
  <c r="CX144" i="33"/>
  <c r="BR144" i="33"/>
  <c r="CX19" i="33"/>
  <c r="BR19" i="33"/>
  <c r="BR31" i="33"/>
  <c r="CX31" i="33"/>
  <c r="BR41" i="33"/>
  <c r="CX41" i="33"/>
  <c r="CX53" i="33"/>
  <c r="BR53" i="33"/>
  <c r="CX63" i="33"/>
  <c r="BR63" i="33"/>
  <c r="CX75" i="33"/>
  <c r="BR75" i="33"/>
  <c r="CX101" i="33"/>
  <c r="BR101" i="33"/>
  <c r="CX111" i="33"/>
  <c r="BR111" i="33"/>
  <c r="CX130" i="33"/>
  <c r="BR130" i="33"/>
  <c r="BR140" i="33"/>
  <c r="CX140" i="33"/>
  <c r="CX80" i="27"/>
  <c r="BR80" i="27"/>
  <c r="BR84" i="27"/>
  <c r="CX84" i="27"/>
  <c r="CX77" i="33"/>
  <c r="BR77" i="33"/>
  <c r="CX10" i="33"/>
  <c r="BR10" i="33"/>
  <c r="CX20" i="33"/>
  <c r="BR20" i="33"/>
  <c r="BR32" i="33"/>
  <c r="CX32" i="33"/>
  <c r="BR42" i="33"/>
  <c r="CX42" i="33"/>
  <c r="BR54" i="33"/>
  <c r="CX54" i="33"/>
  <c r="CX66" i="33"/>
  <c r="BR66" i="33"/>
  <c r="CX76" i="33"/>
  <c r="BR76" i="33"/>
  <c r="BR102" i="33"/>
  <c r="CX102" i="33"/>
  <c r="CX112" i="33"/>
  <c r="BR112" i="33"/>
  <c r="BR131" i="33"/>
  <c r="CX131" i="33"/>
  <c r="CX143" i="33"/>
  <c r="BR143" i="33"/>
  <c r="BQ82" i="27"/>
  <c r="CW82" i="27"/>
  <c r="CW83" i="27"/>
  <c r="BQ83" i="27"/>
  <c r="BQ80" i="27"/>
  <c r="CW80" i="27"/>
  <c r="BQ84" i="27"/>
  <c r="CW84" i="27"/>
  <c r="CW81" i="27"/>
  <c r="BQ81" i="27"/>
  <c r="X148" i="33"/>
  <c r="BR148" i="33" s="1"/>
  <c r="Y148" i="33"/>
  <c r="BS148" i="33" s="1"/>
  <c r="Z153" i="33"/>
  <c r="CL127" i="27"/>
  <c r="Z154" i="33"/>
  <c r="Z152" i="33"/>
  <c r="Z150" i="33"/>
  <c r="Z151" i="33"/>
  <c r="X29" i="33"/>
  <c r="BR29" i="33" s="1"/>
  <c r="X43" i="33"/>
  <c r="BR43" i="33" s="1"/>
  <c r="X85" i="27"/>
  <c r="BR85" i="27" s="1"/>
  <c r="CL134" i="11"/>
  <c r="CL29" i="27"/>
  <c r="CL64" i="27"/>
  <c r="CL15" i="11"/>
  <c r="CL57" i="11"/>
  <c r="CL71" i="11"/>
  <c r="CL22" i="11"/>
  <c r="CL141" i="11"/>
  <c r="CL22" i="27"/>
  <c r="CL141" i="27"/>
  <c r="CL43" i="27"/>
  <c r="X50" i="33"/>
  <c r="BR50" i="33" s="1"/>
  <c r="CL64" i="11"/>
  <c r="X36" i="33"/>
  <c r="BR36" i="33" s="1"/>
  <c r="X141" i="33"/>
  <c r="BR141" i="33" s="1"/>
  <c r="W85" i="27"/>
  <c r="BQ85" i="27" s="1"/>
  <c r="CL71" i="27"/>
  <c r="X22" i="33"/>
  <c r="BR22" i="33" s="1"/>
  <c r="X127" i="33"/>
  <c r="BR127" i="33" s="1"/>
  <c r="CL15" i="27"/>
  <c r="CL134" i="27"/>
  <c r="CL113" i="11"/>
  <c r="CL50" i="27"/>
  <c r="CL113" i="27"/>
  <c r="CL148" i="11"/>
  <c r="CL57" i="27"/>
  <c r="CL78" i="11"/>
  <c r="CL148" i="27"/>
  <c r="CL36" i="11"/>
  <c r="CL99" i="11"/>
  <c r="CL127" i="11"/>
  <c r="X64" i="33"/>
  <c r="BR64" i="33" s="1"/>
  <c r="Y82" i="33"/>
  <c r="CL50" i="11"/>
  <c r="CL36" i="27"/>
  <c r="CL29" i="11"/>
  <c r="CL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L78" i="27"/>
  <c r="X113" i="33"/>
  <c r="BR113" i="33" s="1"/>
  <c r="CL106" i="27"/>
  <c r="X116" i="33"/>
  <c r="X115" i="33"/>
  <c r="X80" i="33"/>
  <c r="CL99" i="27"/>
  <c r="CL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Z151" i="33"/>
  <c r="BT150" i="33"/>
  <c r="CZ150" i="33"/>
  <c r="BT152" i="33"/>
  <c r="CZ152" i="33"/>
  <c r="BT154" i="33"/>
  <c r="CZ154" i="33"/>
  <c r="BT153" i="33"/>
  <c r="CZ153" i="33"/>
  <c r="CW85" i="11"/>
  <c r="CY64" i="33"/>
  <c r="CY36" i="33"/>
  <c r="BS151" i="33"/>
  <c r="CY151" i="33"/>
  <c r="BS81" i="33"/>
  <c r="CY81" i="33"/>
  <c r="BS115" i="33"/>
  <c r="CY115" i="33"/>
  <c r="CY106" i="33"/>
  <c r="CY50" i="33"/>
  <c r="CY22" i="33"/>
  <c r="CY43" i="33"/>
  <c r="BS154" i="33"/>
  <c r="CY154" i="33"/>
  <c r="BS150" i="33"/>
  <c r="CY150" i="33"/>
  <c r="BS83" i="33"/>
  <c r="CY83" i="33"/>
  <c r="CY29" i="33"/>
  <c r="CY141" i="33"/>
  <c r="CY127" i="33"/>
  <c r="BS119" i="33"/>
  <c r="CY119" i="33"/>
  <c r="BS153" i="33"/>
  <c r="CY153" i="33"/>
  <c r="BS116" i="33"/>
  <c r="CY116" i="33"/>
  <c r="CY134" i="33"/>
  <c r="CY15" i="33"/>
  <c r="CY99" i="33"/>
  <c r="BS118" i="33"/>
  <c r="CY118" i="33"/>
  <c r="BS117" i="33"/>
  <c r="CY117" i="33"/>
  <c r="BS84" i="33"/>
  <c r="CY84" i="33"/>
  <c r="BS82" i="33"/>
  <c r="CY82" i="33"/>
  <c r="CY148" i="33"/>
  <c r="CY71" i="33"/>
  <c r="CY113" i="33"/>
  <c r="CY57" i="33"/>
  <c r="BS152" i="33"/>
  <c r="CY152" i="33"/>
  <c r="BS80" i="33"/>
  <c r="CY80" i="33"/>
  <c r="CX148" i="33"/>
  <c r="Z155" i="33"/>
  <c r="CX78" i="33"/>
  <c r="CX57" i="33"/>
  <c r="CX81" i="33"/>
  <c r="BR81" i="33"/>
  <c r="CX134" i="33"/>
  <c r="CX127" i="33"/>
  <c r="BR82" i="33"/>
  <c r="CX82" i="33"/>
  <c r="CX22" i="33"/>
  <c r="CX141" i="33"/>
  <c r="CX84" i="33"/>
  <c r="BR84" i="33"/>
  <c r="BR118" i="33"/>
  <c r="CX118" i="33"/>
  <c r="BR80" i="33"/>
  <c r="CX80" i="33"/>
  <c r="CX71" i="33"/>
  <c r="CX85" i="27"/>
  <c r="CX106" i="33"/>
  <c r="CX50" i="33"/>
  <c r="CX113" i="33"/>
  <c r="CX117" i="33"/>
  <c r="BR117" i="33"/>
  <c r="BR115" i="33"/>
  <c r="CX115" i="33"/>
  <c r="CX36" i="33"/>
  <c r="CX99" i="33"/>
  <c r="CX119" i="33"/>
  <c r="BR119" i="33"/>
  <c r="CX83" i="33"/>
  <c r="BR83" i="33"/>
  <c r="BR116" i="33"/>
  <c r="CX116" i="33"/>
  <c r="CX15" i="33"/>
  <c r="BR155" i="27"/>
  <c r="CX155" i="27"/>
  <c r="CX43" i="33"/>
  <c r="CX64" i="33"/>
  <c r="CX29" i="33"/>
  <c r="CW85" i="27"/>
  <c r="CK50" i="11"/>
  <c r="CK71" i="11"/>
  <c r="CK64" i="11"/>
  <c r="CK141" i="11"/>
  <c r="CK127" i="11"/>
  <c r="CK99" i="11"/>
  <c r="CK36" i="11"/>
  <c r="CK57" i="11"/>
  <c r="Y155" i="33"/>
  <c r="Y85" i="33"/>
  <c r="BS85" i="33" s="1"/>
  <c r="Y120" i="33"/>
  <c r="BS120" i="33" s="1"/>
  <c r="X120" i="33"/>
  <c r="BR120" i="33" s="1"/>
  <c r="X85" i="33"/>
  <c r="BR85" i="33" s="1"/>
  <c r="CK78" i="11"/>
  <c r="CK29" i="11"/>
  <c r="CK113" i="11"/>
  <c r="CK134" i="11"/>
  <c r="CK22" i="11"/>
  <c r="CK43" i="11"/>
  <c r="CK148" i="11"/>
  <c r="CK106" i="11"/>
  <c r="CK15" i="11"/>
  <c r="CK29" i="27"/>
  <c r="CK113" i="27"/>
  <c r="CK134" i="27"/>
  <c r="CK36" i="27"/>
  <c r="CK15" i="27"/>
  <c r="CK71" i="27"/>
  <c r="CK148" i="27"/>
  <c r="CK22" i="27"/>
  <c r="CK78" i="27"/>
  <c r="CK99" i="27"/>
  <c r="CK141" i="27"/>
  <c r="CK57" i="27"/>
  <c r="CK50" i="27"/>
  <c r="CK64" i="27"/>
  <c r="CK127" i="27"/>
  <c r="CK43" i="27"/>
  <c r="CK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Z155" i="33"/>
  <c r="BS155" i="33"/>
  <c r="CY155" i="33"/>
  <c r="CY85" i="33"/>
  <c r="CY120" i="33"/>
  <c r="CX85" i="33"/>
  <c r="CX120" i="33"/>
  <c r="BQ73" i="33"/>
  <c r="CW73" i="33"/>
  <c r="CW74" i="33"/>
  <c r="BQ74" i="33"/>
  <c r="CW75" i="33"/>
  <c r="BQ75" i="33"/>
  <c r="CW76" i="33"/>
  <c r="BQ76" i="33"/>
  <c r="CW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W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V73" i="33" l="1"/>
  <c r="BP73" i="33"/>
  <c r="CV74" i="33"/>
  <c r="BP74" i="33"/>
  <c r="CV75" i="33"/>
  <c r="BP75" i="33"/>
  <c r="BP76" i="33"/>
  <c r="CV76" i="33"/>
  <c r="CV77" i="33"/>
  <c r="BP77" i="33"/>
  <c r="V78" i="33"/>
  <c r="BP78" i="33" s="1"/>
  <c r="BD77" i="11"/>
  <c r="BD76" i="11"/>
  <c r="BD75" i="11"/>
  <c r="BD74" i="11"/>
  <c r="BD73" i="11"/>
  <c r="CJ77" i="11"/>
  <c r="CJ76" i="11"/>
  <c r="CJ75" i="11"/>
  <c r="CJ74" i="11"/>
  <c r="CJ73" i="11"/>
  <c r="CJ77" i="27"/>
  <c r="CJ76" i="27"/>
  <c r="CJ75" i="27"/>
  <c r="CJ74" i="27"/>
  <c r="CJ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V115" i="11"/>
  <c r="CV116" i="11"/>
  <c r="BP116" i="11"/>
  <c r="BP117" i="11"/>
  <c r="CV117" i="11"/>
  <c r="CV118" i="11"/>
  <c r="BP118" i="11"/>
  <c r="BP119" i="11"/>
  <c r="CV119" i="11"/>
  <c r="CV82" i="11"/>
  <c r="BP82" i="11"/>
  <c r="CV83" i="11"/>
  <c r="BP83" i="11"/>
  <c r="BP80" i="11"/>
  <c r="CV80" i="11"/>
  <c r="BP81" i="11"/>
  <c r="CV81" i="11"/>
  <c r="CV84" i="11"/>
  <c r="BP84" i="11"/>
  <c r="CV115" i="27"/>
  <c r="BP115" i="27"/>
  <c r="CW19" i="33"/>
  <c r="BQ19" i="33"/>
  <c r="BQ31" i="33"/>
  <c r="CW31" i="33"/>
  <c r="BQ41" i="33"/>
  <c r="CW41" i="33"/>
  <c r="BQ53" i="33"/>
  <c r="CW53" i="33"/>
  <c r="BQ63" i="33"/>
  <c r="CW63" i="33"/>
  <c r="CW96" i="33"/>
  <c r="BQ96" i="33"/>
  <c r="CW108" i="33"/>
  <c r="BQ108" i="33"/>
  <c r="BQ125" i="33"/>
  <c r="CW125" i="33"/>
  <c r="BQ137" i="33"/>
  <c r="CW137" i="33"/>
  <c r="CW147" i="33"/>
  <c r="BQ147" i="33"/>
  <c r="BP118" i="27"/>
  <c r="CV118" i="27"/>
  <c r="CW10" i="33"/>
  <c r="BQ10" i="33"/>
  <c r="CW20" i="33"/>
  <c r="BQ20" i="33"/>
  <c r="BQ32" i="33"/>
  <c r="CW32" i="33"/>
  <c r="CW42" i="33"/>
  <c r="BQ42" i="33"/>
  <c r="CW54" i="33"/>
  <c r="BQ54" i="33"/>
  <c r="CW66" i="33"/>
  <c r="BQ66" i="33"/>
  <c r="CW97" i="33"/>
  <c r="BQ97" i="33"/>
  <c r="BQ109" i="33"/>
  <c r="CW109" i="33"/>
  <c r="BQ126" i="33"/>
  <c r="CW126" i="33"/>
  <c r="BQ138" i="33"/>
  <c r="CW138" i="33"/>
  <c r="BP80" i="27"/>
  <c r="CV80" i="27"/>
  <c r="BP82" i="27"/>
  <c r="CV82" i="27"/>
  <c r="CV84" i="27"/>
  <c r="BP84" i="27"/>
  <c r="BQ11" i="33"/>
  <c r="CW11" i="33"/>
  <c r="CW21" i="33"/>
  <c r="BQ21" i="33"/>
  <c r="CW33" i="33"/>
  <c r="BQ33" i="33"/>
  <c r="CW45" i="33"/>
  <c r="BQ45" i="33"/>
  <c r="CW55" i="33"/>
  <c r="BQ55" i="33"/>
  <c r="BQ67" i="33"/>
  <c r="CW67" i="33"/>
  <c r="CW98" i="33"/>
  <c r="BQ98" i="33"/>
  <c r="BQ110" i="33"/>
  <c r="CW110" i="33"/>
  <c r="CW129" i="33"/>
  <c r="BQ129" i="33"/>
  <c r="BQ139" i="33"/>
  <c r="CW139" i="33"/>
  <c r="CV116" i="27"/>
  <c r="BP116" i="27"/>
  <c r="CW12" i="33"/>
  <c r="BQ12" i="33"/>
  <c r="CW24" i="33"/>
  <c r="BQ24" i="33"/>
  <c r="BQ34" i="33"/>
  <c r="CW34" i="33"/>
  <c r="BQ46" i="33"/>
  <c r="CW46" i="33"/>
  <c r="CW56" i="33"/>
  <c r="BQ56" i="33"/>
  <c r="BQ68" i="33"/>
  <c r="CW68" i="33"/>
  <c r="CW101" i="33"/>
  <c r="BQ101" i="33"/>
  <c r="BQ111" i="33"/>
  <c r="CW111" i="33"/>
  <c r="BQ130" i="33"/>
  <c r="CW130" i="33"/>
  <c r="CW140" i="33"/>
  <c r="BQ140" i="33"/>
  <c r="CV119" i="27"/>
  <c r="BP119" i="27"/>
  <c r="CW13" i="33"/>
  <c r="BQ13" i="33"/>
  <c r="CW25" i="33"/>
  <c r="BQ25" i="33"/>
  <c r="BQ35" i="33"/>
  <c r="CW35" i="33"/>
  <c r="BQ47" i="33"/>
  <c r="CW47" i="33"/>
  <c r="CW59" i="33"/>
  <c r="BQ59" i="33"/>
  <c r="CW69" i="33"/>
  <c r="BQ69" i="33"/>
  <c r="BQ102" i="33"/>
  <c r="CW102" i="33"/>
  <c r="BQ112" i="33"/>
  <c r="CW112" i="33"/>
  <c r="BQ131" i="33"/>
  <c r="CW131" i="33"/>
  <c r="BQ143" i="33"/>
  <c r="CW143" i="33"/>
  <c r="CW14" i="33"/>
  <c r="BQ14" i="33"/>
  <c r="CW26" i="33"/>
  <c r="BQ26" i="33"/>
  <c r="CW38" i="33"/>
  <c r="BQ38" i="33"/>
  <c r="BQ48" i="33"/>
  <c r="CW48" i="33"/>
  <c r="CW60" i="33"/>
  <c r="BQ60" i="33"/>
  <c r="CW70" i="33"/>
  <c r="BQ70" i="33"/>
  <c r="CW103" i="33"/>
  <c r="BQ103" i="33"/>
  <c r="BQ122" i="33"/>
  <c r="CW122" i="33"/>
  <c r="BQ132" i="33"/>
  <c r="CW132" i="33"/>
  <c r="BQ144" i="33"/>
  <c r="CW144" i="33"/>
  <c r="CV78" i="33"/>
  <c r="BP81" i="27"/>
  <c r="CV81" i="27"/>
  <c r="BP83" i="27"/>
  <c r="CV83" i="27"/>
  <c r="CV117" i="27"/>
  <c r="BP117" i="27"/>
  <c r="CW17" i="33"/>
  <c r="BQ17" i="33"/>
  <c r="CW27" i="33"/>
  <c r="BQ27" i="33"/>
  <c r="BQ39" i="33"/>
  <c r="CW39" i="33"/>
  <c r="CW49" i="33"/>
  <c r="BQ49" i="33"/>
  <c r="CW61" i="33"/>
  <c r="BQ61" i="33"/>
  <c r="CW94" i="33"/>
  <c r="BQ94" i="33"/>
  <c r="BQ104" i="33"/>
  <c r="CW104" i="33"/>
  <c r="CW123" i="33"/>
  <c r="BQ123" i="33"/>
  <c r="BQ133" i="33"/>
  <c r="CW133" i="33"/>
  <c r="CW145" i="33"/>
  <c r="BQ145" i="33"/>
  <c r="CW18" i="33"/>
  <c r="BQ18" i="33"/>
  <c r="CW28" i="33"/>
  <c r="BQ28" i="33"/>
  <c r="BQ40" i="33"/>
  <c r="CW40" i="33"/>
  <c r="BQ52" i="33"/>
  <c r="CW52" i="33"/>
  <c r="BQ62" i="33"/>
  <c r="CW62" i="33"/>
  <c r="CW95" i="33"/>
  <c r="BQ95" i="33"/>
  <c r="BQ105" i="33"/>
  <c r="CW105" i="33"/>
  <c r="CW124" i="33"/>
  <c r="BQ124" i="33"/>
  <c r="BQ136" i="33"/>
  <c r="CW136" i="33"/>
  <c r="CW146" i="33"/>
  <c r="BQ146" i="33"/>
  <c r="W148" i="33"/>
  <c r="BQ148" i="33" s="1"/>
  <c r="BO73" i="33"/>
  <c r="CU73" i="33"/>
  <c r="BO84" i="11"/>
  <c r="CU84" i="11"/>
  <c r="CU75" i="33"/>
  <c r="BO75" i="33"/>
  <c r="CU115" i="27"/>
  <c r="BO115" i="27"/>
  <c r="BO80" i="27"/>
  <c r="CU80" i="27"/>
  <c r="CU82" i="27"/>
  <c r="BO82" i="27"/>
  <c r="BO84" i="27"/>
  <c r="CU84" i="27"/>
  <c r="BO118" i="27"/>
  <c r="CU118" i="27"/>
  <c r="CU77" i="33"/>
  <c r="BO77" i="33"/>
  <c r="CU80" i="11"/>
  <c r="BO80" i="11"/>
  <c r="CU116" i="27"/>
  <c r="BO116" i="27"/>
  <c r="CU76" i="33"/>
  <c r="BO76" i="33"/>
  <c r="BO82" i="11"/>
  <c r="CU82" i="11"/>
  <c r="BO83" i="11"/>
  <c r="CU83" i="11"/>
  <c r="BO119" i="27"/>
  <c r="CU119" i="27"/>
  <c r="CU81" i="11"/>
  <c r="BO81" i="11"/>
  <c r="CU81" i="27"/>
  <c r="BO81" i="27"/>
  <c r="BO83" i="27"/>
  <c r="CU83" i="27"/>
  <c r="BO117" i="27"/>
  <c r="CU117" i="27"/>
  <c r="BO74" i="33"/>
  <c r="CU74" i="33"/>
  <c r="BN115" i="27"/>
  <c r="CT115" i="27"/>
  <c r="CT82" i="11"/>
  <c r="BN82" i="11"/>
  <c r="BN118" i="27"/>
  <c r="CT118" i="27"/>
  <c r="BN80" i="27"/>
  <c r="CT80" i="27"/>
  <c r="BN82" i="27"/>
  <c r="CT82" i="27"/>
  <c r="CT84" i="27"/>
  <c r="BN84" i="27"/>
  <c r="BN116" i="27"/>
  <c r="CT116" i="27"/>
  <c r="CT80" i="11"/>
  <c r="BN80" i="11"/>
  <c r="BN83" i="11"/>
  <c r="CT83" i="11"/>
  <c r="BN119" i="27"/>
  <c r="CT119" i="27"/>
  <c r="CT81" i="11"/>
  <c r="BN81" i="11"/>
  <c r="BN81" i="27"/>
  <c r="CT81" i="27"/>
  <c r="BN83" i="27"/>
  <c r="CT83" i="27"/>
  <c r="BN117" i="27"/>
  <c r="CT117" i="27"/>
  <c r="CT84" i="11"/>
  <c r="BN84" i="11"/>
  <c r="BM82" i="27"/>
  <c r="CS82" i="27"/>
  <c r="BM80" i="27"/>
  <c r="CS80" i="27"/>
  <c r="CS84" i="27"/>
  <c r="BM84" i="27"/>
  <c r="BM81" i="27"/>
  <c r="CS81" i="27"/>
  <c r="BM83" i="27"/>
  <c r="CS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J78" i="11"/>
  <c r="U85" i="11"/>
  <c r="BO85" i="11" s="1"/>
  <c r="V85" i="11"/>
  <c r="BP85" i="11" s="1"/>
  <c r="CJ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J10" i="27"/>
  <c r="CV151" i="11" l="1"/>
  <c r="BP151" i="11"/>
  <c r="BP152" i="11"/>
  <c r="CV152" i="11"/>
  <c r="CW154" i="11"/>
  <c r="BQ154" i="11"/>
  <c r="CV153" i="11"/>
  <c r="BP153" i="11"/>
  <c r="BP154" i="11"/>
  <c r="CV154" i="11"/>
  <c r="CW150" i="11"/>
  <c r="BQ150" i="11"/>
  <c r="BQ153" i="11"/>
  <c r="CW153" i="11"/>
  <c r="CW151" i="11"/>
  <c r="BQ151" i="11"/>
  <c r="CV120" i="11"/>
  <c r="BP150" i="11"/>
  <c r="CV150" i="11"/>
  <c r="CW152" i="11"/>
  <c r="BQ152" i="11"/>
  <c r="CW57" i="33"/>
  <c r="BQ155" i="11"/>
  <c r="CW155" i="11"/>
  <c r="CV155" i="11"/>
  <c r="BP155" i="11"/>
  <c r="CV85" i="11"/>
  <c r="CW99" i="33"/>
  <c r="CX153" i="33"/>
  <c r="BR153" i="33"/>
  <c r="CX152" i="33"/>
  <c r="BR152" i="33"/>
  <c r="CV120" i="27"/>
  <c r="BR154" i="33"/>
  <c r="CX154" i="33"/>
  <c r="CX151" i="33"/>
  <c r="BR151" i="33"/>
  <c r="CX150" i="33"/>
  <c r="BR150" i="33"/>
  <c r="BP151" i="27"/>
  <c r="CV151" i="27"/>
  <c r="BQ153" i="27"/>
  <c r="CW153" i="27"/>
  <c r="CV11" i="33"/>
  <c r="BP11" i="33"/>
  <c r="CV21" i="33"/>
  <c r="BP21" i="33"/>
  <c r="BP33" i="33"/>
  <c r="CV33" i="33"/>
  <c r="CV45" i="33"/>
  <c r="BP45" i="33"/>
  <c r="CV55" i="33"/>
  <c r="BP55" i="33"/>
  <c r="CV67" i="33"/>
  <c r="BP67" i="33"/>
  <c r="CV98" i="33"/>
  <c r="BP98" i="33"/>
  <c r="CV110" i="33"/>
  <c r="BP110" i="33"/>
  <c r="BP129" i="33"/>
  <c r="CV129" i="33"/>
  <c r="CV139" i="33"/>
  <c r="BP139" i="33"/>
  <c r="CW119" i="33"/>
  <c r="BQ119" i="33"/>
  <c r="BQ117" i="33"/>
  <c r="CW117" i="33"/>
  <c r="CW81" i="33"/>
  <c r="BQ81" i="33"/>
  <c r="CV85" i="27"/>
  <c r="BP152" i="27"/>
  <c r="CV152" i="27"/>
  <c r="BQ154" i="27"/>
  <c r="CW154" i="27"/>
  <c r="CV12" i="33"/>
  <c r="BP12" i="33"/>
  <c r="CV24" i="33"/>
  <c r="BP24" i="33"/>
  <c r="BP34" i="33"/>
  <c r="CV34" i="33"/>
  <c r="CV46" i="33"/>
  <c r="BP46" i="33"/>
  <c r="CV56" i="33"/>
  <c r="BP56" i="33"/>
  <c r="BP68" i="33"/>
  <c r="CV68" i="33"/>
  <c r="CV101" i="33"/>
  <c r="BP101" i="33"/>
  <c r="CV111" i="33"/>
  <c r="BP111" i="33"/>
  <c r="BP130" i="33"/>
  <c r="CV130" i="33"/>
  <c r="BP140" i="33"/>
  <c r="CV140" i="33"/>
  <c r="CW84" i="33"/>
  <c r="BQ84" i="33"/>
  <c r="BQ116" i="33"/>
  <c r="CW116" i="33"/>
  <c r="CW43" i="33"/>
  <c r="CW64" i="33"/>
  <c r="CW113" i="33"/>
  <c r="CW155" i="27"/>
  <c r="BQ155" i="27"/>
  <c r="CV13" i="33"/>
  <c r="BP13" i="33"/>
  <c r="CV25" i="33"/>
  <c r="BP25" i="33"/>
  <c r="CV35" i="33"/>
  <c r="BP35" i="33"/>
  <c r="BP47" i="33"/>
  <c r="CV47" i="33"/>
  <c r="BP59" i="33"/>
  <c r="CV59" i="33"/>
  <c r="CV69" i="33"/>
  <c r="BP69" i="33"/>
  <c r="CV102" i="33"/>
  <c r="BP102" i="33"/>
  <c r="BP112" i="33"/>
  <c r="CV112" i="33"/>
  <c r="BP131" i="33"/>
  <c r="CV131" i="33"/>
  <c r="BP143" i="33"/>
  <c r="CV143" i="33"/>
  <c r="CW118" i="33"/>
  <c r="BQ118" i="33"/>
  <c r="X155" i="33"/>
  <c r="BQ71" i="33"/>
  <c r="BQ115" i="33"/>
  <c r="CW115" i="33"/>
  <c r="CW22" i="33"/>
  <c r="CW36" i="33"/>
  <c r="CV153" i="27"/>
  <c r="BP153" i="27"/>
  <c r="BP154" i="27"/>
  <c r="CV154" i="27"/>
  <c r="BP14" i="33"/>
  <c r="CV14" i="33"/>
  <c r="CV26" i="33"/>
  <c r="BP26" i="33"/>
  <c r="CV38" i="33"/>
  <c r="BP38" i="33"/>
  <c r="BP48" i="33"/>
  <c r="CV48" i="33"/>
  <c r="BP60" i="33"/>
  <c r="CV60" i="33"/>
  <c r="BP70" i="33"/>
  <c r="CV70" i="33"/>
  <c r="CV103" i="33"/>
  <c r="BP103" i="33"/>
  <c r="BP122" i="33"/>
  <c r="CV122" i="33"/>
  <c r="BP132" i="33"/>
  <c r="CV132" i="33"/>
  <c r="BP144" i="33"/>
  <c r="CV144" i="33"/>
  <c r="CW106" i="33"/>
  <c r="BP155" i="27"/>
  <c r="CV155" i="27"/>
  <c r="BP17" i="33"/>
  <c r="CV17" i="33"/>
  <c r="CV27" i="33"/>
  <c r="BP27" i="33"/>
  <c r="BP39" i="33"/>
  <c r="CV39" i="33"/>
  <c r="BP49" i="33"/>
  <c r="CV49" i="33"/>
  <c r="CV61" i="33"/>
  <c r="BP61" i="33"/>
  <c r="CV94" i="33"/>
  <c r="BP94" i="33"/>
  <c r="CV104" i="33"/>
  <c r="BP104" i="33"/>
  <c r="BP123" i="33"/>
  <c r="CV123" i="33"/>
  <c r="BP133" i="33"/>
  <c r="CV133" i="33"/>
  <c r="CV145" i="33"/>
  <c r="BP145" i="33"/>
  <c r="CW83" i="33"/>
  <c r="BQ83" i="33"/>
  <c r="CW141" i="33"/>
  <c r="CW150" i="27"/>
  <c r="BQ150" i="27"/>
  <c r="CV18" i="33"/>
  <c r="BP18" i="33"/>
  <c r="CV28" i="33"/>
  <c r="BP28" i="33"/>
  <c r="BP40" i="33"/>
  <c r="CV40" i="33"/>
  <c r="BP52" i="33"/>
  <c r="CV52" i="33"/>
  <c r="BP62" i="33"/>
  <c r="CV62" i="33"/>
  <c r="CV95" i="33"/>
  <c r="BP95" i="33"/>
  <c r="CV105" i="33"/>
  <c r="BP105" i="33"/>
  <c r="BP124" i="33"/>
  <c r="CV124" i="33"/>
  <c r="CV136" i="33"/>
  <c r="BP136" i="33"/>
  <c r="CV146" i="33"/>
  <c r="BP146" i="33"/>
  <c r="CW80" i="33"/>
  <c r="BQ80" i="33"/>
  <c r="CW29" i="33"/>
  <c r="CW134" i="33"/>
  <c r="CW71" i="33"/>
  <c r="CW151" i="27"/>
  <c r="BQ151" i="27"/>
  <c r="CV19" i="33"/>
  <c r="BP19" i="33"/>
  <c r="BP31" i="33"/>
  <c r="CV31" i="33"/>
  <c r="BP41" i="33"/>
  <c r="CV41" i="33"/>
  <c r="CV53" i="33"/>
  <c r="BP53" i="33"/>
  <c r="CV63" i="33"/>
  <c r="BP63" i="33"/>
  <c r="CV96" i="33"/>
  <c r="BP96" i="33"/>
  <c r="CV108" i="33"/>
  <c r="BP108" i="33"/>
  <c r="BP125" i="33"/>
  <c r="CV125" i="33"/>
  <c r="CV137" i="33"/>
  <c r="BP137" i="33"/>
  <c r="CV147" i="33"/>
  <c r="BP147" i="33"/>
  <c r="BQ82" i="33"/>
  <c r="CW82" i="33"/>
  <c r="CW127" i="33"/>
  <c r="CW148" i="33"/>
  <c r="CV150" i="27"/>
  <c r="BP150" i="27"/>
  <c r="CW152" i="27"/>
  <c r="BQ152" i="27"/>
  <c r="CV10" i="33"/>
  <c r="BP10" i="33"/>
  <c r="CV20" i="33"/>
  <c r="BP20" i="33"/>
  <c r="BP32" i="33"/>
  <c r="CV32" i="33"/>
  <c r="BP42" i="33"/>
  <c r="CV42" i="33"/>
  <c r="CV54" i="33"/>
  <c r="BP54" i="33"/>
  <c r="CV66" i="33"/>
  <c r="BP66" i="33"/>
  <c r="BP97" i="33"/>
  <c r="CV97" i="33"/>
  <c r="CV109" i="33"/>
  <c r="BP109" i="33"/>
  <c r="CV126" i="33"/>
  <c r="BP126" i="33"/>
  <c r="CV138" i="33"/>
  <c r="BP138" i="33"/>
  <c r="CW50" i="33"/>
  <c r="CW15" i="33"/>
  <c r="V148" i="33"/>
  <c r="BP148" i="33" s="1"/>
  <c r="CU78" i="33"/>
  <c r="CU85" i="11"/>
  <c r="CU85" i="27"/>
  <c r="CU120" i="27"/>
  <c r="CT85" i="11"/>
  <c r="CT85" i="27"/>
  <c r="CT120" i="27"/>
  <c r="CS85" i="27"/>
  <c r="CJ36" i="11"/>
  <c r="CJ64" i="11"/>
  <c r="CJ22" i="27"/>
  <c r="CJ22" i="11"/>
  <c r="CJ43" i="11"/>
  <c r="CJ99" i="11"/>
  <c r="CJ127" i="11"/>
  <c r="W154" i="33"/>
  <c r="CJ29" i="11"/>
  <c r="CJ134" i="11"/>
  <c r="CJ15" i="11"/>
  <c r="CJ50" i="11"/>
  <c r="CJ57" i="11"/>
  <c r="CJ71" i="11"/>
  <c r="CJ141" i="11"/>
  <c r="CJ148" i="11"/>
  <c r="V141" i="33"/>
  <c r="BP141" i="33" s="1"/>
  <c r="V115" i="33"/>
  <c r="CJ43" i="27"/>
  <c r="CJ71" i="27"/>
  <c r="CJ57" i="27"/>
  <c r="CJ106" i="27"/>
  <c r="CJ113" i="27"/>
  <c r="V64" i="33"/>
  <c r="BP64" i="33" s="1"/>
  <c r="CJ15" i="27"/>
  <c r="V43" i="33"/>
  <c r="BP43" i="33" s="1"/>
  <c r="CJ134" i="27"/>
  <c r="V22" i="33"/>
  <c r="BP22" i="33" s="1"/>
  <c r="CJ64" i="27"/>
  <c r="W153" i="33"/>
  <c r="V29" i="33"/>
  <c r="BP29" i="33" s="1"/>
  <c r="CJ148" i="27"/>
  <c r="V36" i="33"/>
  <c r="BP36" i="33" s="1"/>
  <c r="W151" i="33"/>
  <c r="W150" i="33"/>
  <c r="CJ29" i="27"/>
  <c r="CJ36" i="27"/>
  <c r="CJ50" i="27"/>
  <c r="V15" i="33"/>
  <c r="BP15" i="33" s="1"/>
  <c r="V71" i="33"/>
  <c r="V127" i="33"/>
  <c r="BP127" i="33" s="1"/>
  <c r="V116" i="33"/>
  <c r="V50" i="33"/>
  <c r="BP50" i="33" s="1"/>
  <c r="W152" i="33"/>
  <c r="CJ99" i="27"/>
  <c r="CJ127" i="27"/>
  <c r="CJ141" i="27"/>
  <c r="V57" i="33"/>
  <c r="BP57" i="33" s="1"/>
  <c r="W120" i="33"/>
  <c r="BQ120" i="33" s="1"/>
  <c r="W85" i="33"/>
  <c r="BQ85" i="33" s="1"/>
  <c r="CJ113" i="11"/>
  <c r="V113" i="33"/>
  <c r="BP113" i="33" s="1"/>
  <c r="CJ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W120" i="33" l="1"/>
  <c r="CV71" i="33"/>
  <c r="CV57" i="33"/>
  <c r="CV15" i="33"/>
  <c r="BR155" i="33"/>
  <c r="CX155" i="33"/>
  <c r="CV113" i="33"/>
  <c r="CV116" i="33"/>
  <c r="BP116" i="33"/>
  <c r="CW151" i="33"/>
  <c r="BQ151" i="33"/>
  <c r="BP115" i="33"/>
  <c r="CV115" i="33"/>
  <c r="CV127" i="33"/>
  <c r="CV106" i="33"/>
  <c r="CV36" i="33"/>
  <c r="BP80" i="33"/>
  <c r="CV80" i="33"/>
  <c r="W155" i="33"/>
  <c r="BP71" i="33"/>
  <c r="CW154" i="33"/>
  <c r="BQ154" i="33"/>
  <c r="CV134" i="33"/>
  <c r="CV81" i="33"/>
  <c r="BP81" i="33"/>
  <c r="CV83" i="33"/>
  <c r="BP83" i="33"/>
  <c r="CW85" i="33"/>
  <c r="CV43" i="33"/>
  <c r="BP119" i="33"/>
  <c r="CV119" i="33"/>
  <c r="BQ153" i="33"/>
  <c r="CW153" i="33"/>
  <c r="CV141" i="33"/>
  <c r="CV117" i="33"/>
  <c r="BP117" i="33"/>
  <c r="BP84" i="33"/>
  <c r="CV84" i="33"/>
  <c r="CV29" i="33"/>
  <c r="BP118" i="33"/>
  <c r="CV118" i="33"/>
  <c r="CW152" i="33"/>
  <c r="BQ152" i="33"/>
  <c r="CV148" i="33"/>
  <c r="CV99" i="33"/>
  <c r="CV64" i="33"/>
  <c r="CV50" i="33"/>
  <c r="CV82" i="33"/>
  <c r="BP82" i="33"/>
  <c r="CW150" i="33"/>
  <c r="BQ150" i="33"/>
  <c r="CV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V120" i="33" l="1"/>
  <c r="CW155" i="33"/>
  <c r="BQ155" i="33"/>
  <c r="CV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U117" i="11"/>
  <c r="BO115" i="11"/>
  <c r="CU115" i="11"/>
  <c r="CU116" i="11"/>
  <c r="BO116" i="11"/>
  <c r="BO118" i="11"/>
  <c r="CU118" i="11"/>
  <c r="BO119" i="11"/>
  <c r="CU119" i="11"/>
  <c r="CT119" i="11"/>
  <c r="BN119" i="11"/>
  <c r="BN118" i="11"/>
  <c r="CT118" i="11"/>
  <c r="CT117" i="11"/>
  <c r="BN117" i="11"/>
  <c r="BN115" i="11"/>
  <c r="CT115" i="11"/>
  <c r="BN116" i="11"/>
  <c r="CT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U151" i="11" l="1"/>
  <c r="BO151" i="11"/>
  <c r="CU152" i="11"/>
  <c r="BO152" i="11"/>
  <c r="CU154" i="27"/>
  <c r="BO154" i="27"/>
  <c r="BO153" i="27"/>
  <c r="CU153" i="27"/>
  <c r="BO153" i="11"/>
  <c r="CU153" i="11"/>
  <c r="CU150" i="27"/>
  <c r="BO150" i="27"/>
  <c r="U148" i="33"/>
  <c r="BO148" i="33" s="1"/>
  <c r="CU151" i="27"/>
  <c r="BO151" i="27"/>
  <c r="CU154" i="11"/>
  <c r="BO154" i="11"/>
  <c r="CU150" i="11"/>
  <c r="BO150" i="11"/>
  <c r="BO152" i="27"/>
  <c r="CU152" i="27"/>
  <c r="CU18" i="33"/>
  <c r="BO18" i="33"/>
  <c r="BO19" i="33"/>
  <c r="CU19" i="33"/>
  <c r="CU31" i="33"/>
  <c r="BO31" i="33"/>
  <c r="CU41" i="33"/>
  <c r="BO41" i="33"/>
  <c r="CU53" i="33"/>
  <c r="BO53" i="33"/>
  <c r="BO63" i="33"/>
  <c r="CU63" i="33"/>
  <c r="BO96" i="33"/>
  <c r="CU96" i="33"/>
  <c r="BO108" i="33"/>
  <c r="CU108" i="33"/>
  <c r="BO125" i="33"/>
  <c r="CU125" i="33"/>
  <c r="CU137" i="33"/>
  <c r="BO137" i="33"/>
  <c r="BO147" i="33"/>
  <c r="CU147" i="33"/>
  <c r="BO10" i="33"/>
  <c r="CU10" i="33"/>
  <c r="CU20" i="33"/>
  <c r="BO20" i="33"/>
  <c r="CU32" i="33"/>
  <c r="BO32" i="33"/>
  <c r="CU42" i="33"/>
  <c r="BO42" i="33"/>
  <c r="CU54" i="33"/>
  <c r="BO54" i="33"/>
  <c r="CU66" i="33"/>
  <c r="BO66" i="33"/>
  <c r="BO97" i="33"/>
  <c r="CU97" i="33"/>
  <c r="CU109" i="33"/>
  <c r="BO109" i="33"/>
  <c r="CU126" i="33"/>
  <c r="BO126" i="33"/>
  <c r="CU138" i="33"/>
  <c r="BO138" i="33"/>
  <c r="CU52" i="33"/>
  <c r="BO52" i="33"/>
  <c r="BO146" i="33"/>
  <c r="CU146" i="33"/>
  <c r="BO11" i="33"/>
  <c r="CU11" i="33"/>
  <c r="BO21" i="33"/>
  <c r="CU21" i="33"/>
  <c r="BO33" i="33"/>
  <c r="CU33" i="33"/>
  <c r="BO45" i="33"/>
  <c r="CU45" i="33"/>
  <c r="CU55" i="33"/>
  <c r="BO55" i="33"/>
  <c r="CU67" i="33"/>
  <c r="BO67" i="33"/>
  <c r="CU98" i="33"/>
  <c r="BO98" i="33"/>
  <c r="CU110" i="33"/>
  <c r="BO110" i="33"/>
  <c r="CU129" i="33"/>
  <c r="BO129" i="33"/>
  <c r="CU139" i="33"/>
  <c r="BO139" i="33"/>
  <c r="BO95" i="33"/>
  <c r="CU95" i="33"/>
  <c r="CU155" i="11"/>
  <c r="BO155" i="11"/>
  <c r="BO12" i="33"/>
  <c r="CU12" i="33"/>
  <c r="BO24" i="33"/>
  <c r="CU24" i="33"/>
  <c r="CU34" i="33"/>
  <c r="BO34" i="33"/>
  <c r="BO46" i="33"/>
  <c r="CU46" i="33"/>
  <c r="CU56" i="33"/>
  <c r="BO56" i="33"/>
  <c r="CU68" i="33"/>
  <c r="BO68" i="33"/>
  <c r="CU101" i="33"/>
  <c r="BO101" i="33"/>
  <c r="CU111" i="33"/>
  <c r="BO111" i="33"/>
  <c r="CU130" i="33"/>
  <c r="BO130" i="33"/>
  <c r="CU140" i="33"/>
  <c r="BO140" i="33"/>
  <c r="CU120" i="11"/>
  <c r="CU40" i="33"/>
  <c r="BO40" i="33"/>
  <c r="BO105" i="33"/>
  <c r="CU105" i="33"/>
  <c r="U155" i="27"/>
  <c r="BO99" i="27"/>
  <c r="CU13" i="33"/>
  <c r="BO13" i="33"/>
  <c r="CU25" i="33"/>
  <c r="BO25" i="33"/>
  <c r="BO35" i="33"/>
  <c r="CU35" i="33"/>
  <c r="BO47" i="33"/>
  <c r="CU47" i="33"/>
  <c r="BO59" i="33"/>
  <c r="CU59" i="33"/>
  <c r="BO69" i="33"/>
  <c r="CU69" i="33"/>
  <c r="CU102" i="33"/>
  <c r="BO102" i="33"/>
  <c r="CU112" i="33"/>
  <c r="BO112" i="33"/>
  <c r="CU131" i="33"/>
  <c r="BO131" i="33"/>
  <c r="CU143" i="33"/>
  <c r="BO143" i="33"/>
  <c r="CU28" i="33"/>
  <c r="BO28" i="33"/>
  <c r="BO124" i="33"/>
  <c r="CU124" i="33"/>
  <c r="CU14" i="33"/>
  <c r="BO14" i="33"/>
  <c r="CU26" i="33"/>
  <c r="BO26" i="33"/>
  <c r="BO38" i="33"/>
  <c r="CU38" i="33"/>
  <c r="BO48" i="33"/>
  <c r="CU48" i="33"/>
  <c r="BO60" i="33"/>
  <c r="CU60" i="33"/>
  <c r="BO70" i="33"/>
  <c r="CU70" i="33"/>
  <c r="BO103" i="33"/>
  <c r="CU103" i="33"/>
  <c r="BO122" i="33"/>
  <c r="CU122" i="33"/>
  <c r="BO132" i="33"/>
  <c r="CU132" i="33"/>
  <c r="BO144" i="33"/>
  <c r="CU144" i="33"/>
  <c r="CT120" i="11"/>
  <c r="CU62" i="33"/>
  <c r="BO62" i="33"/>
  <c r="CU136" i="33"/>
  <c r="BO136" i="33"/>
  <c r="CU17" i="33"/>
  <c r="BO17" i="33"/>
  <c r="CU27" i="33"/>
  <c r="BO27" i="33"/>
  <c r="BO39" i="33"/>
  <c r="CU39" i="33"/>
  <c r="CU49" i="33"/>
  <c r="BO49" i="33"/>
  <c r="BO61" i="33"/>
  <c r="CU61" i="33"/>
  <c r="BO94" i="33"/>
  <c r="CU94" i="33"/>
  <c r="BO104" i="33"/>
  <c r="CU104" i="33"/>
  <c r="BO123" i="33"/>
  <c r="CU123" i="33"/>
  <c r="BO133" i="33"/>
  <c r="CU133" i="33"/>
  <c r="CU145" i="33"/>
  <c r="BO145" i="33"/>
  <c r="V154" i="33"/>
  <c r="CI71" i="11"/>
  <c r="V153" i="33"/>
  <c r="V152" i="33"/>
  <c r="V150" i="33"/>
  <c r="CI50" i="27"/>
  <c r="V151" i="33"/>
  <c r="CI141" i="11"/>
  <c r="CI57" i="11"/>
  <c r="CI36" i="11"/>
  <c r="CI15" i="27"/>
  <c r="CI71" i="27"/>
  <c r="U81" i="33"/>
  <c r="U116" i="33"/>
  <c r="CI29" i="27"/>
  <c r="CI148" i="27"/>
  <c r="U82" i="33"/>
  <c r="U117" i="33"/>
  <c r="CI64" i="27"/>
  <c r="CI127" i="27"/>
  <c r="U118" i="33"/>
  <c r="U83" i="33"/>
  <c r="CI43" i="27"/>
  <c r="CI15" i="11"/>
  <c r="CI50" i="11"/>
  <c r="U84" i="33"/>
  <c r="U119" i="33"/>
  <c r="CI22" i="27"/>
  <c r="CI141" i="27"/>
  <c r="CI57" i="27"/>
  <c r="CI29" i="11"/>
  <c r="CI113" i="11"/>
  <c r="CI36" i="27"/>
  <c r="CI99" i="27"/>
  <c r="CI64" i="11"/>
  <c r="CI148" i="11"/>
  <c r="CI22" i="11"/>
  <c r="CI43" i="11"/>
  <c r="CI127" i="11"/>
  <c r="U80" i="33"/>
  <c r="U115" i="33"/>
  <c r="CI134" i="27"/>
  <c r="CI134" i="11"/>
  <c r="CI78" i="27"/>
  <c r="CI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I113" i="27"/>
  <c r="CI106" i="27"/>
  <c r="CI106" i="11"/>
  <c r="CI99" i="11"/>
  <c r="CU148" i="33" l="1"/>
  <c r="CU22" i="33"/>
  <c r="CV150" i="33"/>
  <c r="BP150" i="33"/>
  <c r="BP152" i="33"/>
  <c r="CV152" i="33"/>
  <c r="BP153" i="33"/>
  <c r="CV153" i="33"/>
  <c r="CV154" i="33"/>
  <c r="BP154" i="33"/>
  <c r="BP151" i="33"/>
  <c r="CV151" i="33"/>
  <c r="CU141" i="33"/>
  <c r="CU99" i="33"/>
  <c r="BO84" i="33"/>
  <c r="CU84" i="33"/>
  <c r="BO115" i="33"/>
  <c r="CU115" i="33"/>
  <c r="CU82" i="33"/>
  <c r="BO82" i="33"/>
  <c r="CU43" i="33"/>
  <c r="CU134" i="33"/>
  <c r="CU80" i="33"/>
  <c r="BO80" i="33"/>
  <c r="CU50" i="33"/>
  <c r="CU15" i="33"/>
  <c r="CU36" i="33"/>
  <c r="CU113" i="33"/>
  <c r="CU83" i="33"/>
  <c r="BO83" i="33"/>
  <c r="BO116" i="33"/>
  <c r="CU116" i="33"/>
  <c r="CU118" i="33"/>
  <c r="BO118" i="33"/>
  <c r="BO81" i="33"/>
  <c r="CU81" i="33"/>
  <c r="CU64" i="33"/>
  <c r="CU106" i="33"/>
  <c r="CU57" i="33"/>
  <c r="BO117" i="33"/>
  <c r="CU117" i="33"/>
  <c r="V155" i="33"/>
  <c r="BO71" i="33"/>
  <c r="CU29" i="33"/>
  <c r="CU155" i="27"/>
  <c r="BO155" i="27"/>
  <c r="BO119" i="33"/>
  <c r="CU119" i="33"/>
  <c r="CU127" i="33"/>
  <c r="CU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V155" i="33"/>
  <c r="CU120" i="33"/>
  <c r="CU85" i="33"/>
  <c r="BN75" i="33"/>
  <c r="CT75" i="33"/>
  <c r="BN76" i="33"/>
  <c r="CT76" i="33"/>
  <c r="BN77" i="33"/>
  <c r="CT77" i="33"/>
  <c r="BN74" i="33"/>
  <c r="CT74" i="33"/>
  <c r="CT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T78" i="33" l="1"/>
  <c r="CH141" i="11"/>
  <c r="CH64" i="27"/>
  <c r="CH22" i="27"/>
  <c r="CH134" i="27"/>
  <c r="CH113" i="27"/>
  <c r="CH29" i="11"/>
  <c r="CH50" i="11"/>
  <c r="CH78" i="27"/>
  <c r="CH36" i="27"/>
  <c r="CH113" i="11"/>
  <c r="CH148" i="27"/>
  <c r="CH22" i="11"/>
  <c r="CH57" i="11"/>
  <c r="CH50" i="27"/>
  <c r="CH148" i="11"/>
  <c r="CH134" i="11"/>
  <c r="CH15" i="11"/>
  <c r="CH36" i="11"/>
  <c r="CH43" i="11"/>
  <c r="CH64" i="11"/>
  <c r="CH71" i="11"/>
  <c r="CH106" i="11"/>
  <c r="CH127" i="11"/>
  <c r="CH78" i="11"/>
  <c r="CH15" i="27"/>
  <c r="CH71" i="27"/>
  <c r="CH99" i="27"/>
  <c r="CH106" i="27"/>
  <c r="CH29" i="27"/>
  <c r="CH57" i="27"/>
  <c r="CH127" i="27"/>
  <c r="CH43" i="27"/>
  <c r="CH141" i="27"/>
  <c r="CH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S77" i="33"/>
  <c r="BM73" i="33"/>
  <c r="CS73" i="33"/>
  <c r="BM74" i="33"/>
  <c r="CS74" i="33"/>
  <c r="CS76" i="33"/>
  <c r="BM76" i="33"/>
  <c r="CS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T151" i="11"/>
  <c r="CT150" i="27"/>
  <c r="BN150" i="27"/>
  <c r="BN152" i="11"/>
  <c r="CT152" i="11"/>
  <c r="BN151" i="27"/>
  <c r="CT151" i="27"/>
  <c r="BN153" i="11"/>
  <c r="CT153" i="11"/>
  <c r="BN153" i="27"/>
  <c r="CT153" i="27"/>
  <c r="BN155" i="11"/>
  <c r="CT155" i="11"/>
  <c r="CT154" i="11"/>
  <c r="BN154" i="11"/>
  <c r="BN154" i="27"/>
  <c r="CT154" i="27"/>
  <c r="BN155" i="27"/>
  <c r="CT155" i="27"/>
  <c r="CT152" i="27"/>
  <c r="BN152" i="27"/>
  <c r="BN150" i="11"/>
  <c r="CT150" i="11"/>
  <c r="CT25" i="33"/>
  <c r="BN25" i="33"/>
  <c r="BN47" i="33"/>
  <c r="CT47" i="33"/>
  <c r="BN69" i="33"/>
  <c r="CT69" i="33"/>
  <c r="BN112" i="33"/>
  <c r="CT112" i="33"/>
  <c r="BN131" i="33"/>
  <c r="CT131" i="33"/>
  <c r="BM118" i="27"/>
  <c r="CS118" i="27"/>
  <c r="CT14" i="33"/>
  <c r="BN14" i="33"/>
  <c r="BN122" i="33"/>
  <c r="CT122" i="33"/>
  <c r="BN17" i="33"/>
  <c r="CT17" i="33"/>
  <c r="CT27" i="33"/>
  <c r="BN27" i="33"/>
  <c r="BN39" i="33"/>
  <c r="CT39" i="33"/>
  <c r="BN49" i="33"/>
  <c r="CT49" i="33"/>
  <c r="CT61" i="33"/>
  <c r="BN61" i="33"/>
  <c r="BN94" i="33"/>
  <c r="CT94" i="33"/>
  <c r="BN104" i="33"/>
  <c r="CT104" i="33"/>
  <c r="BN123" i="33"/>
  <c r="CT123" i="33"/>
  <c r="BN133" i="33"/>
  <c r="CT133" i="33"/>
  <c r="BN145" i="33"/>
  <c r="CT145" i="33"/>
  <c r="BM116" i="27"/>
  <c r="CS116" i="27"/>
  <c r="CT38" i="33"/>
  <c r="BN38" i="33"/>
  <c r="CT144" i="33"/>
  <c r="BN144" i="33"/>
  <c r="BN18" i="33"/>
  <c r="CT18" i="33"/>
  <c r="BN28" i="33"/>
  <c r="CT28" i="33"/>
  <c r="BN40" i="33"/>
  <c r="CT40" i="33"/>
  <c r="BN52" i="33"/>
  <c r="CT52" i="33"/>
  <c r="BN62" i="33"/>
  <c r="CT62" i="33"/>
  <c r="BN95" i="33"/>
  <c r="CT95" i="33"/>
  <c r="BN105" i="33"/>
  <c r="CT105" i="33"/>
  <c r="BN124" i="33"/>
  <c r="CT124" i="33"/>
  <c r="BN136" i="33"/>
  <c r="CT136" i="33"/>
  <c r="BN146" i="33"/>
  <c r="CT146" i="33"/>
  <c r="BN35" i="33"/>
  <c r="CT35" i="33"/>
  <c r="CT48" i="33"/>
  <c r="BN48" i="33"/>
  <c r="CT132" i="33"/>
  <c r="BN132" i="33"/>
  <c r="CT19" i="33"/>
  <c r="BN19" i="33"/>
  <c r="BN31" i="33"/>
  <c r="CT31" i="33"/>
  <c r="CT41" i="33"/>
  <c r="BN41" i="33"/>
  <c r="CT53" i="33"/>
  <c r="BN53" i="33"/>
  <c r="BN63" i="33"/>
  <c r="CT63" i="33"/>
  <c r="BN96" i="33"/>
  <c r="CT96" i="33"/>
  <c r="CT108" i="33"/>
  <c r="BN108" i="33"/>
  <c r="CT125" i="33"/>
  <c r="BN125" i="33"/>
  <c r="CT137" i="33"/>
  <c r="BN137" i="33"/>
  <c r="CT147" i="33"/>
  <c r="BN147" i="33"/>
  <c r="BN59" i="33"/>
  <c r="CT59" i="33"/>
  <c r="BN102" i="33"/>
  <c r="CT102" i="33"/>
  <c r="CT143" i="33"/>
  <c r="BN143" i="33"/>
  <c r="CT26" i="33"/>
  <c r="BN26" i="33"/>
  <c r="CT60" i="33"/>
  <c r="BN60" i="33"/>
  <c r="CT70" i="33"/>
  <c r="BN70" i="33"/>
  <c r="BN103" i="33"/>
  <c r="CT103" i="33"/>
  <c r="CS115" i="27"/>
  <c r="BM115" i="27"/>
  <c r="BM117" i="27"/>
  <c r="CS117" i="27"/>
  <c r="BM119" i="27"/>
  <c r="CS119" i="27"/>
  <c r="CT10" i="33"/>
  <c r="BN10" i="33"/>
  <c r="CT20" i="33"/>
  <c r="BN20" i="33"/>
  <c r="BN32" i="33"/>
  <c r="CT32" i="33"/>
  <c r="CT42" i="33"/>
  <c r="BN42" i="33"/>
  <c r="CT54" i="33"/>
  <c r="BN54" i="33"/>
  <c r="BN66" i="33"/>
  <c r="CT66" i="33"/>
  <c r="CT97" i="33"/>
  <c r="BN97" i="33"/>
  <c r="BN109" i="33"/>
  <c r="CT109" i="33"/>
  <c r="BN126" i="33"/>
  <c r="CT126" i="33"/>
  <c r="BN138" i="33"/>
  <c r="CT138" i="33"/>
  <c r="CT13" i="33"/>
  <c r="BN13" i="33"/>
  <c r="CT11" i="33"/>
  <c r="BN11" i="33"/>
  <c r="BN21" i="33"/>
  <c r="CT21" i="33"/>
  <c r="CT33" i="33"/>
  <c r="BN33" i="33"/>
  <c r="CT45" i="33"/>
  <c r="BN45" i="33"/>
  <c r="BN55" i="33"/>
  <c r="CT55" i="33"/>
  <c r="CT67" i="33"/>
  <c r="BN67" i="33"/>
  <c r="CT98" i="33"/>
  <c r="BN98" i="33"/>
  <c r="CT110" i="33"/>
  <c r="BN110" i="33"/>
  <c r="BN129" i="33"/>
  <c r="CT129" i="33"/>
  <c r="BN139" i="33"/>
  <c r="CT139" i="33"/>
  <c r="BN12" i="33"/>
  <c r="CT12" i="33"/>
  <c r="CT24" i="33"/>
  <c r="BN24" i="33"/>
  <c r="CT34" i="33"/>
  <c r="BN34" i="33"/>
  <c r="BN46" i="33"/>
  <c r="CT46" i="33"/>
  <c r="CT56" i="33"/>
  <c r="BN56" i="33"/>
  <c r="BN68" i="33"/>
  <c r="CT68" i="33"/>
  <c r="CT101" i="33"/>
  <c r="BN101" i="33"/>
  <c r="CT111" i="33"/>
  <c r="BN111" i="33"/>
  <c r="BN130" i="33"/>
  <c r="CT130" i="33"/>
  <c r="BN140" i="33"/>
  <c r="CT140" i="33"/>
  <c r="CS118" i="11"/>
  <c r="BM118" i="11"/>
  <c r="CS84" i="11"/>
  <c r="BM84" i="11"/>
  <c r="BM115" i="11"/>
  <c r="CS115" i="11"/>
  <c r="BM117" i="11"/>
  <c r="CS117" i="11"/>
  <c r="CS83" i="11"/>
  <c r="BM83" i="11"/>
  <c r="BM80" i="11"/>
  <c r="CS80" i="11"/>
  <c r="BM81" i="11"/>
  <c r="CS81" i="11"/>
  <c r="CS119" i="11"/>
  <c r="BM119" i="11"/>
  <c r="BM116" i="11"/>
  <c r="CS116" i="11"/>
  <c r="BM82" i="11"/>
  <c r="CS82" i="11"/>
  <c r="CS78" i="33"/>
  <c r="CR118" i="11"/>
  <c r="BL118" i="11"/>
  <c r="CR84" i="11"/>
  <c r="BL84" i="11"/>
  <c r="CR116" i="27"/>
  <c r="BL116" i="27"/>
  <c r="BL82" i="27"/>
  <c r="CR82" i="27"/>
  <c r="BL117" i="11"/>
  <c r="CR117" i="11"/>
  <c r="CR83" i="11"/>
  <c r="BL83" i="11"/>
  <c r="CR115" i="11"/>
  <c r="BL115" i="11"/>
  <c r="CR81" i="11"/>
  <c r="BL81" i="11"/>
  <c r="CR80" i="11"/>
  <c r="BL80" i="11"/>
  <c r="BL84" i="27"/>
  <c r="CR84" i="27"/>
  <c r="CR115" i="27"/>
  <c r="BL115" i="27"/>
  <c r="CR117" i="27"/>
  <c r="BL117" i="27"/>
  <c r="BL119" i="27"/>
  <c r="CR119" i="27"/>
  <c r="CR119" i="11"/>
  <c r="BL119" i="11"/>
  <c r="BL81" i="27"/>
  <c r="CR81" i="27"/>
  <c r="BL83" i="27"/>
  <c r="CR83" i="27"/>
  <c r="CR118" i="27"/>
  <c r="BL118" i="27"/>
  <c r="CR80" i="27"/>
  <c r="BL80" i="27"/>
  <c r="BL116" i="11"/>
  <c r="CR116" i="11"/>
  <c r="BL82" i="11"/>
  <c r="CR82" i="11"/>
  <c r="CQ118" i="11"/>
  <c r="BK118" i="11"/>
  <c r="CQ82" i="27"/>
  <c r="BK82" i="27"/>
  <c r="CQ117" i="11"/>
  <c r="BK117" i="11"/>
  <c r="CQ83" i="11"/>
  <c r="BK83" i="11"/>
  <c r="CQ80" i="11"/>
  <c r="BK80" i="11"/>
  <c r="CQ84" i="11"/>
  <c r="BK84" i="11"/>
  <c r="CQ116" i="27"/>
  <c r="BK116" i="27"/>
  <c r="CQ80" i="27"/>
  <c r="BK80" i="27"/>
  <c r="CQ115" i="27"/>
  <c r="BK115" i="27"/>
  <c r="CQ117" i="27"/>
  <c r="BK117" i="27"/>
  <c r="CQ119" i="27"/>
  <c r="BK119" i="27"/>
  <c r="CQ119" i="11"/>
  <c r="BK119" i="11"/>
  <c r="CQ81" i="27"/>
  <c r="BK81" i="27"/>
  <c r="CQ83" i="27"/>
  <c r="BK83" i="27"/>
  <c r="CQ115" i="11"/>
  <c r="BK115" i="11"/>
  <c r="CQ81" i="11"/>
  <c r="BK81" i="11"/>
  <c r="CQ116" i="11"/>
  <c r="BK116" i="11"/>
  <c r="CQ82" i="11"/>
  <c r="BK82" i="11"/>
  <c r="CQ118" i="27"/>
  <c r="BK118" i="27"/>
  <c r="CQ84" i="27"/>
  <c r="BK84" i="27"/>
  <c r="CP118" i="27"/>
  <c r="BJ118" i="27"/>
  <c r="BJ115" i="11"/>
  <c r="CP115" i="11"/>
  <c r="BJ80" i="27"/>
  <c r="CP80" i="27"/>
  <c r="BJ82" i="27"/>
  <c r="CP82" i="27"/>
  <c r="CP81" i="11"/>
  <c r="BJ81" i="11"/>
  <c r="BJ117" i="11"/>
  <c r="CP117" i="11"/>
  <c r="CP83" i="11"/>
  <c r="BJ83" i="11"/>
  <c r="CP116" i="27"/>
  <c r="BJ116" i="27"/>
  <c r="CP84" i="27"/>
  <c r="BJ84" i="27"/>
  <c r="CP80" i="11"/>
  <c r="BJ80" i="11"/>
  <c r="CP117" i="27"/>
  <c r="BJ117" i="27"/>
  <c r="BJ119" i="11"/>
  <c r="CP119" i="11"/>
  <c r="BJ83" i="27"/>
  <c r="CP83" i="27"/>
  <c r="CP116" i="11"/>
  <c r="BJ116" i="11"/>
  <c r="CP82" i="11"/>
  <c r="BJ82" i="11"/>
  <c r="BJ115" i="27"/>
  <c r="CP115" i="27"/>
  <c r="CP119" i="27"/>
  <c r="BJ119" i="27"/>
  <c r="BJ81" i="27"/>
  <c r="CP81" i="27"/>
  <c r="CP118" i="11"/>
  <c r="BJ118" i="11"/>
  <c r="BJ84" i="11"/>
  <c r="CP84" i="11"/>
  <c r="CO117" i="11"/>
  <c r="BI117" i="11"/>
  <c r="BI119" i="11"/>
  <c r="CO119" i="11"/>
  <c r="CO81" i="27"/>
  <c r="BI81" i="27"/>
  <c r="CO83" i="27"/>
  <c r="BI83" i="27"/>
  <c r="BI116" i="11"/>
  <c r="CO116" i="11"/>
  <c r="CO82" i="11"/>
  <c r="BI82" i="11"/>
  <c r="BI118" i="11"/>
  <c r="CO118" i="11"/>
  <c r="CO84" i="11"/>
  <c r="BI84" i="11"/>
  <c r="CO83" i="11"/>
  <c r="BI83" i="11"/>
  <c r="CO82" i="27"/>
  <c r="BI82" i="27"/>
  <c r="BI84" i="27"/>
  <c r="CO84" i="27"/>
  <c r="CO81" i="11"/>
  <c r="BI81" i="11"/>
  <c r="CG141" i="11"/>
  <c r="S120" i="27"/>
  <c r="BM120" i="27" s="1"/>
  <c r="Q120" i="27"/>
  <c r="BK120" i="27" s="1"/>
  <c r="P120" i="27"/>
  <c r="BJ120" i="27" s="1"/>
  <c r="T119" i="33"/>
  <c r="T84" i="33"/>
  <c r="CG50" i="27"/>
  <c r="CG78" i="11"/>
  <c r="T80" i="33"/>
  <c r="T115" i="33"/>
  <c r="CG134" i="11"/>
  <c r="T116" i="33"/>
  <c r="T81" i="33"/>
  <c r="CG22" i="27"/>
  <c r="CG78" i="27"/>
  <c r="T82" i="33"/>
  <c r="T117" i="33"/>
  <c r="CG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G50" i="11"/>
  <c r="CG29" i="11"/>
  <c r="S120" i="11"/>
  <c r="BM120" i="11" s="1"/>
  <c r="S85" i="11"/>
  <c r="BM85" i="11" s="1"/>
  <c r="CG57" i="11"/>
  <c r="CG36" i="11"/>
  <c r="P85" i="27"/>
  <c r="BJ85" i="27" s="1"/>
  <c r="CG71" i="27"/>
  <c r="CG148" i="27"/>
  <c r="Q85" i="27"/>
  <c r="BK85" i="27" s="1"/>
  <c r="CG36" i="27"/>
  <c r="R85" i="27"/>
  <c r="BL85" i="27" s="1"/>
  <c r="CG15" i="27"/>
  <c r="CG43" i="27"/>
  <c r="CG141" i="27"/>
  <c r="CG29" i="27"/>
  <c r="CG127" i="27"/>
  <c r="R120" i="27"/>
  <c r="BL120" i="27" s="1"/>
  <c r="CG64" i="27"/>
  <c r="CG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G113" i="27"/>
  <c r="CG106" i="27"/>
  <c r="CG99" i="27"/>
  <c r="CG106" i="11"/>
  <c r="CG113" i="11"/>
  <c r="CG43" i="11"/>
  <c r="CG64" i="11"/>
  <c r="CG71" i="11"/>
  <c r="CG148" i="11"/>
  <c r="CG15" i="11"/>
  <c r="CG22" i="11"/>
  <c r="CG99" i="11"/>
  <c r="CG127" i="11"/>
  <c r="BO151" i="33" l="1"/>
  <c r="CU151" i="33"/>
  <c r="BO152" i="33"/>
  <c r="CU152" i="33"/>
  <c r="BO154" i="33"/>
  <c r="CU154" i="33"/>
  <c r="CU150" i="33"/>
  <c r="BO150" i="33"/>
  <c r="CU153" i="33"/>
  <c r="BO153" i="33"/>
  <c r="CS120" i="27"/>
  <c r="CT141" i="33"/>
  <c r="CT71" i="33"/>
  <c r="CT36" i="33"/>
  <c r="CT148" i="33"/>
  <c r="CT127" i="33"/>
  <c r="CT99" i="33"/>
  <c r="CT29" i="33"/>
  <c r="CT117" i="33"/>
  <c r="BN117" i="33"/>
  <c r="BN84" i="33"/>
  <c r="CT84" i="33"/>
  <c r="CT57" i="33"/>
  <c r="CT15" i="33"/>
  <c r="CT22" i="33"/>
  <c r="BN80" i="33"/>
  <c r="CT80" i="33"/>
  <c r="CT82" i="33"/>
  <c r="BN82" i="33"/>
  <c r="CT81" i="33"/>
  <c r="BN81" i="33"/>
  <c r="CT119" i="33"/>
  <c r="BN119" i="33"/>
  <c r="CT134" i="33"/>
  <c r="CT50" i="33"/>
  <c r="CT43" i="33"/>
  <c r="CT118" i="33"/>
  <c r="BN118" i="33"/>
  <c r="CT116" i="33"/>
  <c r="BN116" i="33"/>
  <c r="CT106" i="33"/>
  <c r="CT83" i="33"/>
  <c r="BN83" i="33"/>
  <c r="CT64" i="33"/>
  <c r="CT115" i="33"/>
  <c r="BN115" i="33"/>
  <c r="CT113" i="33"/>
  <c r="CS120" i="11"/>
  <c r="CQ85" i="11"/>
  <c r="CS85" i="11"/>
  <c r="CR85" i="27"/>
  <c r="CR120" i="11"/>
  <c r="CR120" i="27"/>
  <c r="CR85" i="11"/>
  <c r="CQ120" i="11"/>
  <c r="CQ120" i="27"/>
  <c r="CQ85" i="27"/>
  <c r="CP120" i="27"/>
  <c r="CP85" i="27"/>
  <c r="CP120" i="11"/>
  <c r="CP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U155" i="33" l="1"/>
  <c r="BO155" i="33"/>
  <c r="CT120" i="33"/>
  <c r="CT85" i="33"/>
  <c r="CR77" i="33"/>
  <c r="BL77" i="33"/>
  <c r="CR76" i="33"/>
  <c r="BL76" i="33"/>
  <c r="CR74" i="33"/>
  <c r="BL74" i="33"/>
  <c r="BL73" i="33"/>
  <c r="CR73" i="33"/>
  <c r="BL75" i="33"/>
  <c r="CR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S153" i="27"/>
  <c r="CS154" i="27"/>
  <c r="BM154" i="27"/>
  <c r="BM151" i="27"/>
  <c r="CS151" i="27"/>
  <c r="CS152" i="27"/>
  <c r="BM152" i="27"/>
  <c r="BM150" i="27"/>
  <c r="CS150" i="27"/>
  <c r="BM155" i="27"/>
  <c r="CS155" i="27"/>
  <c r="BM150" i="11"/>
  <c r="CS150" i="11"/>
  <c r="BM151" i="11"/>
  <c r="CS151" i="11"/>
  <c r="CS152" i="11"/>
  <c r="BM152" i="11"/>
  <c r="CS153" i="11"/>
  <c r="BM153" i="11"/>
  <c r="CS154" i="11"/>
  <c r="BM154" i="11"/>
  <c r="CS61" i="33"/>
  <c r="BM61" i="33"/>
  <c r="BM123" i="33"/>
  <c r="CS123" i="33"/>
  <c r="CS13" i="33"/>
  <c r="BM13" i="33"/>
  <c r="BM25" i="33"/>
  <c r="CS25" i="33"/>
  <c r="CS35" i="33"/>
  <c r="BM35" i="33"/>
  <c r="BM47" i="33"/>
  <c r="CS47" i="33"/>
  <c r="BM59" i="33"/>
  <c r="CS59" i="33"/>
  <c r="BM69" i="33"/>
  <c r="CS69" i="33"/>
  <c r="BM102" i="33"/>
  <c r="CS102" i="33"/>
  <c r="CS112" i="33"/>
  <c r="BM112" i="33"/>
  <c r="BM131" i="33"/>
  <c r="CS131" i="33"/>
  <c r="BM143" i="33"/>
  <c r="CS143" i="33"/>
  <c r="BM26" i="33"/>
  <c r="CS26" i="33"/>
  <c r="BM144" i="33"/>
  <c r="CS144" i="33"/>
  <c r="CS104" i="33"/>
  <c r="BM104" i="33"/>
  <c r="CS18" i="33"/>
  <c r="BM18" i="33"/>
  <c r="BM28" i="33"/>
  <c r="CS28" i="33"/>
  <c r="CS40" i="33"/>
  <c r="BM40" i="33"/>
  <c r="CS52" i="33"/>
  <c r="BM52" i="33"/>
  <c r="CS62" i="33"/>
  <c r="BM62" i="33"/>
  <c r="BM95" i="33"/>
  <c r="CS95" i="33"/>
  <c r="BM105" i="33"/>
  <c r="CS105" i="33"/>
  <c r="BM124" i="33"/>
  <c r="CS124" i="33"/>
  <c r="BM136" i="33"/>
  <c r="CS136" i="33"/>
  <c r="CS146" i="33"/>
  <c r="BM146" i="33"/>
  <c r="CS38" i="33"/>
  <c r="BM38" i="33"/>
  <c r="CS70" i="33"/>
  <c r="BM70" i="33"/>
  <c r="CS17" i="33"/>
  <c r="BM17" i="33"/>
  <c r="CS94" i="33"/>
  <c r="BM94" i="33"/>
  <c r="BM133" i="33"/>
  <c r="CS133" i="33"/>
  <c r="CS19" i="33"/>
  <c r="BM19" i="33"/>
  <c r="CS31" i="33"/>
  <c r="BM31" i="33"/>
  <c r="CS41" i="33"/>
  <c r="BM41" i="33"/>
  <c r="CS53" i="33"/>
  <c r="BM53" i="33"/>
  <c r="BM63" i="33"/>
  <c r="CS63" i="33"/>
  <c r="BM96" i="33"/>
  <c r="CS96" i="33"/>
  <c r="CS108" i="33"/>
  <c r="BM108" i="33"/>
  <c r="CS125" i="33"/>
  <c r="BM125" i="33"/>
  <c r="BM137" i="33"/>
  <c r="CS137" i="33"/>
  <c r="CS147" i="33"/>
  <c r="BM147" i="33"/>
  <c r="CS14" i="33"/>
  <c r="BM14" i="33"/>
  <c r="BM103" i="33"/>
  <c r="CS103" i="33"/>
  <c r="BM27" i="33"/>
  <c r="CS27" i="33"/>
  <c r="BM145" i="33"/>
  <c r="CS145" i="33"/>
  <c r="CS10" i="33"/>
  <c r="BM10" i="33"/>
  <c r="CS20" i="33"/>
  <c r="BM20" i="33"/>
  <c r="CS32" i="33"/>
  <c r="BM32" i="33"/>
  <c r="CS42" i="33"/>
  <c r="BM42" i="33"/>
  <c r="BM54" i="33"/>
  <c r="CS54" i="33"/>
  <c r="BM66" i="33"/>
  <c r="CS66" i="33"/>
  <c r="CS97" i="33"/>
  <c r="BM97" i="33"/>
  <c r="CS109" i="33"/>
  <c r="BM109" i="33"/>
  <c r="CS126" i="33"/>
  <c r="BM126" i="33"/>
  <c r="BM138" i="33"/>
  <c r="CS138" i="33"/>
  <c r="CS60" i="33"/>
  <c r="BM60" i="33"/>
  <c r="BM132" i="33"/>
  <c r="CS132" i="33"/>
  <c r="BM49" i="33"/>
  <c r="CS49" i="33"/>
  <c r="CS155" i="11"/>
  <c r="BM155" i="11"/>
  <c r="BM11" i="33"/>
  <c r="CS11" i="33"/>
  <c r="CS21" i="33"/>
  <c r="BM21" i="33"/>
  <c r="CS33" i="33"/>
  <c r="BM33" i="33"/>
  <c r="BM45" i="33"/>
  <c r="CS45" i="33"/>
  <c r="CS55" i="33"/>
  <c r="BM55" i="33"/>
  <c r="BM67" i="33"/>
  <c r="CS67" i="33"/>
  <c r="CS98" i="33"/>
  <c r="BM98" i="33"/>
  <c r="CS110" i="33"/>
  <c r="BM110" i="33"/>
  <c r="BM129" i="33"/>
  <c r="CS129" i="33"/>
  <c r="BM139" i="33"/>
  <c r="CS139" i="33"/>
  <c r="BM48" i="33"/>
  <c r="CS48" i="33"/>
  <c r="BM122" i="33"/>
  <c r="CS122" i="33"/>
  <c r="BM39" i="33"/>
  <c r="CS39" i="33"/>
  <c r="CS12" i="33"/>
  <c r="BM12" i="33"/>
  <c r="BM24" i="33"/>
  <c r="CS24" i="33"/>
  <c r="BM34" i="33"/>
  <c r="CS34" i="33"/>
  <c r="BM46" i="33"/>
  <c r="CS46" i="33"/>
  <c r="BM56" i="33"/>
  <c r="CS56" i="33"/>
  <c r="CS68" i="33"/>
  <c r="BM68" i="33"/>
  <c r="BM101" i="33"/>
  <c r="CS101" i="33"/>
  <c r="CS111" i="33"/>
  <c r="BM111" i="33"/>
  <c r="CS130" i="33"/>
  <c r="BM130" i="33"/>
  <c r="BM140" i="33"/>
  <c r="CS140" i="33"/>
  <c r="CR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T153" i="33"/>
  <c r="CT152" i="33"/>
  <c r="BN152" i="33"/>
  <c r="CT151" i="33"/>
  <c r="BN151" i="33"/>
  <c r="BN154" i="33"/>
  <c r="CT154" i="33"/>
  <c r="BN150" i="33"/>
  <c r="CT150" i="33"/>
  <c r="CS64" i="33"/>
  <c r="CS82" i="33"/>
  <c r="BM82" i="33"/>
  <c r="BM117" i="33"/>
  <c r="CS117" i="33"/>
  <c r="CS141" i="33"/>
  <c r="CS148" i="33"/>
  <c r="CS29" i="33"/>
  <c r="BM119" i="33"/>
  <c r="CS119" i="33"/>
  <c r="CS115" i="33"/>
  <c r="BM115" i="33"/>
  <c r="CS99" i="33"/>
  <c r="CS134" i="33"/>
  <c r="CS84" i="33"/>
  <c r="BM84" i="33"/>
  <c r="BM80" i="33"/>
  <c r="CS80" i="33"/>
  <c r="CS106" i="33"/>
  <c r="CS36" i="33"/>
  <c r="CS50" i="33"/>
  <c r="CS71" i="33"/>
  <c r="CS116" i="33"/>
  <c r="BM116" i="33"/>
  <c r="CS83" i="33"/>
  <c r="BM83" i="33"/>
  <c r="CS127" i="33"/>
  <c r="CS57" i="33"/>
  <c r="CS43" i="33"/>
  <c r="CS81" i="33"/>
  <c r="BM81" i="33"/>
  <c r="CS22" i="33"/>
  <c r="CS118" i="33"/>
  <c r="BM118" i="33"/>
  <c r="CS15" i="33"/>
  <c r="CS113" i="33"/>
  <c r="CF134" i="11"/>
  <c r="CF141" i="27"/>
  <c r="CF15" i="11"/>
  <c r="CF50" i="11"/>
  <c r="CF71" i="11"/>
  <c r="CF141" i="11"/>
  <c r="CF113" i="11"/>
  <c r="CF106" i="11"/>
  <c r="CF22" i="11"/>
  <c r="CF43" i="11"/>
  <c r="S120" i="33"/>
  <c r="BM120" i="33" s="1"/>
  <c r="CF99" i="27"/>
  <c r="S85" i="33"/>
  <c r="BM85" i="33" s="1"/>
  <c r="CF29" i="11"/>
  <c r="CF36" i="11"/>
  <c r="CF57" i="11"/>
  <c r="CF64" i="11"/>
  <c r="CF99" i="11"/>
  <c r="CF127" i="11"/>
  <c r="CF148" i="11"/>
  <c r="CF127" i="27"/>
  <c r="CF15" i="27"/>
  <c r="CF36" i="27"/>
  <c r="CF43" i="27"/>
  <c r="CF64" i="27"/>
  <c r="CF148" i="27"/>
  <c r="T155" i="33"/>
  <c r="CF106" i="27"/>
  <c r="CF134" i="27"/>
  <c r="CF22" i="27"/>
  <c r="CF29" i="27"/>
  <c r="CF50" i="27"/>
  <c r="CF57" i="27"/>
  <c r="CF113" i="27"/>
  <c r="CF71" i="27"/>
  <c r="CF78" i="27"/>
  <c r="CF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E106" i="33" s="1"/>
  <c r="D101" i="33"/>
  <c r="C101" i="33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C106" i="33" l="1"/>
  <c r="I106" i="33"/>
  <c r="BC106" i="33" s="1"/>
  <c r="N127" i="33"/>
  <c r="BH127" i="33" s="1"/>
  <c r="P148" i="33"/>
  <c r="BJ148" i="33" s="1"/>
  <c r="F127" i="33"/>
  <c r="M106" i="33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T155" i="33"/>
  <c r="BN155" i="33"/>
  <c r="E81" i="33"/>
  <c r="M116" i="33"/>
  <c r="BG116" i="33" s="1"/>
  <c r="E118" i="33"/>
  <c r="D148" i="33"/>
  <c r="H29" i="33"/>
  <c r="BB29" i="33" s="1"/>
  <c r="D113" i="33"/>
  <c r="CS120" i="33"/>
  <c r="F64" i="33"/>
  <c r="CS85" i="33"/>
  <c r="C50" i="33"/>
  <c r="D106" i="33"/>
  <c r="CQ94" i="33"/>
  <c r="BK94" i="33"/>
  <c r="CQ95" i="33"/>
  <c r="BK95" i="33"/>
  <c r="BK96" i="33"/>
  <c r="CQ96" i="33"/>
  <c r="BK97" i="33"/>
  <c r="CQ97" i="33"/>
  <c r="BK98" i="33"/>
  <c r="CQ98" i="33"/>
  <c r="CQ101" i="33"/>
  <c r="BK101" i="33"/>
  <c r="CQ102" i="33"/>
  <c r="BK102" i="33"/>
  <c r="BK103" i="33"/>
  <c r="CQ103" i="33"/>
  <c r="BK104" i="33"/>
  <c r="CQ104" i="33"/>
  <c r="CQ105" i="33"/>
  <c r="BK105" i="33"/>
  <c r="BK108" i="33"/>
  <c r="CQ108" i="33"/>
  <c r="BK109" i="33"/>
  <c r="CQ109" i="33"/>
  <c r="BK110" i="33"/>
  <c r="CQ110" i="33"/>
  <c r="CQ111" i="33"/>
  <c r="BK111" i="33"/>
  <c r="BK112" i="33"/>
  <c r="CQ112" i="33"/>
  <c r="BK122" i="33"/>
  <c r="CQ122" i="33"/>
  <c r="CQ123" i="33"/>
  <c r="BK123" i="33"/>
  <c r="CQ124" i="33"/>
  <c r="BK124" i="33"/>
  <c r="BK125" i="33"/>
  <c r="CQ125" i="33"/>
  <c r="BK126" i="33"/>
  <c r="CQ126" i="33"/>
  <c r="BK129" i="33"/>
  <c r="CQ129" i="33"/>
  <c r="BK130" i="33"/>
  <c r="CQ130" i="33"/>
  <c r="CQ131" i="33"/>
  <c r="BK131" i="33"/>
  <c r="CQ132" i="33"/>
  <c r="BK132" i="33"/>
  <c r="CQ133" i="33"/>
  <c r="BK133" i="33"/>
  <c r="BK136" i="33"/>
  <c r="CQ136" i="33"/>
  <c r="CQ137" i="33"/>
  <c r="BK137" i="33"/>
  <c r="BK138" i="33"/>
  <c r="CQ138" i="33"/>
  <c r="CQ139" i="33"/>
  <c r="BK139" i="33"/>
  <c r="BK140" i="33"/>
  <c r="CQ140" i="33"/>
  <c r="BK143" i="33"/>
  <c r="CQ143" i="33"/>
  <c r="BK144" i="33"/>
  <c r="CQ144" i="33"/>
  <c r="CQ145" i="33"/>
  <c r="BK145" i="33"/>
  <c r="BK146" i="33"/>
  <c r="CQ146" i="33"/>
  <c r="CQ147" i="33"/>
  <c r="BK147" i="33"/>
  <c r="CR94" i="33"/>
  <c r="BL94" i="33"/>
  <c r="CR97" i="33"/>
  <c r="BL97" i="33"/>
  <c r="CR103" i="33"/>
  <c r="BL103" i="33"/>
  <c r="CR108" i="33"/>
  <c r="BL108" i="33"/>
  <c r="CR124" i="33"/>
  <c r="BL124" i="33"/>
  <c r="CR129" i="33"/>
  <c r="BL129" i="33"/>
  <c r="CR132" i="33"/>
  <c r="BL132" i="33"/>
  <c r="CR143" i="33"/>
  <c r="BL143" i="33"/>
  <c r="BK75" i="33"/>
  <c r="CQ75" i="33"/>
  <c r="CQ74" i="33"/>
  <c r="BK74" i="33"/>
  <c r="CR95" i="33"/>
  <c r="BL95" i="33"/>
  <c r="BL98" i="33"/>
  <c r="CR98" i="33"/>
  <c r="BL101" i="33"/>
  <c r="CR101" i="33"/>
  <c r="BL102" i="33"/>
  <c r="CR102" i="33"/>
  <c r="BL105" i="33"/>
  <c r="CR105" i="33"/>
  <c r="CR110" i="33"/>
  <c r="BL110" i="33"/>
  <c r="BL111" i="33"/>
  <c r="CR111" i="33"/>
  <c r="BL125" i="33"/>
  <c r="CR125" i="33"/>
  <c r="BL130" i="33"/>
  <c r="CR130" i="33"/>
  <c r="CR136" i="33"/>
  <c r="BL136" i="33"/>
  <c r="CR137" i="33"/>
  <c r="BL137" i="33"/>
  <c r="CR144" i="33"/>
  <c r="BL144" i="33"/>
  <c r="CR147" i="33"/>
  <c r="BL147" i="33"/>
  <c r="CQ10" i="33"/>
  <c r="BK10" i="33"/>
  <c r="CQ11" i="33"/>
  <c r="BK11" i="33"/>
  <c r="CQ12" i="33"/>
  <c r="BK12" i="33"/>
  <c r="BK13" i="33"/>
  <c r="CQ13" i="33"/>
  <c r="BK14" i="33"/>
  <c r="CQ14" i="33"/>
  <c r="BK17" i="33"/>
  <c r="CQ17" i="33"/>
  <c r="BK18" i="33"/>
  <c r="CQ18" i="33"/>
  <c r="CQ19" i="33"/>
  <c r="BK19" i="33"/>
  <c r="BK20" i="33"/>
  <c r="CQ20" i="33"/>
  <c r="BK21" i="33"/>
  <c r="CQ21" i="33"/>
  <c r="CQ24" i="33"/>
  <c r="BK24" i="33"/>
  <c r="BK25" i="33"/>
  <c r="CQ25" i="33"/>
  <c r="BK26" i="33"/>
  <c r="CQ26" i="33"/>
  <c r="CQ27" i="33"/>
  <c r="BK27" i="33"/>
  <c r="CQ28" i="33"/>
  <c r="BK28" i="33"/>
  <c r="BK31" i="33"/>
  <c r="CQ31" i="33"/>
  <c r="BK32" i="33"/>
  <c r="CQ32" i="33"/>
  <c r="CQ33" i="33"/>
  <c r="BK33" i="33"/>
  <c r="BK34" i="33"/>
  <c r="CQ34" i="33"/>
  <c r="BK35" i="33"/>
  <c r="CQ35" i="33"/>
  <c r="CQ38" i="33"/>
  <c r="BK38" i="33"/>
  <c r="CQ39" i="33"/>
  <c r="BK39" i="33"/>
  <c r="CQ40" i="33"/>
  <c r="BK40" i="33"/>
  <c r="BK41" i="33"/>
  <c r="CQ41" i="33"/>
  <c r="BK42" i="33"/>
  <c r="CQ42" i="33"/>
  <c r="BK45" i="33"/>
  <c r="CQ45" i="33"/>
  <c r="CQ46" i="33"/>
  <c r="BK46" i="33"/>
  <c r="CQ47" i="33"/>
  <c r="BK47" i="33"/>
  <c r="BK48" i="33"/>
  <c r="CQ48" i="33"/>
  <c r="BK49" i="33"/>
  <c r="CQ49" i="33"/>
  <c r="BK52" i="33"/>
  <c r="CQ52" i="33"/>
  <c r="BK53" i="33"/>
  <c r="CQ53" i="33"/>
  <c r="BK54" i="33"/>
  <c r="CQ54" i="33"/>
  <c r="CQ55" i="33"/>
  <c r="BK55" i="33"/>
  <c r="CQ56" i="33"/>
  <c r="BK56" i="33"/>
  <c r="BK59" i="33"/>
  <c r="CQ59" i="33"/>
  <c r="BK60" i="33"/>
  <c r="CQ60" i="33"/>
  <c r="CQ61" i="33"/>
  <c r="BK61" i="33"/>
  <c r="BK62" i="33"/>
  <c r="CQ62" i="33"/>
  <c r="CQ63" i="33"/>
  <c r="BK63" i="33"/>
  <c r="CQ66" i="33"/>
  <c r="BK66" i="33"/>
  <c r="CQ67" i="33"/>
  <c r="BK67" i="33"/>
  <c r="BK68" i="33"/>
  <c r="CQ68" i="33"/>
  <c r="CQ69" i="33"/>
  <c r="BK69" i="33"/>
  <c r="CQ70" i="33"/>
  <c r="BK70" i="33"/>
  <c r="BK73" i="33"/>
  <c r="CQ73" i="33"/>
  <c r="BK77" i="33"/>
  <c r="CQ77" i="33"/>
  <c r="CR96" i="33"/>
  <c r="BL96" i="33"/>
  <c r="CR104" i="33"/>
  <c r="BL104" i="33"/>
  <c r="BL109" i="33"/>
  <c r="CR109" i="33"/>
  <c r="CR112" i="33"/>
  <c r="BL112" i="33"/>
  <c r="BL122" i="33"/>
  <c r="CR122" i="33"/>
  <c r="BL123" i="33"/>
  <c r="CR123" i="33"/>
  <c r="CR126" i="33"/>
  <c r="BL126" i="33"/>
  <c r="BL131" i="33"/>
  <c r="CR131" i="33"/>
  <c r="BL133" i="33"/>
  <c r="CR133" i="33"/>
  <c r="BL138" i="33"/>
  <c r="CR138" i="33"/>
  <c r="CR139" i="33"/>
  <c r="BL139" i="33"/>
  <c r="BL140" i="33"/>
  <c r="CR140" i="33"/>
  <c r="BL145" i="33"/>
  <c r="CR145" i="33"/>
  <c r="BL146" i="33"/>
  <c r="CR146" i="33"/>
  <c r="CQ76" i="33"/>
  <c r="BK76" i="33"/>
  <c r="BL10" i="33"/>
  <c r="CR10" i="33"/>
  <c r="CR11" i="33"/>
  <c r="BL11" i="33"/>
  <c r="BL12" i="33"/>
  <c r="CR12" i="33"/>
  <c r="CR13" i="33"/>
  <c r="BL13" i="33"/>
  <c r="CR14" i="33"/>
  <c r="BL14" i="33"/>
  <c r="BL17" i="33"/>
  <c r="CR17" i="33"/>
  <c r="BL18" i="33"/>
  <c r="CR18" i="33"/>
  <c r="CR19" i="33"/>
  <c r="BL19" i="33"/>
  <c r="BL20" i="33"/>
  <c r="CR20" i="33"/>
  <c r="CR21" i="33"/>
  <c r="BL21" i="33"/>
  <c r="CR24" i="33"/>
  <c r="BL24" i="33"/>
  <c r="BL25" i="33"/>
  <c r="CR25" i="33"/>
  <c r="BL26" i="33"/>
  <c r="CR26" i="33"/>
  <c r="BL27" i="33"/>
  <c r="CR27" i="33"/>
  <c r="CR28" i="33"/>
  <c r="BL28" i="33"/>
  <c r="CR31" i="33"/>
  <c r="BL31" i="33"/>
  <c r="CR32" i="33"/>
  <c r="BL32" i="33"/>
  <c r="BL33" i="33"/>
  <c r="CR33" i="33"/>
  <c r="BL34" i="33"/>
  <c r="CR34" i="33"/>
  <c r="BL35" i="33"/>
  <c r="CR35" i="33"/>
  <c r="CR38" i="33"/>
  <c r="BL38" i="33"/>
  <c r="BL39" i="33"/>
  <c r="CR39" i="33"/>
  <c r="BL40" i="33"/>
  <c r="CR40" i="33"/>
  <c r="CR41" i="33"/>
  <c r="BL41" i="33"/>
  <c r="CR42" i="33"/>
  <c r="BL42" i="33"/>
  <c r="BL45" i="33"/>
  <c r="CR45" i="33"/>
  <c r="BL46" i="33"/>
  <c r="CR46" i="33"/>
  <c r="BL47" i="33"/>
  <c r="CR47" i="33"/>
  <c r="CR48" i="33"/>
  <c r="BL48" i="33"/>
  <c r="BL49" i="33"/>
  <c r="CR49" i="33"/>
  <c r="BL52" i="33"/>
  <c r="CR52" i="33"/>
  <c r="CR53" i="33"/>
  <c r="BL53" i="33"/>
  <c r="BL54" i="33"/>
  <c r="CR54" i="33"/>
  <c r="BL55" i="33"/>
  <c r="CR55" i="33"/>
  <c r="CR56" i="33"/>
  <c r="BL56" i="33"/>
  <c r="CR59" i="33"/>
  <c r="BL59" i="33"/>
  <c r="CR60" i="33"/>
  <c r="BL60" i="33"/>
  <c r="BL61" i="33"/>
  <c r="CR61" i="33"/>
  <c r="BL62" i="33"/>
  <c r="CR62" i="33"/>
  <c r="CR63" i="33"/>
  <c r="BL63" i="33"/>
  <c r="BL66" i="33"/>
  <c r="CR66" i="33"/>
  <c r="BL67" i="33"/>
  <c r="CR67" i="33"/>
  <c r="CR68" i="33"/>
  <c r="BL68" i="33"/>
  <c r="CR69" i="33"/>
  <c r="BL69" i="33"/>
  <c r="CR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P104" i="33"/>
  <c r="BJ104" i="33"/>
  <c r="CP111" i="33"/>
  <c r="BJ111" i="33"/>
  <c r="CP122" i="33"/>
  <c r="BJ122" i="33"/>
  <c r="CP124" i="33"/>
  <c r="BJ124" i="33"/>
  <c r="CP126" i="33"/>
  <c r="BJ126" i="33"/>
  <c r="BJ130" i="33"/>
  <c r="CP130" i="33"/>
  <c r="BJ132" i="33"/>
  <c r="CP132" i="33"/>
  <c r="CP144" i="33"/>
  <c r="BJ144" i="33"/>
  <c r="CP146" i="33"/>
  <c r="BJ146" i="33"/>
  <c r="I141" i="33"/>
  <c r="BC141" i="33" s="1"/>
  <c r="BI75" i="33"/>
  <c r="CO75" i="33"/>
  <c r="CP76" i="33"/>
  <c r="BJ76" i="33"/>
  <c r="BI77" i="33"/>
  <c r="CO77" i="33"/>
  <c r="P116" i="33"/>
  <c r="AX116" i="33" s="1"/>
  <c r="BJ95" i="33"/>
  <c r="CP95" i="33"/>
  <c r="P117" i="33"/>
  <c r="BJ96" i="33"/>
  <c r="CP96" i="33"/>
  <c r="CP98" i="33"/>
  <c r="BJ98" i="33"/>
  <c r="CP102" i="33"/>
  <c r="BJ102" i="33"/>
  <c r="CP110" i="33"/>
  <c r="BJ110" i="33"/>
  <c r="CP139" i="33"/>
  <c r="BJ139" i="33"/>
  <c r="BI74" i="33"/>
  <c r="CO74" i="33"/>
  <c r="BJ75" i="33"/>
  <c r="CP75" i="33"/>
  <c r="BJ97" i="33"/>
  <c r="CP97" i="33"/>
  <c r="BJ101" i="33"/>
  <c r="CP101" i="33"/>
  <c r="BJ108" i="33"/>
  <c r="CP108" i="33"/>
  <c r="CP112" i="33"/>
  <c r="BJ112" i="33"/>
  <c r="CP123" i="33"/>
  <c r="BJ123" i="33"/>
  <c r="BJ136" i="33"/>
  <c r="CP136" i="33"/>
  <c r="BJ140" i="33"/>
  <c r="CP140" i="33"/>
  <c r="BJ145" i="33"/>
  <c r="CP145" i="33"/>
  <c r="BJ147" i="33"/>
  <c r="CP147" i="33"/>
  <c r="BI14" i="33"/>
  <c r="CO14" i="33"/>
  <c r="CO17" i="33"/>
  <c r="BI17" i="33"/>
  <c r="BI24" i="33"/>
  <c r="CO24" i="33"/>
  <c r="BI25" i="33"/>
  <c r="CO25" i="33"/>
  <c r="BI26" i="33"/>
  <c r="CO26" i="33"/>
  <c r="BI27" i="33"/>
  <c r="CO27" i="33"/>
  <c r="CO28" i="33"/>
  <c r="BI28" i="33"/>
  <c r="CO31" i="33"/>
  <c r="BI31" i="33"/>
  <c r="CO32" i="33"/>
  <c r="BI32" i="33"/>
  <c r="CO34" i="33"/>
  <c r="BI34" i="33"/>
  <c r="BI35" i="33"/>
  <c r="CO35" i="33"/>
  <c r="CO38" i="33"/>
  <c r="BI38" i="33"/>
  <c r="CO39" i="33"/>
  <c r="BI39" i="33"/>
  <c r="CO40" i="33"/>
  <c r="BI40" i="33"/>
  <c r="CO41" i="33"/>
  <c r="BI41" i="33"/>
  <c r="CO42" i="33"/>
  <c r="BI42" i="33"/>
  <c r="CO45" i="33"/>
  <c r="BI45" i="33"/>
  <c r="BI46" i="33"/>
  <c r="CO46" i="33"/>
  <c r="CO47" i="33"/>
  <c r="BI47" i="33"/>
  <c r="CO48" i="33"/>
  <c r="BI48" i="33"/>
  <c r="BI49" i="33"/>
  <c r="CO49" i="33"/>
  <c r="BI52" i="33"/>
  <c r="CO52" i="33"/>
  <c r="BI53" i="33"/>
  <c r="CO53" i="33"/>
  <c r="CO54" i="33"/>
  <c r="BI54" i="33"/>
  <c r="BI55" i="33"/>
  <c r="CO55" i="33"/>
  <c r="BI56" i="33"/>
  <c r="CO56" i="33"/>
  <c r="CO59" i="33"/>
  <c r="BI59" i="33"/>
  <c r="BI60" i="33"/>
  <c r="CO60" i="33"/>
  <c r="BI61" i="33"/>
  <c r="CO61" i="33"/>
  <c r="BI62" i="33"/>
  <c r="CO62" i="33"/>
  <c r="BI63" i="33"/>
  <c r="CO63" i="33"/>
  <c r="BI66" i="33"/>
  <c r="CO66" i="33"/>
  <c r="BI67" i="33"/>
  <c r="CO67" i="33"/>
  <c r="BI68" i="33"/>
  <c r="CO68" i="33"/>
  <c r="CO69" i="33"/>
  <c r="BI69" i="33"/>
  <c r="CO70" i="33"/>
  <c r="BI70" i="33"/>
  <c r="CO73" i="33"/>
  <c r="BI73" i="33"/>
  <c r="BJ74" i="33"/>
  <c r="CP74" i="33"/>
  <c r="BJ94" i="33"/>
  <c r="CP94" i="33"/>
  <c r="CP103" i="33"/>
  <c r="BJ103" i="33"/>
  <c r="CP105" i="33"/>
  <c r="BJ105" i="33"/>
  <c r="BJ109" i="33"/>
  <c r="CP109" i="33"/>
  <c r="CP125" i="33"/>
  <c r="BJ125" i="33"/>
  <c r="BJ129" i="33"/>
  <c r="CP129" i="33"/>
  <c r="CP131" i="33"/>
  <c r="BJ131" i="33"/>
  <c r="CP133" i="33"/>
  <c r="BJ133" i="33"/>
  <c r="BJ137" i="33"/>
  <c r="CP137" i="33"/>
  <c r="BJ138" i="33"/>
  <c r="CP138" i="33"/>
  <c r="BJ143" i="33"/>
  <c r="CP143" i="33"/>
  <c r="BI76" i="33"/>
  <c r="CO76" i="33"/>
  <c r="CP77" i="33"/>
  <c r="BJ77" i="33"/>
  <c r="CO10" i="33"/>
  <c r="BI10" i="33"/>
  <c r="CO11" i="33"/>
  <c r="BI11" i="33"/>
  <c r="BI12" i="33"/>
  <c r="CO12" i="33"/>
  <c r="BI13" i="33"/>
  <c r="CO13" i="33"/>
  <c r="BI18" i="33"/>
  <c r="CO18" i="33"/>
  <c r="CO19" i="33"/>
  <c r="BI19" i="33"/>
  <c r="CO20" i="33"/>
  <c r="BI20" i="33"/>
  <c r="CO21" i="33"/>
  <c r="BI21" i="33"/>
  <c r="BI33" i="33"/>
  <c r="CO33" i="33"/>
  <c r="CP10" i="33"/>
  <c r="BJ10" i="33"/>
  <c r="BJ11" i="33"/>
  <c r="CP11" i="33"/>
  <c r="CP12" i="33"/>
  <c r="BJ12" i="33"/>
  <c r="BJ13" i="33"/>
  <c r="CP13" i="33"/>
  <c r="BJ14" i="33"/>
  <c r="CP14" i="33"/>
  <c r="BJ17" i="33"/>
  <c r="CP17" i="33"/>
  <c r="BJ18" i="33"/>
  <c r="CP18" i="33"/>
  <c r="BJ19" i="33"/>
  <c r="CP19" i="33"/>
  <c r="CP20" i="33"/>
  <c r="BJ20" i="33"/>
  <c r="BJ21" i="33"/>
  <c r="CP21" i="33"/>
  <c r="P29" i="33"/>
  <c r="BJ29" i="33" s="1"/>
  <c r="CP24" i="33"/>
  <c r="BJ24" i="33"/>
  <c r="CP25" i="33"/>
  <c r="BJ25" i="33"/>
  <c r="CP26" i="33"/>
  <c r="BJ26" i="33"/>
  <c r="CP27" i="33"/>
  <c r="BJ27" i="33"/>
  <c r="BJ28" i="33"/>
  <c r="CP28" i="33"/>
  <c r="P36" i="33"/>
  <c r="BJ36" i="33" s="1"/>
  <c r="BJ31" i="33"/>
  <c r="CP31" i="33"/>
  <c r="CP32" i="33"/>
  <c r="BJ32" i="33"/>
  <c r="CP33" i="33"/>
  <c r="BJ33" i="33"/>
  <c r="CP34" i="33"/>
  <c r="BJ34" i="33"/>
  <c r="CP35" i="33"/>
  <c r="BJ35" i="33"/>
  <c r="BJ38" i="33"/>
  <c r="CP38" i="33"/>
  <c r="CP39" i="33"/>
  <c r="BJ39" i="33"/>
  <c r="CP40" i="33"/>
  <c r="BJ40" i="33"/>
  <c r="CP41" i="33"/>
  <c r="BJ41" i="33"/>
  <c r="CP42" i="33"/>
  <c r="BJ42" i="33"/>
  <c r="CP45" i="33"/>
  <c r="BJ45" i="33"/>
  <c r="CP46" i="33"/>
  <c r="BJ46" i="33"/>
  <c r="BJ47" i="33"/>
  <c r="CP47" i="33"/>
  <c r="BJ48" i="33"/>
  <c r="CP48" i="33"/>
  <c r="BJ49" i="33"/>
  <c r="CP49" i="33"/>
  <c r="BJ52" i="33"/>
  <c r="CP52" i="33"/>
  <c r="CP53" i="33"/>
  <c r="BJ53" i="33"/>
  <c r="BJ54" i="33"/>
  <c r="CP54" i="33"/>
  <c r="BJ55" i="33"/>
  <c r="CP55" i="33"/>
  <c r="BJ56" i="33"/>
  <c r="CP56" i="33"/>
  <c r="BJ59" i="33"/>
  <c r="CP59" i="33"/>
  <c r="BJ60" i="33"/>
  <c r="CP60" i="33"/>
  <c r="BJ61" i="33"/>
  <c r="CP61" i="33"/>
  <c r="BJ62" i="33"/>
  <c r="CP62" i="33"/>
  <c r="CP63" i="33"/>
  <c r="BJ63" i="33"/>
  <c r="P71" i="33"/>
  <c r="BJ71" i="33" s="1"/>
  <c r="BJ66" i="33"/>
  <c r="CP66" i="33"/>
  <c r="BJ67" i="33"/>
  <c r="CP67" i="33"/>
  <c r="BJ68" i="33"/>
  <c r="CP68" i="33"/>
  <c r="BJ69" i="33"/>
  <c r="CP69" i="33"/>
  <c r="BJ70" i="33"/>
  <c r="CP70" i="33"/>
  <c r="BJ73" i="33"/>
  <c r="CP73" i="33"/>
  <c r="Q36" i="33"/>
  <c r="BK36" i="33" s="1"/>
  <c r="F148" i="33"/>
  <c r="AZ148" i="33" s="1"/>
  <c r="CO94" i="33"/>
  <c r="BI94" i="33"/>
  <c r="BI95" i="33"/>
  <c r="CO95" i="33"/>
  <c r="BI96" i="33"/>
  <c r="CO96" i="33"/>
  <c r="BI97" i="33"/>
  <c r="CO97" i="33"/>
  <c r="BI98" i="33"/>
  <c r="CO98" i="33"/>
  <c r="CO101" i="33"/>
  <c r="BI101" i="33"/>
  <c r="CO102" i="33"/>
  <c r="BI102" i="33"/>
  <c r="CO103" i="33"/>
  <c r="BI103" i="33"/>
  <c r="CO104" i="33"/>
  <c r="BI104" i="33"/>
  <c r="BI105" i="33"/>
  <c r="CO105" i="33"/>
  <c r="CO108" i="33"/>
  <c r="BI108" i="33"/>
  <c r="BI109" i="33"/>
  <c r="CO109" i="33"/>
  <c r="CO110" i="33"/>
  <c r="BI110" i="33"/>
  <c r="CO111" i="33"/>
  <c r="BI111" i="33"/>
  <c r="CO112" i="33"/>
  <c r="BI112" i="33"/>
  <c r="CO122" i="33"/>
  <c r="BI122" i="33"/>
  <c r="CO123" i="33"/>
  <c r="BI123" i="33"/>
  <c r="BI124" i="33"/>
  <c r="CO124" i="33"/>
  <c r="CO125" i="33"/>
  <c r="BI125" i="33"/>
  <c r="CO126" i="33"/>
  <c r="BI126" i="33"/>
  <c r="CO129" i="33"/>
  <c r="BI129" i="33"/>
  <c r="BI130" i="33"/>
  <c r="CO130" i="33"/>
  <c r="CO131" i="33"/>
  <c r="BI131" i="33"/>
  <c r="CO132" i="33"/>
  <c r="BI132" i="33"/>
  <c r="BI133" i="33"/>
  <c r="CO133" i="33"/>
  <c r="BI136" i="33"/>
  <c r="CO136" i="33"/>
  <c r="CO137" i="33"/>
  <c r="BI137" i="33"/>
  <c r="CO138" i="33"/>
  <c r="BI138" i="33"/>
  <c r="CO139" i="33"/>
  <c r="BI139" i="33"/>
  <c r="BI140" i="33"/>
  <c r="CO140" i="33"/>
  <c r="BI143" i="33"/>
  <c r="CO143" i="33"/>
  <c r="CO144" i="33"/>
  <c r="BI144" i="33"/>
  <c r="BI145" i="33"/>
  <c r="CO145" i="33"/>
  <c r="CO146" i="33"/>
  <c r="BI146" i="33"/>
  <c r="CO147" i="33"/>
  <c r="BI147" i="33"/>
  <c r="P118" i="33"/>
  <c r="CD118" i="33" s="1"/>
  <c r="I148" i="33"/>
  <c r="BC148" i="33" s="1"/>
  <c r="C36" i="33"/>
  <c r="CD68" i="33"/>
  <c r="E115" i="33"/>
  <c r="E127" i="33"/>
  <c r="P43" i="33"/>
  <c r="BJ43" i="33" s="1"/>
  <c r="F15" i="33"/>
  <c r="CN77" i="33"/>
  <c r="BH77" i="33"/>
  <c r="O84" i="33"/>
  <c r="BH75" i="33"/>
  <c r="CN75" i="33"/>
  <c r="BH74" i="33"/>
  <c r="CN74" i="33"/>
  <c r="O117" i="33"/>
  <c r="CC117" i="33" s="1"/>
  <c r="CN115" i="33"/>
  <c r="BH115" i="33"/>
  <c r="BH10" i="33"/>
  <c r="CN10" i="33"/>
  <c r="BH11" i="33"/>
  <c r="CN11" i="33"/>
  <c r="CN12" i="33"/>
  <c r="BH12" i="33"/>
  <c r="BH13" i="33"/>
  <c r="CN13" i="33"/>
  <c r="CN14" i="33"/>
  <c r="BH14" i="33"/>
  <c r="N22" i="33"/>
  <c r="BH22" i="33" s="1"/>
  <c r="BH17" i="33"/>
  <c r="CN17" i="33"/>
  <c r="BH18" i="33"/>
  <c r="CN18" i="33"/>
  <c r="CN19" i="33"/>
  <c r="BH19" i="33"/>
  <c r="BH20" i="33"/>
  <c r="CN20" i="33"/>
  <c r="CN21" i="33"/>
  <c r="BH21" i="33"/>
  <c r="N29" i="33"/>
  <c r="BH29" i="33" s="1"/>
  <c r="BH24" i="33"/>
  <c r="CN24" i="33"/>
  <c r="BH25" i="33"/>
  <c r="CN25" i="33"/>
  <c r="BH26" i="33"/>
  <c r="CN26" i="33"/>
  <c r="CN27" i="33"/>
  <c r="BH27" i="33"/>
  <c r="BH28" i="33"/>
  <c r="CN28" i="33"/>
  <c r="N36" i="33"/>
  <c r="BH36" i="33" s="1"/>
  <c r="BH31" i="33"/>
  <c r="CN31" i="33"/>
  <c r="CN32" i="33"/>
  <c r="BH32" i="33"/>
  <c r="CN33" i="33"/>
  <c r="BH33" i="33"/>
  <c r="BH34" i="33"/>
  <c r="CN34" i="33"/>
  <c r="BH35" i="33"/>
  <c r="CN35" i="33"/>
  <c r="N43" i="33"/>
  <c r="BH43" i="33" s="1"/>
  <c r="CN38" i="33"/>
  <c r="BH38" i="33"/>
  <c r="BH39" i="33"/>
  <c r="CN39" i="33"/>
  <c r="BH40" i="33"/>
  <c r="CN40" i="33"/>
  <c r="BH41" i="33"/>
  <c r="CN41" i="33"/>
  <c r="CN42" i="33"/>
  <c r="BH42" i="33"/>
  <c r="N50" i="33"/>
  <c r="BH50" i="33" s="1"/>
  <c r="BH45" i="33"/>
  <c r="CN45" i="33"/>
  <c r="BH46" i="33"/>
  <c r="CN46" i="33"/>
  <c r="CN47" i="33"/>
  <c r="BH47" i="33"/>
  <c r="BH48" i="33"/>
  <c r="CN48" i="33"/>
  <c r="CN49" i="33"/>
  <c r="BH49" i="33"/>
  <c r="BH52" i="33"/>
  <c r="CN52" i="33"/>
  <c r="BH53" i="33"/>
  <c r="CN53" i="33"/>
  <c r="BH54" i="33"/>
  <c r="CN54" i="33"/>
  <c r="CN55" i="33"/>
  <c r="BH55" i="33"/>
  <c r="CN56" i="33"/>
  <c r="BH56" i="33"/>
  <c r="CN59" i="33"/>
  <c r="BH59" i="33"/>
  <c r="BH60" i="33"/>
  <c r="CN60" i="33"/>
  <c r="BH61" i="33"/>
  <c r="CN61" i="33"/>
  <c r="CN62" i="33"/>
  <c r="BH62" i="33"/>
  <c r="BH63" i="33"/>
  <c r="CN63" i="33"/>
  <c r="BH66" i="33"/>
  <c r="CN66" i="33"/>
  <c r="CN67" i="33"/>
  <c r="BH67" i="33"/>
  <c r="CN68" i="33"/>
  <c r="BH68" i="33"/>
  <c r="BH69" i="33"/>
  <c r="CN69" i="33"/>
  <c r="CN70" i="33"/>
  <c r="BH70" i="33"/>
  <c r="BH73" i="33"/>
  <c r="CN73" i="33"/>
  <c r="BH76" i="33"/>
  <c r="CN76" i="33"/>
  <c r="O22" i="33"/>
  <c r="BI22" i="33" s="1"/>
  <c r="O50" i="33"/>
  <c r="BI50" i="33" s="1"/>
  <c r="O64" i="33"/>
  <c r="BI64" i="33" s="1"/>
  <c r="N99" i="33"/>
  <c r="BH99" i="33" s="1"/>
  <c r="CN94" i="33"/>
  <c r="BH94" i="33"/>
  <c r="N116" i="33"/>
  <c r="CN95" i="33"/>
  <c r="BH95" i="33"/>
  <c r="N82" i="33"/>
  <c r="CN96" i="33"/>
  <c r="BH96" i="33"/>
  <c r="N118" i="33"/>
  <c r="BH97" i="33"/>
  <c r="CN97" i="33"/>
  <c r="N84" i="33"/>
  <c r="BH98" i="33"/>
  <c r="CN98" i="33"/>
  <c r="N106" i="33"/>
  <c r="BH106" i="33" s="1"/>
  <c r="CN101" i="33"/>
  <c r="BH101" i="33"/>
  <c r="CN102" i="33"/>
  <c r="BH102" i="33"/>
  <c r="BH103" i="33"/>
  <c r="CN103" i="33"/>
  <c r="CN104" i="33"/>
  <c r="BH104" i="33"/>
  <c r="BH105" i="33"/>
  <c r="CN105" i="33"/>
  <c r="N113" i="33"/>
  <c r="BH113" i="33" s="1"/>
  <c r="CN108" i="33"/>
  <c r="BH108" i="33"/>
  <c r="BH109" i="33"/>
  <c r="CN109" i="33"/>
  <c r="CN110" i="33"/>
  <c r="BH110" i="33"/>
  <c r="CN111" i="33"/>
  <c r="BH111" i="33"/>
  <c r="BH112" i="33"/>
  <c r="CN112" i="33"/>
  <c r="BH122" i="33"/>
  <c r="CN122" i="33"/>
  <c r="BH123" i="33"/>
  <c r="CN123" i="33"/>
  <c r="BH124" i="33"/>
  <c r="CN124" i="33"/>
  <c r="BH125" i="33"/>
  <c r="CN125" i="33"/>
  <c r="BH126" i="33"/>
  <c r="CN126" i="33"/>
  <c r="N134" i="33"/>
  <c r="BH134" i="33" s="1"/>
  <c r="CN129" i="33"/>
  <c r="BH129" i="33"/>
  <c r="BH130" i="33"/>
  <c r="CN130" i="33"/>
  <c r="CN131" i="33"/>
  <c r="BH131" i="33"/>
  <c r="CN132" i="33"/>
  <c r="BH132" i="33"/>
  <c r="CN133" i="33"/>
  <c r="BH133" i="33"/>
  <c r="N141" i="33"/>
  <c r="BH141" i="33" s="1"/>
  <c r="BH136" i="33"/>
  <c r="CN136" i="33"/>
  <c r="BH137" i="33"/>
  <c r="CN137" i="33"/>
  <c r="CN138" i="33"/>
  <c r="BH138" i="33"/>
  <c r="CN139" i="33"/>
  <c r="BH139" i="33"/>
  <c r="CN140" i="33"/>
  <c r="BH140" i="33"/>
  <c r="CN143" i="33"/>
  <c r="BH143" i="33"/>
  <c r="BH144" i="33"/>
  <c r="CN144" i="33"/>
  <c r="CN145" i="33"/>
  <c r="BH145" i="33"/>
  <c r="CN146" i="33"/>
  <c r="BH146" i="33"/>
  <c r="BH147" i="33"/>
  <c r="CN147" i="33"/>
  <c r="C71" i="33"/>
  <c r="D43" i="33"/>
  <c r="N71" i="33"/>
  <c r="BH71" i="33" s="1"/>
  <c r="G106" i="33"/>
  <c r="BA106" i="33" s="1"/>
  <c r="G141" i="33"/>
  <c r="BA141" i="33" s="1"/>
  <c r="AY94" i="33"/>
  <c r="BG75" i="33"/>
  <c r="CM75" i="33"/>
  <c r="L15" i="33"/>
  <c r="BF15" i="33" s="1"/>
  <c r="CL10" i="33"/>
  <c r="BF10" i="33"/>
  <c r="CL11" i="33"/>
  <c r="BF11" i="33"/>
  <c r="CL12" i="33"/>
  <c r="BF12" i="33"/>
  <c r="BF13" i="33"/>
  <c r="CL13" i="33"/>
  <c r="CL14" i="33"/>
  <c r="BF14" i="33"/>
  <c r="L22" i="33"/>
  <c r="BF22" i="33" s="1"/>
  <c r="BF17" i="33"/>
  <c r="CL17" i="33"/>
  <c r="BF18" i="33"/>
  <c r="CL18" i="33"/>
  <c r="CL19" i="33"/>
  <c r="BF19" i="33"/>
  <c r="BF20" i="33"/>
  <c r="CL20" i="33"/>
  <c r="CL21" i="33"/>
  <c r="BF21" i="33"/>
  <c r="CL24" i="33"/>
  <c r="BF24" i="33"/>
  <c r="CL25" i="33"/>
  <c r="BF25" i="33"/>
  <c r="CL26" i="33"/>
  <c r="BF26" i="33"/>
  <c r="BF27" i="33"/>
  <c r="CL27" i="33"/>
  <c r="CL28" i="33"/>
  <c r="BF28" i="33"/>
  <c r="L36" i="33"/>
  <c r="BF36" i="33" s="1"/>
  <c r="CL31" i="33"/>
  <c r="BF31" i="33"/>
  <c r="CL32" i="33"/>
  <c r="BF32" i="33"/>
  <c r="CL33" i="33"/>
  <c r="BF33" i="33"/>
  <c r="CL34" i="33"/>
  <c r="BF34" i="33"/>
  <c r="BF35" i="33"/>
  <c r="CL35" i="33"/>
  <c r="L43" i="33"/>
  <c r="BF43" i="33" s="1"/>
  <c r="CL38" i="33"/>
  <c r="BF38" i="33"/>
  <c r="BF39" i="33"/>
  <c r="CL39" i="33"/>
  <c r="CL40" i="33"/>
  <c r="BF40" i="33"/>
  <c r="CL41" i="33"/>
  <c r="BF41" i="33"/>
  <c r="CL42" i="33"/>
  <c r="BF42" i="33"/>
  <c r="L50" i="33"/>
  <c r="BF50" i="33" s="1"/>
  <c r="BF45" i="33"/>
  <c r="CL45" i="33"/>
  <c r="CL46" i="33"/>
  <c r="BF46" i="33"/>
  <c r="CL47" i="33"/>
  <c r="BF47" i="33"/>
  <c r="CL48" i="33"/>
  <c r="BF48" i="33"/>
  <c r="BF49" i="33"/>
  <c r="CL49" i="33"/>
  <c r="L57" i="33"/>
  <c r="BF57" i="33" s="1"/>
  <c r="CL52" i="33"/>
  <c r="BF52" i="33"/>
  <c r="CL53" i="33"/>
  <c r="BF53" i="33"/>
  <c r="BF54" i="33"/>
  <c r="CL54" i="33"/>
  <c r="CL55" i="33"/>
  <c r="BF55" i="33"/>
  <c r="CL56" i="33"/>
  <c r="BF56" i="33"/>
  <c r="L64" i="33"/>
  <c r="BF64" i="33" s="1"/>
  <c r="BF59" i="33"/>
  <c r="CL59" i="33"/>
  <c r="BF60" i="33"/>
  <c r="CL60" i="33"/>
  <c r="BF61" i="33"/>
  <c r="CL61" i="33"/>
  <c r="BF62" i="33"/>
  <c r="CL62" i="33"/>
  <c r="CL63" i="33"/>
  <c r="BF63" i="33"/>
  <c r="L71" i="33"/>
  <c r="BF71" i="33" s="1"/>
  <c r="CL66" i="33"/>
  <c r="BF66" i="33"/>
  <c r="BF67" i="33"/>
  <c r="CL67" i="33"/>
  <c r="CL68" i="33"/>
  <c r="BF68" i="33"/>
  <c r="BF69" i="33"/>
  <c r="CL69" i="33"/>
  <c r="CL70" i="33"/>
  <c r="BF70" i="33"/>
  <c r="CL73" i="33"/>
  <c r="BF73" i="33"/>
  <c r="CM74" i="33"/>
  <c r="BG74" i="33"/>
  <c r="BG12" i="33"/>
  <c r="CM12" i="33"/>
  <c r="CM26" i="33"/>
  <c r="BG26" i="33"/>
  <c r="BG31" i="33"/>
  <c r="CM31" i="33"/>
  <c r="BG34" i="33"/>
  <c r="CM34" i="33"/>
  <c r="BG39" i="33"/>
  <c r="CM39" i="33"/>
  <c r="BG42" i="33"/>
  <c r="CM42" i="33"/>
  <c r="CM47" i="33"/>
  <c r="BG47" i="33"/>
  <c r="M57" i="33"/>
  <c r="BG57" i="33" s="1"/>
  <c r="BG52" i="33"/>
  <c r="CM52" i="33"/>
  <c r="BG61" i="33"/>
  <c r="CM61" i="33"/>
  <c r="CM68" i="33"/>
  <c r="BG68" i="33"/>
  <c r="BG76" i="33"/>
  <c r="CM76" i="33"/>
  <c r="CM11" i="33"/>
  <c r="BG11" i="33"/>
  <c r="BG14" i="33"/>
  <c r="CM14" i="33"/>
  <c r="CM21" i="33"/>
  <c r="BG21" i="33"/>
  <c r="CM32" i="33"/>
  <c r="BG32" i="33"/>
  <c r="M43" i="33"/>
  <c r="BG43" i="33" s="1"/>
  <c r="CM38" i="33"/>
  <c r="BG38" i="33"/>
  <c r="M50" i="33"/>
  <c r="BG50" i="33" s="1"/>
  <c r="CM45" i="33"/>
  <c r="BG45" i="33"/>
  <c r="BG54" i="33"/>
  <c r="CM54" i="33"/>
  <c r="BG56" i="33"/>
  <c r="CM56" i="33"/>
  <c r="BG63" i="33"/>
  <c r="CM63" i="33"/>
  <c r="CM70" i="33"/>
  <c r="BG70" i="33"/>
  <c r="BG18" i="33"/>
  <c r="CM18" i="33"/>
  <c r="BG20" i="33"/>
  <c r="CM20" i="33"/>
  <c r="CM25" i="33"/>
  <c r="BG25" i="33"/>
  <c r="CM28" i="33"/>
  <c r="BG28" i="33"/>
  <c r="CM33" i="33"/>
  <c r="BG33" i="33"/>
  <c r="BG48" i="33"/>
  <c r="CM48" i="33"/>
  <c r="M64" i="33"/>
  <c r="BG64" i="33" s="1"/>
  <c r="CM59" i="33"/>
  <c r="BG59" i="33"/>
  <c r="CM62" i="33"/>
  <c r="BG62" i="33"/>
  <c r="L80" i="33"/>
  <c r="CL94" i="33"/>
  <c r="BF94" i="33"/>
  <c r="L116" i="33"/>
  <c r="CL95" i="33"/>
  <c r="BF95" i="33"/>
  <c r="L82" i="33"/>
  <c r="CL96" i="33"/>
  <c r="BF96" i="33"/>
  <c r="L83" i="33"/>
  <c r="CL97" i="33"/>
  <c r="BF97" i="33"/>
  <c r="L84" i="33"/>
  <c r="CL98" i="33"/>
  <c r="BF98" i="33"/>
  <c r="L106" i="33"/>
  <c r="BF106" i="33" s="1"/>
  <c r="CL101" i="33"/>
  <c r="BF101" i="33"/>
  <c r="BF102" i="33"/>
  <c r="CL102" i="33"/>
  <c r="BF103" i="33"/>
  <c r="CL103" i="33"/>
  <c r="CL104" i="33"/>
  <c r="BF104" i="33"/>
  <c r="BF105" i="33"/>
  <c r="CL105" i="33"/>
  <c r="L113" i="33"/>
  <c r="BF113" i="33" s="1"/>
  <c r="BF108" i="33"/>
  <c r="CL108" i="33"/>
  <c r="CL109" i="33"/>
  <c r="BF109" i="33"/>
  <c r="CL110" i="33"/>
  <c r="BF110" i="33"/>
  <c r="CL111" i="33"/>
  <c r="BF111" i="33"/>
  <c r="BF112" i="33"/>
  <c r="CL112" i="33"/>
  <c r="L127" i="33"/>
  <c r="BF127" i="33" s="1"/>
  <c r="CL122" i="33"/>
  <c r="BF122" i="33"/>
  <c r="CL123" i="33"/>
  <c r="BF123" i="33"/>
  <c r="CL124" i="33"/>
  <c r="BF124" i="33"/>
  <c r="BF125" i="33"/>
  <c r="CL125" i="33"/>
  <c r="BF126" i="33"/>
  <c r="CL126" i="33"/>
  <c r="L134" i="33"/>
  <c r="BF134" i="33" s="1"/>
  <c r="CL129" i="33"/>
  <c r="BF129" i="33"/>
  <c r="BF130" i="33"/>
  <c r="CL130" i="33"/>
  <c r="BF131" i="33"/>
  <c r="CL131" i="33"/>
  <c r="CL132" i="33"/>
  <c r="BF132" i="33"/>
  <c r="BF133" i="33"/>
  <c r="CL133" i="33"/>
  <c r="L141" i="33"/>
  <c r="BF141" i="33" s="1"/>
  <c r="CL136" i="33"/>
  <c r="BF136" i="33"/>
  <c r="CL137" i="33"/>
  <c r="BF137" i="33"/>
  <c r="CL138" i="33"/>
  <c r="BF138" i="33"/>
  <c r="CL139" i="33"/>
  <c r="BF139" i="33"/>
  <c r="BF140" i="33"/>
  <c r="CL140" i="33"/>
  <c r="L148" i="33"/>
  <c r="BF148" i="33" s="1"/>
  <c r="BF143" i="33"/>
  <c r="CL143" i="33"/>
  <c r="CL144" i="33"/>
  <c r="BF144" i="33"/>
  <c r="CL145" i="33"/>
  <c r="BF145" i="33"/>
  <c r="CL146" i="33"/>
  <c r="BF146" i="33"/>
  <c r="BF147" i="33"/>
  <c r="CL147" i="33"/>
  <c r="CM83" i="33"/>
  <c r="BG83" i="33"/>
  <c r="CM13" i="33"/>
  <c r="BG13" i="33"/>
  <c r="BG17" i="33"/>
  <c r="CM17" i="33"/>
  <c r="BG19" i="33"/>
  <c r="CM19" i="33"/>
  <c r="CM27" i="33"/>
  <c r="BG27" i="33"/>
  <c r="BG41" i="33"/>
  <c r="CM41" i="33"/>
  <c r="CM46" i="33"/>
  <c r="BG46" i="33"/>
  <c r="BG53" i="33"/>
  <c r="CM53" i="33"/>
  <c r="CM55" i="33"/>
  <c r="BG55" i="33"/>
  <c r="CM66" i="33"/>
  <c r="BG66" i="33"/>
  <c r="CM69" i="33"/>
  <c r="BG69" i="33"/>
  <c r="BF77" i="33"/>
  <c r="CL77" i="33"/>
  <c r="M115" i="33"/>
  <c r="BG94" i="33"/>
  <c r="CM94" i="33"/>
  <c r="BG95" i="33"/>
  <c r="CM95" i="33"/>
  <c r="M82" i="33"/>
  <c r="CM96" i="33"/>
  <c r="BG96" i="33"/>
  <c r="M118" i="33"/>
  <c r="CM97" i="33"/>
  <c r="BG97" i="33"/>
  <c r="M84" i="33"/>
  <c r="CM98" i="33"/>
  <c r="BG98" i="33"/>
  <c r="CM101" i="33"/>
  <c r="BG101" i="33"/>
  <c r="CM102" i="33"/>
  <c r="BG102" i="33"/>
  <c r="BG103" i="33"/>
  <c r="CM103" i="33"/>
  <c r="CM104" i="33"/>
  <c r="BG104" i="33"/>
  <c r="CM105" i="33"/>
  <c r="BG105" i="33"/>
  <c r="BG108" i="33"/>
  <c r="CM108" i="33"/>
  <c r="BG109" i="33"/>
  <c r="CM109" i="33"/>
  <c r="CM110" i="33"/>
  <c r="BG110" i="33"/>
  <c r="BG111" i="33"/>
  <c r="CM111" i="33"/>
  <c r="CM112" i="33"/>
  <c r="BG112" i="33"/>
  <c r="M127" i="33"/>
  <c r="BG127" i="33" s="1"/>
  <c r="CM122" i="33"/>
  <c r="BG122" i="33"/>
  <c r="BG123" i="33"/>
  <c r="CM123" i="33"/>
  <c r="BG124" i="33"/>
  <c r="CM124" i="33"/>
  <c r="CM125" i="33"/>
  <c r="BG125" i="33"/>
  <c r="BG126" i="33"/>
  <c r="CM126" i="33"/>
  <c r="BG129" i="33"/>
  <c r="CM129" i="33"/>
  <c r="CM130" i="33"/>
  <c r="BG130" i="33"/>
  <c r="CM131" i="33"/>
  <c r="BG131" i="33"/>
  <c r="CM132" i="33"/>
  <c r="BG132" i="33"/>
  <c r="CM133" i="33"/>
  <c r="BG133" i="33"/>
  <c r="BG136" i="33"/>
  <c r="CM136" i="33"/>
  <c r="BG137" i="33"/>
  <c r="CM137" i="33"/>
  <c r="BG138" i="33"/>
  <c r="CM138" i="33"/>
  <c r="BG139" i="33"/>
  <c r="CM139" i="33"/>
  <c r="BG140" i="33"/>
  <c r="CM140" i="33"/>
  <c r="BG143" i="33"/>
  <c r="CM143" i="33"/>
  <c r="CM144" i="33"/>
  <c r="BG144" i="33"/>
  <c r="CM145" i="33"/>
  <c r="BG145" i="33"/>
  <c r="BG146" i="33"/>
  <c r="CM146" i="33"/>
  <c r="BG147" i="33"/>
  <c r="CM147" i="33"/>
  <c r="CL75" i="33"/>
  <c r="BF75" i="33"/>
  <c r="BG81" i="33"/>
  <c r="CM81" i="33"/>
  <c r="BF74" i="33"/>
  <c r="CL74" i="33"/>
  <c r="M15" i="33"/>
  <c r="BG15" i="33" s="1"/>
  <c r="CM10" i="33"/>
  <c r="BG10" i="33"/>
  <c r="M29" i="33"/>
  <c r="BG29" i="33" s="1"/>
  <c r="CM24" i="33"/>
  <c r="BG24" i="33"/>
  <c r="CM35" i="33"/>
  <c r="BG35" i="33"/>
  <c r="CM40" i="33"/>
  <c r="BG40" i="33"/>
  <c r="BG49" i="33"/>
  <c r="CM49" i="33"/>
  <c r="CM60" i="33"/>
  <c r="BG60" i="33"/>
  <c r="BG67" i="33"/>
  <c r="CM67" i="33"/>
  <c r="BG73" i="33"/>
  <c r="CM73" i="33"/>
  <c r="BG119" i="33"/>
  <c r="CM119" i="33"/>
  <c r="CL76" i="33"/>
  <c r="BF76" i="33"/>
  <c r="BG77" i="33"/>
  <c r="CM77" i="33"/>
  <c r="L29" i="33"/>
  <c r="BF29" i="33" s="1"/>
  <c r="AX25" i="33"/>
  <c r="CD27" i="33"/>
  <c r="CD28" i="33"/>
  <c r="AX33" i="33"/>
  <c r="AX35" i="33"/>
  <c r="AX39" i="33"/>
  <c r="AX40" i="33"/>
  <c r="AX41" i="33"/>
  <c r="CD42" i="33"/>
  <c r="CD45" i="33"/>
  <c r="AX46" i="33"/>
  <c r="CD47" i="33"/>
  <c r="AX48" i="33"/>
  <c r="AX49" i="33"/>
  <c r="CD52" i="33"/>
  <c r="AX53" i="33"/>
  <c r="CD59" i="33"/>
  <c r="CD60" i="33"/>
  <c r="CD61" i="33"/>
  <c r="CD62" i="33"/>
  <c r="CD63" i="33"/>
  <c r="CD67" i="33"/>
  <c r="AX68" i="33"/>
  <c r="CC76" i="33"/>
  <c r="AY105" i="33"/>
  <c r="CE110" i="33"/>
  <c r="AY111" i="33"/>
  <c r="CE130" i="33"/>
  <c r="R64" i="33"/>
  <c r="P50" i="33"/>
  <c r="BJ50" i="33" s="1"/>
  <c r="CC40" i="33"/>
  <c r="F71" i="33"/>
  <c r="I118" i="33"/>
  <c r="CI118" i="33" s="1"/>
  <c r="I134" i="33"/>
  <c r="BC134" i="33" s="1"/>
  <c r="P141" i="33"/>
  <c r="CD13" i="33"/>
  <c r="CD14" i="33"/>
  <c r="AX18" i="33"/>
  <c r="CD20" i="33"/>
  <c r="CD54" i="33"/>
  <c r="AY131" i="33"/>
  <c r="CD55" i="33"/>
  <c r="AX26" i="33"/>
  <c r="CD56" i="33"/>
  <c r="M80" i="33"/>
  <c r="E117" i="33"/>
  <c r="CE145" i="33"/>
  <c r="CE94" i="33"/>
  <c r="E36" i="33"/>
  <c r="I115" i="33"/>
  <c r="BC115" i="33" s="1"/>
  <c r="M99" i="33"/>
  <c r="BG99" i="33" s="1"/>
  <c r="C64" i="33"/>
  <c r="CE98" i="33"/>
  <c r="CE122" i="33"/>
  <c r="CE123" i="33"/>
  <c r="CE124" i="33"/>
  <c r="CE146" i="33"/>
  <c r="O106" i="33"/>
  <c r="BI106" i="33" s="1"/>
  <c r="E29" i="33"/>
  <c r="CD38" i="33"/>
  <c r="AX55" i="33"/>
  <c r="AX67" i="33"/>
  <c r="I81" i="33"/>
  <c r="CI81" i="33" s="1"/>
  <c r="I117" i="33"/>
  <c r="AW143" i="33"/>
  <c r="AW76" i="33"/>
  <c r="AY95" i="33"/>
  <c r="CD49" i="33"/>
  <c r="AX62" i="33"/>
  <c r="AY98" i="33"/>
  <c r="AY110" i="33"/>
  <c r="AY146" i="33"/>
  <c r="H106" i="33"/>
  <c r="BB106" i="33" s="1"/>
  <c r="D22" i="33"/>
  <c r="AX27" i="33"/>
  <c r="CD35" i="33"/>
  <c r="D50" i="33"/>
  <c r="C22" i="33"/>
  <c r="C29" i="33"/>
  <c r="P106" i="33"/>
  <c r="Q119" i="33"/>
  <c r="AX38" i="33"/>
  <c r="N119" i="33"/>
  <c r="CD69" i="33"/>
  <c r="CD70" i="33"/>
  <c r="AX77" i="33"/>
  <c r="AY101" i="33"/>
  <c r="CE102" i="33"/>
  <c r="CE104" i="33"/>
  <c r="CE109" i="33"/>
  <c r="CE111" i="33"/>
  <c r="CE112" i="33"/>
  <c r="CE125" i="33"/>
  <c r="CE126" i="33"/>
  <c r="CE129" i="33"/>
  <c r="CE131" i="33"/>
  <c r="CE132" i="33"/>
  <c r="CE133" i="33"/>
  <c r="AY136" i="33"/>
  <c r="AY137" i="33"/>
  <c r="AY138" i="33"/>
  <c r="AY139" i="33"/>
  <c r="AY140" i="33"/>
  <c r="CE143" i="33"/>
  <c r="CE144" i="33"/>
  <c r="AY145" i="33"/>
  <c r="H99" i="33"/>
  <c r="BB99" i="33" s="1"/>
  <c r="BD12" i="33"/>
  <c r="CJ12" i="33"/>
  <c r="J22" i="33"/>
  <c r="BD22" i="33" s="1"/>
  <c r="BD17" i="33"/>
  <c r="CJ17" i="33"/>
  <c r="CJ21" i="33"/>
  <c r="BD21" i="33"/>
  <c r="CJ26" i="33"/>
  <c r="BD26" i="33"/>
  <c r="BD38" i="33"/>
  <c r="CJ38" i="33"/>
  <c r="BD41" i="33"/>
  <c r="CJ41" i="33"/>
  <c r="J50" i="33"/>
  <c r="BD50" i="33" s="1"/>
  <c r="BD45" i="33"/>
  <c r="CJ45" i="33"/>
  <c r="BD52" i="33"/>
  <c r="CJ52" i="33"/>
  <c r="BD55" i="33"/>
  <c r="CJ55" i="33"/>
  <c r="CJ56" i="33"/>
  <c r="BD56" i="33"/>
  <c r="BD61" i="33"/>
  <c r="CJ61" i="33"/>
  <c r="CJ67" i="33"/>
  <c r="BD67" i="33"/>
  <c r="CJ68" i="33"/>
  <c r="BD68" i="33"/>
  <c r="BD69" i="33"/>
  <c r="CJ69" i="33"/>
  <c r="BD70" i="33"/>
  <c r="CJ70" i="33"/>
  <c r="BD73" i="33"/>
  <c r="CJ73" i="33"/>
  <c r="K15" i="33"/>
  <c r="BE15" i="33" s="1"/>
  <c r="BE10" i="33"/>
  <c r="CK10" i="33"/>
  <c r="BE11" i="33"/>
  <c r="CK11" i="33"/>
  <c r="BE12" i="33"/>
  <c r="CK12" i="33"/>
  <c r="CK13" i="33"/>
  <c r="BE13" i="33"/>
  <c r="CK14" i="33"/>
  <c r="BE14" i="33"/>
  <c r="K22" i="33"/>
  <c r="BE22" i="33" s="1"/>
  <c r="BE17" i="33"/>
  <c r="CK17" i="33"/>
  <c r="BE18" i="33"/>
  <c r="CK18" i="33"/>
  <c r="BE19" i="33"/>
  <c r="CK19" i="33"/>
  <c r="CK20" i="33"/>
  <c r="BE20" i="33"/>
  <c r="BE21" i="33"/>
  <c r="CK21" i="33"/>
  <c r="K29" i="33"/>
  <c r="BE29" i="33" s="1"/>
  <c r="BE24" i="33"/>
  <c r="CK24" i="33"/>
  <c r="BE25" i="33"/>
  <c r="CK25" i="33"/>
  <c r="CK26" i="33"/>
  <c r="BE26" i="33"/>
  <c r="BE27" i="33"/>
  <c r="CK27" i="33"/>
  <c r="CK28" i="33"/>
  <c r="BE28" i="33"/>
  <c r="K36" i="33"/>
  <c r="BE36" i="33" s="1"/>
  <c r="CK31" i="33"/>
  <c r="BE31" i="33"/>
  <c r="BE32" i="33"/>
  <c r="CK32" i="33"/>
  <c r="BE33" i="33"/>
  <c r="CK33" i="33"/>
  <c r="BE34" i="33"/>
  <c r="CK34" i="33"/>
  <c r="CK35" i="33"/>
  <c r="BE35" i="33"/>
  <c r="K43" i="33"/>
  <c r="BE43" i="33" s="1"/>
  <c r="CK38" i="33"/>
  <c r="BE38" i="33"/>
  <c r="CK39" i="33"/>
  <c r="BE39" i="33"/>
  <c r="BE40" i="33"/>
  <c r="CK40" i="33"/>
  <c r="CK41" i="33"/>
  <c r="BE41" i="33"/>
  <c r="BE42" i="33"/>
  <c r="CK42" i="33"/>
  <c r="K50" i="33"/>
  <c r="BE50" i="33" s="1"/>
  <c r="CK45" i="33"/>
  <c r="BE45" i="33"/>
  <c r="BE46" i="33"/>
  <c r="CK46" i="33"/>
  <c r="CK47" i="33"/>
  <c r="BE47" i="33"/>
  <c r="CK48" i="33"/>
  <c r="BE48" i="33"/>
  <c r="CK49" i="33"/>
  <c r="BE49" i="33"/>
  <c r="K57" i="33"/>
  <c r="BE57" i="33" s="1"/>
  <c r="CK52" i="33"/>
  <c r="BE52" i="33"/>
  <c r="BE53" i="33"/>
  <c r="CK53" i="33"/>
  <c r="BE54" i="33"/>
  <c r="CK54" i="33"/>
  <c r="CK55" i="33"/>
  <c r="BE55" i="33"/>
  <c r="BE56" i="33"/>
  <c r="CK56" i="33"/>
  <c r="CK59" i="33"/>
  <c r="BE59" i="33"/>
  <c r="CK60" i="33"/>
  <c r="BE60" i="33"/>
  <c r="CK61" i="33"/>
  <c r="BE61" i="33"/>
  <c r="CK62" i="33"/>
  <c r="BE62" i="33"/>
  <c r="BE63" i="33"/>
  <c r="CK63" i="33"/>
  <c r="BE66" i="33"/>
  <c r="CK66" i="33"/>
  <c r="CK67" i="33"/>
  <c r="BE67" i="33"/>
  <c r="CK68" i="33"/>
  <c r="BE68" i="33"/>
  <c r="BE69" i="33"/>
  <c r="CK69" i="33"/>
  <c r="BE70" i="33"/>
  <c r="CK70" i="33"/>
  <c r="CK73" i="33"/>
  <c r="BE73" i="33"/>
  <c r="BD13" i="33"/>
  <c r="CJ13" i="33"/>
  <c r="BD19" i="33"/>
  <c r="CJ19" i="33"/>
  <c r="CJ46" i="33"/>
  <c r="BD46" i="33"/>
  <c r="CJ48" i="33"/>
  <c r="BD48" i="33"/>
  <c r="J64" i="33"/>
  <c r="BD64" i="33" s="1"/>
  <c r="BD59" i="33"/>
  <c r="CJ59" i="33"/>
  <c r="BD60" i="33"/>
  <c r="CJ60" i="33"/>
  <c r="BE74" i="33"/>
  <c r="CK74" i="33"/>
  <c r="CJ18" i="33"/>
  <c r="BD18" i="33"/>
  <c r="BD27" i="33"/>
  <c r="CJ27" i="33"/>
  <c r="BD32" i="33"/>
  <c r="CJ32" i="33"/>
  <c r="BD35" i="33"/>
  <c r="CJ35" i="33"/>
  <c r="CJ40" i="33"/>
  <c r="BD40" i="33"/>
  <c r="J71" i="33"/>
  <c r="BD71" i="33" s="1"/>
  <c r="BD66" i="33"/>
  <c r="CJ66" i="33"/>
  <c r="J115" i="33"/>
  <c r="CJ94" i="33"/>
  <c r="BD94" i="33"/>
  <c r="J117" i="33"/>
  <c r="CJ96" i="33"/>
  <c r="BD96" i="33"/>
  <c r="J119" i="33"/>
  <c r="BD98" i="33"/>
  <c r="CJ98" i="33"/>
  <c r="CJ102" i="33"/>
  <c r="BD102" i="33"/>
  <c r="CJ104" i="33"/>
  <c r="BD104" i="33"/>
  <c r="BD109" i="33"/>
  <c r="CJ109" i="33"/>
  <c r="BD111" i="33"/>
  <c r="CJ111" i="33"/>
  <c r="J127" i="33"/>
  <c r="BD127" i="33" s="1"/>
  <c r="CJ122" i="33"/>
  <c r="BD122" i="33"/>
  <c r="J141" i="33"/>
  <c r="BD141" i="33" s="1"/>
  <c r="BD136" i="33"/>
  <c r="CJ136" i="33"/>
  <c r="BD140" i="33"/>
  <c r="CJ140" i="33"/>
  <c r="BD145" i="33"/>
  <c r="CJ145" i="33"/>
  <c r="CJ77" i="33"/>
  <c r="BD77" i="33"/>
  <c r="K80" i="33"/>
  <c r="BE94" i="33"/>
  <c r="CK94" i="33"/>
  <c r="K81" i="33"/>
  <c r="BE95" i="33"/>
  <c r="CK95" i="33"/>
  <c r="K117" i="33"/>
  <c r="BE96" i="33"/>
  <c r="CK96" i="33"/>
  <c r="K118" i="33"/>
  <c r="BE97" i="33"/>
  <c r="CK97" i="33"/>
  <c r="K84" i="33"/>
  <c r="CK98" i="33"/>
  <c r="BE98" i="33"/>
  <c r="K106" i="33"/>
  <c r="BE106" i="33" s="1"/>
  <c r="CK101" i="33"/>
  <c r="BE101" i="33"/>
  <c r="BE102" i="33"/>
  <c r="CK102" i="33"/>
  <c r="CK103" i="33"/>
  <c r="BE103" i="33"/>
  <c r="BE104" i="33"/>
  <c r="CK104" i="33"/>
  <c r="BE105" i="33"/>
  <c r="CK105" i="33"/>
  <c r="K113" i="33"/>
  <c r="BE113" i="33" s="1"/>
  <c r="BE108" i="33"/>
  <c r="CK108" i="33"/>
  <c r="CK109" i="33"/>
  <c r="BE109" i="33"/>
  <c r="BE110" i="33"/>
  <c r="CK110" i="33"/>
  <c r="BE111" i="33"/>
  <c r="CK111" i="33"/>
  <c r="CK112" i="33"/>
  <c r="BE112" i="33"/>
  <c r="K127" i="33"/>
  <c r="BE127" i="33" s="1"/>
  <c r="CK122" i="33"/>
  <c r="BE122" i="33"/>
  <c r="BE123" i="33"/>
  <c r="CK123" i="33"/>
  <c r="BE124" i="33"/>
  <c r="CK124" i="33"/>
  <c r="CK125" i="33"/>
  <c r="BE125" i="33"/>
  <c r="CK126" i="33"/>
  <c r="BE126" i="33"/>
  <c r="K134" i="33"/>
  <c r="BE134" i="33" s="1"/>
  <c r="BE129" i="33"/>
  <c r="CK129" i="33"/>
  <c r="CK130" i="33"/>
  <c r="BE130" i="33"/>
  <c r="CK131" i="33"/>
  <c r="BE131" i="33"/>
  <c r="CK132" i="33"/>
  <c r="BE132" i="33"/>
  <c r="CK133" i="33"/>
  <c r="BE133" i="33"/>
  <c r="BE136" i="33"/>
  <c r="CK136" i="33"/>
  <c r="CK137" i="33"/>
  <c r="BE137" i="33"/>
  <c r="BE138" i="33"/>
  <c r="CK138" i="33"/>
  <c r="CK139" i="33"/>
  <c r="BE139" i="33"/>
  <c r="BE140" i="33"/>
  <c r="CK140" i="33"/>
  <c r="BE143" i="33"/>
  <c r="CK143" i="33"/>
  <c r="CK144" i="33"/>
  <c r="BE144" i="33"/>
  <c r="CK145" i="33"/>
  <c r="BE145" i="33"/>
  <c r="BE146" i="33"/>
  <c r="CK146" i="33"/>
  <c r="BE147" i="33"/>
  <c r="CK147" i="33"/>
  <c r="J15" i="33"/>
  <c r="BD15" i="33" s="1"/>
  <c r="BD10" i="33"/>
  <c r="CJ10" i="33"/>
  <c r="BD25" i="33"/>
  <c r="CJ25" i="33"/>
  <c r="BD28" i="33"/>
  <c r="CJ28" i="33"/>
  <c r="BD63" i="33"/>
  <c r="CJ63" i="33"/>
  <c r="BD103" i="33"/>
  <c r="CJ103" i="33"/>
  <c r="CJ105" i="33"/>
  <c r="BD105" i="33"/>
  <c r="BD112" i="33"/>
  <c r="CJ112" i="33"/>
  <c r="BD123" i="33"/>
  <c r="CJ123" i="33"/>
  <c r="BD138" i="33"/>
  <c r="CJ138" i="33"/>
  <c r="BD144" i="33"/>
  <c r="CJ144" i="33"/>
  <c r="CJ146" i="33"/>
  <c r="BD146" i="33"/>
  <c r="CJ76" i="33"/>
  <c r="BD76" i="33"/>
  <c r="CK77" i="33"/>
  <c r="BE77" i="33"/>
  <c r="BD11" i="33"/>
  <c r="CJ11" i="33"/>
  <c r="CJ20" i="33"/>
  <c r="BD20" i="33"/>
  <c r="BD31" i="33"/>
  <c r="CJ31" i="33"/>
  <c r="BD33" i="33"/>
  <c r="CJ33" i="33"/>
  <c r="BD42" i="33"/>
  <c r="CJ42" i="33"/>
  <c r="CJ47" i="33"/>
  <c r="BD47" i="33"/>
  <c r="BD53" i="33"/>
  <c r="CJ53" i="33"/>
  <c r="J81" i="33"/>
  <c r="BD95" i="33"/>
  <c r="CJ95" i="33"/>
  <c r="J83" i="33"/>
  <c r="BD97" i="33"/>
  <c r="CJ97" i="33"/>
  <c r="BD101" i="33"/>
  <c r="CJ101" i="33"/>
  <c r="J113" i="33"/>
  <c r="BD113" i="33" s="1"/>
  <c r="BD108" i="33"/>
  <c r="CJ108" i="33"/>
  <c r="CJ124" i="33"/>
  <c r="BD124" i="33"/>
  <c r="CJ126" i="33"/>
  <c r="BD126" i="33"/>
  <c r="CJ130" i="33"/>
  <c r="BD130" i="33"/>
  <c r="CJ132" i="33"/>
  <c r="BD132" i="33"/>
  <c r="CJ147" i="33"/>
  <c r="BD147" i="33"/>
  <c r="BD75" i="33"/>
  <c r="CJ75" i="33"/>
  <c r="CK76" i="33"/>
  <c r="BE76" i="33"/>
  <c r="BD14" i="33"/>
  <c r="CJ14" i="33"/>
  <c r="BD24" i="33"/>
  <c r="CJ24" i="33"/>
  <c r="BD34" i="33"/>
  <c r="CJ34" i="33"/>
  <c r="CJ39" i="33"/>
  <c r="BD39" i="33"/>
  <c r="CJ49" i="33"/>
  <c r="BD49" i="33"/>
  <c r="BD54" i="33"/>
  <c r="CJ54" i="33"/>
  <c r="BD62" i="33"/>
  <c r="CJ62" i="33"/>
  <c r="CJ110" i="33"/>
  <c r="BD110" i="33"/>
  <c r="BD125" i="33"/>
  <c r="CJ125" i="33"/>
  <c r="CJ129" i="33"/>
  <c r="BD129" i="33"/>
  <c r="BD131" i="33"/>
  <c r="CJ131" i="33"/>
  <c r="BD133" i="33"/>
  <c r="CJ133" i="33"/>
  <c r="BD137" i="33"/>
  <c r="CJ137" i="33"/>
  <c r="CJ139" i="33"/>
  <c r="BD139" i="33"/>
  <c r="CJ143" i="33"/>
  <c r="BD143" i="33"/>
  <c r="BD74" i="33"/>
  <c r="CJ74" i="33"/>
  <c r="CK75" i="33"/>
  <c r="BE75" i="33"/>
  <c r="CE147" i="33"/>
  <c r="N57" i="33"/>
  <c r="BH57" i="33" s="1"/>
  <c r="CD40" i="33"/>
  <c r="AX45" i="33"/>
  <c r="D57" i="33"/>
  <c r="D64" i="33"/>
  <c r="AX69" i="33"/>
  <c r="Q81" i="33"/>
  <c r="Q83" i="33"/>
  <c r="CE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I84" i="33" s="1"/>
  <c r="CE96" i="33"/>
  <c r="CE108" i="33"/>
  <c r="AY144" i="33"/>
  <c r="CD33" i="33"/>
  <c r="AX47" i="33"/>
  <c r="CD53" i="33"/>
  <c r="AX60" i="33"/>
  <c r="AX66" i="33"/>
  <c r="AY97" i="33"/>
  <c r="AY104" i="33"/>
  <c r="AY109" i="33"/>
  <c r="AY129" i="33"/>
  <c r="AY133" i="33"/>
  <c r="CD66" i="33"/>
  <c r="Q82" i="33"/>
  <c r="Q84" i="33"/>
  <c r="CE97" i="33"/>
  <c r="P81" i="33"/>
  <c r="E22" i="33"/>
  <c r="E57" i="33"/>
  <c r="J134" i="33"/>
  <c r="BD134" i="33" s="1"/>
  <c r="AW49" i="33"/>
  <c r="M22" i="33"/>
  <c r="BG22" i="33" s="1"/>
  <c r="CD138" i="33"/>
  <c r="J148" i="33"/>
  <c r="BD148" i="33" s="1"/>
  <c r="AW53" i="33"/>
  <c r="AX102" i="33"/>
  <c r="AX104" i="33"/>
  <c r="AX124" i="33"/>
  <c r="AX125" i="33"/>
  <c r="CD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E39" i="33"/>
  <c r="CE42" i="33"/>
  <c r="AY54" i="33"/>
  <c r="AY55" i="33"/>
  <c r="AY61" i="33"/>
  <c r="AY62" i="33"/>
  <c r="CE67" i="33"/>
  <c r="I15" i="33"/>
  <c r="BC15" i="33" s="1"/>
  <c r="BC10" i="33"/>
  <c r="CI10" i="33"/>
  <c r="BC14" i="33"/>
  <c r="CI14" i="33"/>
  <c r="CI19" i="33"/>
  <c r="BC19" i="33"/>
  <c r="CI27" i="33"/>
  <c r="BC27" i="33"/>
  <c r="I36" i="33"/>
  <c r="BC36" i="33" s="1"/>
  <c r="CI31" i="33"/>
  <c r="BC31" i="33"/>
  <c r="CI33" i="33"/>
  <c r="BC33" i="33"/>
  <c r="BC39" i="33"/>
  <c r="CI39" i="33"/>
  <c r="CI41" i="33"/>
  <c r="BC41" i="33"/>
  <c r="I50" i="33"/>
  <c r="BC50" i="33" s="1"/>
  <c r="BC45" i="33"/>
  <c r="CI45" i="33"/>
  <c r="I57" i="33"/>
  <c r="BC57" i="33" s="1"/>
  <c r="BC52" i="33"/>
  <c r="CI52" i="33"/>
  <c r="BC55" i="33"/>
  <c r="CI55" i="33"/>
  <c r="I64" i="33"/>
  <c r="BC64" i="33" s="1"/>
  <c r="CI59" i="33"/>
  <c r="BC59" i="33"/>
  <c r="BC62" i="33"/>
  <c r="CI62" i="33"/>
  <c r="BC67" i="33"/>
  <c r="CI67" i="33"/>
  <c r="BC116" i="33"/>
  <c r="CI116" i="33"/>
  <c r="P99" i="33"/>
  <c r="BJ99" i="33" s="1"/>
  <c r="P115" i="33"/>
  <c r="P84" i="33"/>
  <c r="P119" i="33"/>
  <c r="BC94" i="33"/>
  <c r="CI94" i="33"/>
  <c r="Q99" i="33"/>
  <c r="BK99" i="33" s="1"/>
  <c r="Q115" i="33"/>
  <c r="CI95" i="33"/>
  <c r="BC95" i="33"/>
  <c r="BC96" i="33"/>
  <c r="CI96" i="33"/>
  <c r="CI97" i="33"/>
  <c r="BC97" i="33"/>
  <c r="CI98" i="33"/>
  <c r="BC98" i="33"/>
  <c r="CI101" i="33"/>
  <c r="BC101" i="33"/>
  <c r="BC102" i="33"/>
  <c r="CI102" i="33"/>
  <c r="BC103" i="33"/>
  <c r="CI103" i="33"/>
  <c r="BC104" i="33"/>
  <c r="CI104" i="33"/>
  <c r="CI105" i="33"/>
  <c r="BC105" i="33"/>
  <c r="BC108" i="33"/>
  <c r="CI108" i="33"/>
  <c r="BC109" i="33"/>
  <c r="CI109" i="33"/>
  <c r="CI110" i="33"/>
  <c r="BC110" i="33"/>
  <c r="CI111" i="33"/>
  <c r="BC111" i="33"/>
  <c r="BC112" i="33"/>
  <c r="CI112" i="33"/>
  <c r="I127" i="33"/>
  <c r="BC127" i="33" s="1"/>
  <c r="BC122" i="33"/>
  <c r="CI122" i="33"/>
  <c r="CI123" i="33"/>
  <c r="BC123" i="33"/>
  <c r="CI124" i="33"/>
  <c r="BC124" i="33"/>
  <c r="BC125" i="33"/>
  <c r="CI125" i="33"/>
  <c r="BC126" i="33"/>
  <c r="CI126" i="33"/>
  <c r="CI129" i="33"/>
  <c r="BC129" i="33"/>
  <c r="BC130" i="33"/>
  <c r="CI130" i="33"/>
  <c r="BC131" i="33"/>
  <c r="CI131" i="33"/>
  <c r="BC132" i="33"/>
  <c r="CI132" i="33"/>
  <c r="CI133" i="33"/>
  <c r="BC133" i="33"/>
  <c r="BC136" i="33"/>
  <c r="CI136" i="33"/>
  <c r="BC137" i="33"/>
  <c r="CI137" i="33"/>
  <c r="BC138" i="33"/>
  <c r="CI138" i="33"/>
  <c r="CI139" i="33"/>
  <c r="BC139" i="33"/>
  <c r="BC140" i="33"/>
  <c r="CI140" i="33"/>
  <c r="BC143" i="33"/>
  <c r="CI143" i="33"/>
  <c r="CI144" i="33"/>
  <c r="BC144" i="33"/>
  <c r="BC145" i="33"/>
  <c r="CI145" i="33"/>
  <c r="BC146" i="33"/>
  <c r="CI146" i="33"/>
  <c r="BC147" i="33"/>
  <c r="CI147" i="33"/>
  <c r="CI12" i="33"/>
  <c r="BC12" i="33"/>
  <c r="CI25" i="33"/>
  <c r="BC25" i="33"/>
  <c r="CI53" i="33"/>
  <c r="BC53" i="33"/>
  <c r="BC60" i="33"/>
  <c r="CI60" i="33"/>
  <c r="CI69" i="33"/>
  <c r="BC69" i="33"/>
  <c r="AY45" i="33"/>
  <c r="CI83" i="33"/>
  <c r="BC83" i="33"/>
  <c r="AY10" i="33"/>
  <c r="CI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I11" i="33"/>
  <c r="CI21" i="33"/>
  <c r="BC21" i="33"/>
  <c r="BC40" i="33"/>
  <c r="CI40" i="33"/>
  <c r="CI47" i="33"/>
  <c r="BC47" i="33"/>
  <c r="BC49" i="33"/>
  <c r="CI49" i="33"/>
  <c r="CI56" i="33"/>
  <c r="BC56" i="33"/>
  <c r="BC63" i="33"/>
  <c r="CI63" i="33"/>
  <c r="CE10" i="33"/>
  <c r="F151" i="33"/>
  <c r="CI76" i="33"/>
  <c r="BC76" i="33"/>
  <c r="CI13" i="33"/>
  <c r="BC13" i="33"/>
  <c r="CI18" i="33"/>
  <c r="BC18" i="33"/>
  <c r="CI20" i="33"/>
  <c r="BC20" i="33"/>
  <c r="BC26" i="33"/>
  <c r="CI26" i="33"/>
  <c r="BC32" i="33"/>
  <c r="CI32" i="33"/>
  <c r="CI34" i="33"/>
  <c r="BC34" i="33"/>
  <c r="BC38" i="33"/>
  <c r="CI38" i="33"/>
  <c r="BC54" i="33"/>
  <c r="CI54" i="33"/>
  <c r="CI66" i="33"/>
  <c r="BC66" i="33"/>
  <c r="CI73" i="33"/>
  <c r="BC73" i="33"/>
  <c r="F153" i="33"/>
  <c r="CE31" i="33"/>
  <c r="CI82" i="33"/>
  <c r="BC82" i="33"/>
  <c r="CI119" i="33"/>
  <c r="BC119" i="33"/>
  <c r="CI75" i="33"/>
  <c r="BC75" i="33"/>
  <c r="I22" i="33"/>
  <c r="BC22" i="33" s="1"/>
  <c r="BC17" i="33"/>
  <c r="CI17" i="33"/>
  <c r="I29" i="33"/>
  <c r="BC29" i="33" s="1"/>
  <c r="CI24" i="33"/>
  <c r="BC24" i="33"/>
  <c r="CI28" i="33"/>
  <c r="BC28" i="33"/>
  <c r="CI35" i="33"/>
  <c r="BC35" i="33"/>
  <c r="BC42" i="33"/>
  <c r="CI42" i="33"/>
  <c r="BC46" i="33"/>
  <c r="CI46" i="33"/>
  <c r="BC48" i="33"/>
  <c r="CI48" i="33"/>
  <c r="BC61" i="33"/>
  <c r="CI61" i="33"/>
  <c r="CI68" i="33"/>
  <c r="BC68" i="33"/>
  <c r="BC70" i="33"/>
  <c r="CI70" i="33"/>
  <c r="N83" i="33"/>
  <c r="F115" i="33"/>
  <c r="F119" i="33"/>
  <c r="AY52" i="33"/>
  <c r="N117" i="33"/>
  <c r="CI74" i="33"/>
  <c r="BC74" i="33"/>
  <c r="K141" i="33"/>
  <c r="BE141" i="33" s="1"/>
  <c r="H78" i="33"/>
  <c r="BB78" i="33" s="1"/>
  <c r="CC130" i="33"/>
  <c r="AW137" i="33"/>
  <c r="J43" i="33"/>
  <c r="BD43" i="33" s="1"/>
  <c r="N64" i="33"/>
  <c r="BH64" i="33" s="1"/>
  <c r="CD10" i="33"/>
  <c r="AY19" i="33"/>
  <c r="AY27" i="33"/>
  <c r="CE41" i="33"/>
  <c r="AY46" i="33"/>
  <c r="CE48" i="33"/>
  <c r="J57" i="33"/>
  <c r="BD57" i="33" s="1"/>
  <c r="C134" i="33"/>
  <c r="E15" i="33"/>
  <c r="CE24" i="33"/>
  <c r="N15" i="33"/>
  <c r="BH15" i="33" s="1"/>
  <c r="CC111" i="33"/>
  <c r="CC126" i="33"/>
  <c r="CC13" i="33"/>
  <c r="AW33" i="33"/>
  <c r="AX74" i="33"/>
  <c r="AX112" i="33"/>
  <c r="AX123" i="33"/>
  <c r="AX126" i="33"/>
  <c r="AX133" i="33"/>
  <c r="CD137" i="33"/>
  <c r="CD140" i="33"/>
  <c r="CD145" i="33"/>
  <c r="CC74" i="33"/>
  <c r="CC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CC109" i="33"/>
  <c r="CC123" i="33"/>
  <c r="CC124" i="33"/>
  <c r="CC125" i="33"/>
  <c r="CC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CC10" i="33"/>
  <c r="L152" i="33"/>
  <c r="L153" i="33"/>
  <c r="D154" i="33"/>
  <c r="P154" i="33"/>
  <c r="AW38" i="33"/>
  <c r="AX122" i="33"/>
  <c r="CD136" i="33"/>
  <c r="CE11" i="33"/>
  <c r="CE12" i="33"/>
  <c r="CE13" i="33"/>
  <c r="CE14" i="33"/>
  <c r="CE18" i="33"/>
  <c r="CE20" i="33"/>
  <c r="CE25" i="33"/>
  <c r="CE26" i="33"/>
  <c r="CE27" i="33"/>
  <c r="AY28" i="33"/>
  <c r="AY32" i="33"/>
  <c r="AY33" i="33"/>
  <c r="AY34" i="33"/>
  <c r="CE35" i="33"/>
  <c r="AY39" i="33"/>
  <c r="AY40" i="33"/>
  <c r="AY41" i="33"/>
  <c r="AY42" i="33"/>
  <c r="CE46" i="33"/>
  <c r="AY47" i="33"/>
  <c r="AY48" i="33"/>
  <c r="AY49" i="33"/>
  <c r="CE53" i="33"/>
  <c r="CE54" i="33"/>
  <c r="CE55" i="33"/>
  <c r="AY56" i="33"/>
  <c r="CE60" i="33"/>
  <c r="CE61" i="33"/>
  <c r="CE62" i="33"/>
  <c r="AY63" i="33"/>
  <c r="F150" i="33"/>
  <c r="J150" i="33"/>
  <c r="N150" i="33"/>
  <c r="J151" i="33"/>
  <c r="N151" i="33"/>
  <c r="Q152" i="33"/>
  <c r="J153" i="33"/>
  <c r="N153" i="33"/>
  <c r="CE69" i="33"/>
  <c r="CE70" i="33"/>
  <c r="D78" i="33"/>
  <c r="L78" i="33"/>
  <c r="BF78" i="33" s="1"/>
  <c r="AY77" i="33"/>
  <c r="AY20" i="33"/>
  <c r="AY26" i="33"/>
  <c r="CE28" i="33"/>
  <c r="CE33" i="33"/>
  <c r="CE38" i="33"/>
  <c r="CE40" i="33"/>
  <c r="CE47" i="33"/>
  <c r="CE49" i="33"/>
  <c r="AY53" i="33"/>
  <c r="CE56" i="33"/>
  <c r="AY59" i="33"/>
  <c r="AY60" i="33"/>
  <c r="CE63" i="33"/>
  <c r="CE66" i="33"/>
  <c r="J80" i="33"/>
  <c r="F99" i="33"/>
  <c r="F117" i="33"/>
  <c r="AY12" i="33"/>
  <c r="AY18" i="33"/>
  <c r="AY25" i="33"/>
  <c r="CE45" i="33"/>
  <c r="CE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E59" i="33"/>
  <c r="CE68" i="33"/>
  <c r="N80" i="33"/>
  <c r="AY11" i="33"/>
  <c r="AY13" i="33"/>
  <c r="CC12" i="33"/>
  <c r="AW18" i="33"/>
  <c r="AW20" i="33"/>
  <c r="CC25" i="33"/>
  <c r="CC27" i="33"/>
  <c r="AW31" i="33"/>
  <c r="AW35" i="33"/>
  <c r="AW40" i="33"/>
  <c r="CC42" i="33"/>
  <c r="AW47" i="33"/>
  <c r="CC49" i="33"/>
  <c r="CC52" i="33"/>
  <c r="CC54" i="33"/>
  <c r="AW55" i="33"/>
  <c r="CC56" i="33"/>
  <c r="CC61" i="33"/>
  <c r="CC63" i="33"/>
  <c r="CC67" i="33"/>
  <c r="CC69" i="33"/>
  <c r="CE75" i="33"/>
  <c r="CD95" i="33"/>
  <c r="CD97" i="33"/>
  <c r="CD102" i="33"/>
  <c r="CD104" i="33"/>
  <c r="AX108" i="33"/>
  <c r="CD109" i="33"/>
  <c r="AX110" i="33"/>
  <c r="CD111" i="33"/>
  <c r="CD123" i="33"/>
  <c r="CD124" i="33"/>
  <c r="CD125" i="33"/>
  <c r="CD126" i="33"/>
  <c r="AX129" i="33"/>
  <c r="CD130" i="33"/>
  <c r="AX131" i="33"/>
  <c r="CD132" i="33"/>
  <c r="AX137" i="33"/>
  <c r="AX138" i="33"/>
  <c r="AX139" i="33"/>
  <c r="AX140" i="33"/>
  <c r="CD143" i="33"/>
  <c r="E152" i="33"/>
  <c r="CE152" i="33" s="1"/>
  <c r="I152" i="33"/>
  <c r="AX145" i="33"/>
  <c r="I154" i="33"/>
  <c r="M154" i="33"/>
  <c r="AX147" i="33"/>
  <c r="AW42" i="33"/>
  <c r="AW45" i="33"/>
  <c r="CC47" i="33"/>
  <c r="CC66" i="33"/>
  <c r="CC68" i="33"/>
  <c r="CC70" i="33"/>
  <c r="H81" i="33"/>
  <c r="BB81" i="33" s="1"/>
  <c r="D83" i="33"/>
  <c r="H83" i="33"/>
  <c r="BB83" i="33" s="1"/>
  <c r="P83" i="33"/>
  <c r="D99" i="33"/>
  <c r="L99" i="33"/>
  <c r="BF99" i="33" s="1"/>
  <c r="CD122" i="33"/>
  <c r="AX136" i="33"/>
  <c r="CC38" i="33"/>
  <c r="O57" i="33"/>
  <c r="BI57" i="33" s="1"/>
  <c r="D81" i="33"/>
  <c r="AX97" i="33"/>
  <c r="AX143" i="33"/>
  <c r="CD147" i="33"/>
  <c r="D150" i="33"/>
  <c r="CC45" i="33"/>
  <c r="CC59" i="33"/>
  <c r="L81" i="33"/>
  <c r="AW12" i="33"/>
  <c r="CG83" i="33"/>
  <c r="BA83" i="33"/>
  <c r="CH118" i="33"/>
  <c r="BB118" i="33"/>
  <c r="G15" i="33"/>
  <c r="BA15" i="33" s="1"/>
  <c r="CG10" i="33"/>
  <c r="BA10" i="33"/>
  <c r="BA11" i="33"/>
  <c r="CG11" i="33"/>
  <c r="CC11" i="33"/>
  <c r="CG12" i="33"/>
  <c r="BA12" i="33"/>
  <c r="BA13" i="33"/>
  <c r="CG13" i="33"/>
  <c r="CG14" i="33"/>
  <c r="BA14" i="33"/>
  <c r="AW14" i="33"/>
  <c r="G22" i="33"/>
  <c r="BA22" i="33" s="1"/>
  <c r="CG17" i="33"/>
  <c r="BA17" i="33"/>
  <c r="BA18" i="33"/>
  <c r="CG18" i="33"/>
  <c r="CG19" i="33"/>
  <c r="BA19" i="33"/>
  <c r="CG20" i="33"/>
  <c r="BA20" i="33"/>
  <c r="CG21" i="33"/>
  <c r="BA21" i="33"/>
  <c r="G29" i="33"/>
  <c r="BA29" i="33" s="1"/>
  <c r="CG24" i="33"/>
  <c r="BA24" i="33"/>
  <c r="CG25" i="33"/>
  <c r="BA25" i="33"/>
  <c r="CG26" i="33"/>
  <c r="BA26" i="33"/>
  <c r="CG27" i="33"/>
  <c r="BA27" i="33"/>
  <c r="BA28" i="33"/>
  <c r="CG28" i="33"/>
  <c r="G36" i="33"/>
  <c r="BA36" i="33" s="1"/>
  <c r="BA31" i="33"/>
  <c r="CG31" i="33"/>
  <c r="BA32" i="33"/>
  <c r="CG32" i="33"/>
  <c r="CG33" i="33"/>
  <c r="BA33" i="33"/>
  <c r="BA34" i="33"/>
  <c r="CG34" i="33"/>
  <c r="BA35" i="33"/>
  <c r="CG35" i="33"/>
  <c r="G43" i="33"/>
  <c r="BA43" i="33" s="1"/>
  <c r="CG38" i="33"/>
  <c r="BA38" i="33"/>
  <c r="CG39" i="33"/>
  <c r="BA39" i="33"/>
  <c r="CG40" i="33"/>
  <c r="BA40" i="33"/>
  <c r="BA41" i="33"/>
  <c r="CG41" i="33"/>
  <c r="CG42" i="33"/>
  <c r="BA42" i="33"/>
  <c r="G50" i="33"/>
  <c r="BA50" i="33" s="1"/>
  <c r="CG45" i="33"/>
  <c r="BA45" i="33"/>
  <c r="BA46" i="33"/>
  <c r="CG46" i="33"/>
  <c r="CG47" i="33"/>
  <c r="BA47" i="33"/>
  <c r="CG48" i="33"/>
  <c r="BA48" i="33"/>
  <c r="CG49" i="33"/>
  <c r="BA49" i="33"/>
  <c r="BA52" i="33"/>
  <c r="CG52" i="33"/>
  <c r="CG53" i="33"/>
  <c r="BA53" i="33"/>
  <c r="CG54" i="33"/>
  <c r="BA54" i="33"/>
  <c r="CG55" i="33"/>
  <c r="BA55" i="33"/>
  <c r="CG56" i="33"/>
  <c r="BA56" i="33"/>
  <c r="G64" i="33"/>
  <c r="BA64" i="33" s="1"/>
  <c r="BA59" i="33"/>
  <c r="CG59" i="33"/>
  <c r="BA60" i="33"/>
  <c r="CG60" i="33"/>
  <c r="CG61" i="33"/>
  <c r="BA61" i="33"/>
  <c r="CG62" i="33"/>
  <c r="BA62" i="33"/>
  <c r="BA63" i="33"/>
  <c r="CG63" i="33"/>
  <c r="G150" i="33"/>
  <c r="CG66" i="33"/>
  <c r="BA66" i="33"/>
  <c r="G151" i="33"/>
  <c r="CG67" i="33"/>
  <c r="BA67" i="33"/>
  <c r="H152" i="33"/>
  <c r="BA68" i="33"/>
  <c r="CG68" i="33"/>
  <c r="G153" i="33"/>
  <c r="BA69" i="33"/>
  <c r="CG69" i="33"/>
  <c r="K153" i="33"/>
  <c r="H154" i="33"/>
  <c r="CG70" i="33"/>
  <c r="BA70" i="33"/>
  <c r="CG73" i="33"/>
  <c r="BA73" i="33"/>
  <c r="BB74" i="33"/>
  <c r="CH74" i="33"/>
  <c r="AZ76" i="33"/>
  <c r="CF76" i="33"/>
  <c r="CG77" i="33"/>
  <c r="BA77" i="33"/>
  <c r="CH94" i="33"/>
  <c r="BB94" i="33"/>
  <c r="BB95" i="33"/>
  <c r="CH95" i="33"/>
  <c r="H82" i="33"/>
  <c r="CH96" i="33"/>
  <c r="BB96" i="33"/>
  <c r="CH97" i="33"/>
  <c r="BB97" i="33"/>
  <c r="CH98" i="33"/>
  <c r="BB98" i="33"/>
  <c r="BB101" i="33"/>
  <c r="CH101" i="33"/>
  <c r="CH102" i="33"/>
  <c r="BB102" i="33"/>
  <c r="CH103" i="33"/>
  <c r="BB103" i="33"/>
  <c r="CH104" i="33"/>
  <c r="BB104" i="33"/>
  <c r="BB105" i="33"/>
  <c r="CH105" i="33"/>
  <c r="H113" i="33"/>
  <c r="BB113" i="33" s="1"/>
  <c r="BB108" i="33"/>
  <c r="CH108" i="33"/>
  <c r="BB109" i="33"/>
  <c r="CH109" i="33"/>
  <c r="BB110" i="33"/>
  <c r="CH110" i="33"/>
  <c r="CH111" i="33"/>
  <c r="BB111" i="33"/>
  <c r="BB112" i="33"/>
  <c r="CH112" i="33"/>
  <c r="CH122" i="33"/>
  <c r="BB122" i="33"/>
  <c r="CH123" i="33"/>
  <c r="BB123" i="33"/>
  <c r="CH124" i="33"/>
  <c r="BB124" i="33"/>
  <c r="CH125" i="33"/>
  <c r="BB125" i="33"/>
  <c r="CH126" i="33"/>
  <c r="BB126" i="33"/>
  <c r="H134" i="33"/>
  <c r="BB134" i="33" s="1"/>
  <c r="CH129" i="33"/>
  <c r="BB129" i="33"/>
  <c r="CH130" i="33"/>
  <c r="BB130" i="33"/>
  <c r="BB131" i="33"/>
  <c r="CH131" i="33"/>
  <c r="CH132" i="33"/>
  <c r="BB132" i="33"/>
  <c r="BB133" i="33"/>
  <c r="CH133" i="33"/>
  <c r="BB136" i="33"/>
  <c r="CH136" i="33"/>
  <c r="CH137" i="33"/>
  <c r="BB137" i="33"/>
  <c r="CH138" i="33"/>
  <c r="BB138" i="33"/>
  <c r="CH139" i="33"/>
  <c r="BB139" i="33"/>
  <c r="CH140" i="33"/>
  <c r="BB140" i="33"/>
  <c r="H148" i="33"/>
  <c r="BB148" i="33" s="1"/>
  <c r="CH143" i="33"/>
  <c r="BB143" i="33"/>
  <c r="CH144" i="33"/>
  <c r="BB144" i="33"/>
  <c r="BB145" i="33"/>
  <c r="CH145" i="33"/>
  <c r="M152" i="33"/>
  <c r="CH146" i="33"/>
  <c r="BB146" i="33"/>
  <c r="E154" i="33"/>
  <c r="CH147" i="33"/>
  <c r="BB147" i="33"/>
  <c r="Q154" i="33"/>
  <c r="CG84" i="33"/>
  <c r="BA84" i="33"/>
  <c r="CH116" i="33"/>
  <c r="BB116" i="33"/>
  <c r="H15" i="33"/>
  <c r="BB15" i="33" s="1"/>
  <c r="BB10" i="33"/>
  <c r="CH10" i="33"/>
  <c r="BB11" i="33"/>
  <c r="CH11" i="33"/>
  <c r="CH12" i="33"/>
  <c r="BB12" i="33"/>
  <c r="CD12" i="33"/>
  <c r="CH13" i="33"/>
  <c r="BB13" i="33"/>
  <c r="CH14" i="33"/>
  <c r="BB14" i="33"/>
  <c r="BB17" i="33"/>
  <c r="CH17" i="33"/>
  <c r="CH18" i="33"/>
  <c r="BB18" i="33"/>
  <c r="CD18" i="33"/>
  <c r="BB19" i="33"/>
  <c r="CH19" i="33"/>
  <c r="BB20" i="33"/>
  <c r="CH20" i="33"/>
  <c r="AX20" i="33"/>
  <c r="CH21" i="33"/>
  <c r="BB21" i="33"/>
  <c r="BB24" i="33"/>
  <c r="CH24" i="33"/>
  <c r="CH25" i="33"/>
  <c r="BB25" i="33"/>
  <c r="CD25" i="33"/>
  <c r="CH26" i="33"/>
  <c r="BB26" i="33"/>
  <c r="CD26" i="33"/>
  <c r="BB27" i="33"/>
  <c r="CH27" i="33"/>
  <c r="CH28" i="33"/>
  <c r="BB28" i="33"/>
  <c r="AX28" i="33"/>
  <c r="H36" i="33"/>
  <c r="BB36" i="33" s="1"/>
  <c r="CH31" i="33"/>
  <c r="BB31" i="33"/>
  <c r="BB32" i="33"/>
  <c r="CH32" i="33"/>
  <c r="CH33" i="33"/>
  <c r="BB33" i="33"/>
  <c r="CH34" i="33"/>
  <c r="BB34" i="33"/>
  <c r="CH35" i="33"/>
  <c r="BB35" i="33"/>
  <c r="CH38" i="33"/>
  <c r="BB38" i="33"/>
  <c r="CH39" i="33"/>
  <c r="BB39" i="33"/>
  <c r="BB40" i="33"/>
  <c r="CH40" i="33"/>
  <c r="CH41" i="33"/>
  <c r="BB41" i="33"/>
  <c r="BB42" i="33"/>
  <c r="CH42" i="33"/>
  <c r="CH45" i="33"/>
  <c r="BB45" i="33"/>
  <c r="BB46" i="33"/>
  <c r="CH46" i="33"/>
  <c r="BB47" i="33"/>
  <c r="CH47" i="33"/>
  <c r="CH48" i="33"/>
  <c r="BB48" i="33"/>
  <c r="BB49" i="33"/>
  <c r="CH49" i="33"/>
  <c r="CH52" i="33"/>
  <c r="BB52" i="33"/>
  <c r="CH53" i="33"/>
  <c r="BB53" i="33"/>
  <c r="BB54" i="33"/>
  <c r="CH54" i="33"/>
  <c r="CH55" i="33"/>
  <c r="BB55" i="33"/>
  <c r="BB56" i="33"/>
  <c r="CH56" i="33"/>
  <c r="CH59" i="33"/>
  <c r="BB59" i="33"/>
  <c r="CH60" i="33"/>
  <c r="BB60" i="33"/>
  <c r="BB61" i="33"/>
  <c r="CH61" i="33"/>
  <c r="BB62" i="33"/>
  <c r="CH62" i="33"/>
  <c r="CH63" i="33"/>
  <c r="BB63" i="33"/>
  <c r="BB66" i="33"/>
  <c r="CH66" i="33"/>
  <c r="BB67" i="33"/>
  <c r="CH67" i="33"/>
  <c r="CH68" i="33"/>
  <c r="BB68" i="33"/>
  <c r="CH69" i="33"/>
  <c r="BB69" i="33"/>
  <c r="CH70" i="33"/>
  <c r="BB70" i="33"/>
  <c r="BB73" i="33"/>
  <c r="CH73" i="33"/>
  <c r="AZ75" i="33"/>
  <c r="CF75" i="33"/>
  <c r="CG76" i="33"/>
  <c r="BA76" i="33"/>
  <c r="BB77" i="33"/>
  <c r="CH77" i="33"/>
  <c r="BB84" i="33"/>
  <c r="CH84" i="33"/>
  <c r="C15" i="33"/>
  <c r="AZ74" i="33"/>
  <c r="CF74" i="33"/>
  <c r="CG75" i="33"/>
  <c r="BA75" i="33"/>
  <c r="CH76" i="33"/>
  <c r="BB76" i="33"/>
  <c r="CF94" i="33"/>
  <c r="CF95" i="33"/>
  <c r="CF96" i="33"/>
  <c r="CF97" i="33"/>
  <c r="CF98" i="33"/>
  <c r="CF101" i="33"/>
  <c r="CF102" i="33"/>
  <c r="CF103" i="33"/>
  <c r="CF104" i="33"/>
  <c r="CF105" i="33"/>
  <c r="CF108" i="33"/>
  <c r="CF109" i="33"/>
  <c r="CF110" i="33"/>
  <c r="CF111" i="33"/>
  <c r="CF112" i="33"/>
  <c r="CF122" i="33"/>
  <c r="CF123" i="33"/>
  <c r="CF124" i="33"/>
  <c r="CF125" i="33"/>
  <c r="CF126" i="33"/>
  <c r="CF129" i="33"/>
  <c r="CF130" i="33"/>
  <c r="CF131" i="33"/>
  <c r="CF132" i="33"/>
  <c r="CF133" i="33"/>
  <c r="CF136" i="33"/>
  <c r="CF137" i="33"/>
  <c r="CF138" i="33"/>
  <c r="CF139" i="33"/>
  <c r="CF140" i="33"/>
  <c r="CF143" i="33"/>
  <c r="CF144" i="33"/>
  <c r="CF145" i="33"/>
  <c r="CF146" i="33"/>
  <c r="CF147" i="33"/>
  <c r="CF10" i="33"/>
  <c r="CF11" i="33"/>
  <c r="CF12" i="33"/>
  <c r="CF13" i="33"/>
  <c r="CF14" i="33"/>
  <c r="CF17" i="33"/>
  <c r="CF18" i="33"/>
  <c r="CF19" i="33"/>
  <c r="CF20" i="33"/>
  <c r="CF21" i="33"/>
  <c r="CF24" i="33"/>
  <c r="CF25" i="33"/>
  <c r="CF26" i="33"/>
  <c r="CF27" i="33"/>
  <c r="CF28" i="33"/>
  <c r="CF31" i="33"/>
  <c r="CF32" i="33"/>
  <c r="CF33" i="33"/>
  <c r="CF34" i="33"/>
  <c r="CF35" i="33"/>
  <c r="R43" i="33"/>
  <c r="BL43" i="33" s="1"/>
  <c r="CF38" i="33"/>
  <c r="CF39" i="33"/>
  <c r="CF40" i="33"/>
  <c r="CF41" i="33"/>
  <c r="CF42" i="33"/>
  <c r="R50" i="33"/>
  <c r="CF45" i="33"/>
  <c r="CF46" i="33"/>
  <c r="CF47" i="33"/>
  <c r="CF48" i="33"/>
  <c r="CF49" i="33"/>
  <c r="CF52" i="33"/>
  <c r="CF53" i="33"/>
  <c r="CF54" i="33"/>
  <c r="CF55" i="33"/>
  <c r="CF56" i="33"/>
  <c r="CF59" i="33"/>
  <c r="CF60" i="33"/>
  <c r="CF61" i="33"/>
  <c r="CF62" i="33"/>
  <c r="CF63" i="33"/>
  <c r="CF67" i="33"/>
  <c r="CF68" i="33"/>
  <c r="CF69" i="33"/>
  <c r="CF70" i="33"/>
  <c r="AZ73" i="33"/>
  <c r="CF73" i="33"/>
  <c r="BA74" i="33"/>
  <c r="CG74" i="33"/>
  <c r="BB75" i="33"/>
  <c r="CH75" i="33"/>
  <c r="AZ77" i="33"/>
  <c r="CF77" i="33"/>
  <c r="G80" i="33"/>
  <c r="BA94" i="33"/>
  <c r="CG94" i="33"/>
  <c r="G81" i="33"/>
  <c r="CG95" i="33"/>
  <c r="BA95" i="33"/>
  <c r="G117" i="33"/>
  <c r="CG96" i="33"/>
  <c r="BA96" i="33"/>
  <c r="G118" i="33"/>
  <c r="CG97" i="33"/>
  <c r="BA97" i="33"/>
  <c r="BA98" i="33"/>
  <c r="CG98" i="33"/>
  <c r="CG101" i="33"/>
  <c r="BA101" i="33"/>
  <c r="CG102" i="33"/>
  <c r="BA102" i="33"/>
  <c r="BA103" i="33"/>
  <c r="CG103" i="33"/>
  <c r="BA104" i="33"/>
  <c r="CG104" i="33"/>
  <c r="BA105" i="33"/>
  <c r="CG105" i="33"/>
  <c r="G113" i="33"/>
  <c r="BA113" i="33" s="1"/>
  <c r="CG108" i="33"/>
  <c r="BA108" i="33"/>
  <c r="CG109" i="33"/>
  <c r="BA109" i="33"/>
  <c r="CG110" i="33"/>
  <c r="BA110" i="33"/>
  <c r="CG111" i="33"/>
  <c r="BA111" i="33"/>
  <c r="CG112" i="33"/>
  <c r="BA112" i="33"/>
  <c r="G127" i="33"/>
  <c r="BA127" i="33" s="1"/>
  <c r="BA122" i="33"/>
  <c r="CG122" i="33"/>
  <c r="CG123" i="33"/>
  <c r="BA123" i="33"/>
  <c r="CG124" i="33"/>
  <c r="BA124" i="33"/>
  <c r="BA125" i="33"/>
  <c r="CG125" i="33"/>
  <c r="BA126" i="33"/>
  <c r="CG126" i="33"/>
  <c r="G134" i="33"/>
  <c r="BA134" i="33" s="1"/>
  <c r="CG129" i="33"/>
  <c r="BA129" i="33"/>
  <c r="CG130" i="33"/>
  <c r="BA130" i="33"/>
  <c r="CG131" i="33"/>
  <c r="BA131" i="33"/>
  <c r="BA132" i="33"/>
  <c r="CG132" i="33"/>
  <c r="BA133" i="33"/>
  <c r="CG133" i="33"/>
  <c r="CG136" i="33"/>
  <c r="BA136" i="33"/>
  <c r="BA137" i="33"/>
  <c r="CG137" i="33"/>
  <c r="CG138" i="33"/>
  <c r="BA138" i="33"/>
  <c r="CG139" i="33"/>
  <c r="BA139" i="33"/>
  <c r="CG140" i="33"/>
  <c r="BA140" i="33"/>
  <c r="G148" i="33"/>
  <c r="BA148" i="33" s="1"/>
  <c r="BA143" i="33"/>
  <c r="CG143" i="33"/>
  <c r="CG144" i="33"/>
  <c r="BA144" i="33"/>
  <c r="BA145" i="33"/>
  <c r="CG145" i="33"/>
  <c r="CG146" i="33"/>
  <c r="BA146" i="33"/>
  <c r="CG147" i="33"/>
  <c r="BA147" i="33"/>
  <c r="R71" i="33"/>
  <c r="BL71" i="33" s="1"/>
  <c r="CF66" i="33"/>
  <c r="AX13" i="33"/>
  <c r="AX32" i="33"/>
  <c r="CD24" i="33"/>
  <c r="CD31" i="33"/>
  <c r="CE17" i="33"/>
  <c r="Q22" i="33"/>
  <c r="BK22" i="33" s="1"/>
  <c r="CE19" i="33"/>
  <c r="CE21" i="33"/>
  <c r="AX10" i="33"/>
  <c r="P15" i="33"/>
  <c r="AX11" i="33"/>
  <c r="AX12" i="33"/>
  <c r="AX14" i="33"/>
  <c r="AX17" i="33"/>
  <c r="AX19" i="33"/>
  <c r="AX21" i="33"/>
  <c r="CD11" i="33"/>
  <c r="CC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CC18" i="33"/>
  <c r="AW19" i="33"/>
  <c r="CC20" i="33"/>
  <c r="AW21" i="33"/>
  <c r="AW24" i="33"/>
  <c r="AW25" i="33"/>
  <c r="AW26" i="33"/>
  <c r="AW27" i="33"/>
  <c r="AW28" i="33"/>
  <c r="CC31" i="33"/>
  <c r="AW32" i="33"/>
  <c r="CC33" i="33"/>
  <c r="AW34" i="33"/>
  <c r="CC35" i="33"/>
  <c r="AW39" i="33"/>
  <c r="AW41" i="33"/>
  <c r="AW46" i="33"/>
  <c r="AW48" i="33"/>
  <c r="AW52" i="33"/>
  <c r="CC53" i="33"/>
  <c r="AW54" i="33"/>
  <c r="CC55" i="33"/>
  <c r="AW56" i="33"/>
  <c r="AW60" i="33"/>
  <c r="AW61" i="33"/>
  <c r="AW62" i="33"/>
  <c r="AW63" i="33"/>
  <c r="AW67" i="33"/>
  <c r="AW69" i="33"/>
  <c r="AW73" i="33"/>
  <c r="CD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CD108" i="33"/>
  <c r="P113" i="33"/>
  <c r="AX109" i="33"/>
  <c r="CD110" i="33"/>
  <c r="AX111" i="33"/>
  <c r="CD112" i="33"/>
  <c r="CD129" i="33"/>
  <c r="AX130" i="33"/>
  <c r="CD131" i="33"/>
  <c r="AX132" i="33"/>
  <c r="CD133" i="33"/>
  <c r="AX144" i="33"/>
  <c r="AX146" i="33"/>
  <c r="P22" i="33"/>
  <c r="BJ22" i="33" s="1"/>
  <c r="AX34" i="33"/>
  <c r="CD39" i="33"/>
  <c r="CD41" i="33"/>
  <c r="CD46" i="33"/>
  <c r="CD48" i="33"/>
  <c r="AX52" i="33"/>
  <c r="AX54" i="33"/>
  <c r="AX56" i="33"/>
  <c r="AX59" i="33"/>
  <c r="AX61" i="33"/>
  <c r="AX63" i="33"/>
  <c r="CD73" i="33"/>
  <c r="AY74" i="33"/>
  <c r="CD77" i="33"/>
  <c r="CE101" i="33"/>
  <c r="AY102" i="33"/>
  <c r="M117" i="33"/>
  <c r="CE103" i="33"/>
  <c r="CE105" i="33"/>
  <c r="AY122" i="33"/>
  <c r="AY123" i="33"/>
  <c r="AY124" i="33"/>
  <c r="AY125" i="33"/>
  <c r="AY126" i="33"/>
  <c r="CE136" i="33"/>
  <c r="CE137" i="33"/>
  <c r="CE138" i="33"/>
  <c r="CE139" i="33"/>
  <c r="CE140" i="33"/>
  <c r="P57" i="33"/>
  <c r="BJ57" i="33" s="1"/>
  <c r="CE32" i="33"/>
  <c r="CE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E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CD75" i="33"/>
  <c r="CE76" i="33"/>
  <c r="CC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CC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CC136" i="33"/>
  <c r="CC137" i="33"/>
  <c r="CC138" i="33"/>
  <c r="CC139" i="33"/>
  <c r="CC140" i="33"/>
  <c r="L150" i="33"/>
  <c r="CC143" i="33"/>
  <c r="D151" i="33"/>
  <c r="L151" i="33"/>
  <c r="AW144" i="33"/>
  <c r="K152" i="33"/>
  <c r="CC145" i="33"/>
  <c r="D153" i="33"/>
  <c r="CC146" i="33"/>
  <c r="CC147" i="33"/>
  <c r="R57" i="33"/>
  <c r="R127" i="33"/>
  <c r="Q141" i="33"/>
  <c r="BK141" i="33" s="1"/>
  <c r="AY76" i="33"/>
  <c r="CE73" i="33"/>
  <c r="P78" i="33"/>
  <c r="BJ78" i="33" s="1"/>
  <c r="Q78" i="33"/>
  <c r="BK78" i="33" s="1"/>
  <c r="AX73" i="33"/>
  <c r="CE74" i="33"/>
  <c r="CD76" i="33"/>
  <c r="AX75" i="33"/>
  <c r="Q106" i="33"/>
  <c r="BK106" i="33" s="1"/>
  <c r="AY103" i="33"/>
  <c r="R150" i="33"/>
  <c r="CC144" i="33"/>
  <c r="H151" i="33"/>
  <c r="H153" i="33"/>
  <c r="AW146" i="33"/>
  <c r="CD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CD144" i="33"/>
  <c r="CC129" i="33"/>
  <c r="CC131" i="33"/>
  <c r="CC133" i="33"/>
  <c r="O134" i="33"/>
  <c r="BI134" i="33" s="1"/>
  <c r="O127" i="33"/>
  <c r="BI127" i="33" s="1"/>
  <c r="CC108" i="33"/>
  <c r="CC110" i="33"/>
  <c r="CC112" i="33"/>
  <c r="O113" i="33"/>
  <c r="BI113" i="33" s="1"/>
  <c r="CC101" i="33"/>
  <c r="CC103" i="33"/>
  <c r="CC105" i="33"/>
  <c r="AW101" i="33"/>
  <c r="CD101" i="33"/>
  <c r="CD103" i="33"/>
  <c r="AW105" i="33"/>
  <c r="CD105" i="33"/>
  <c r="CC102" i="33"/>
  <c r="CC94" i="33"/>
  <c r="CC98" i="33"/>
  <c r="O154" i="33"/>
  <c r="P80" i="33"/>
  <c r="C82" i="33"/>
  <c r="K82" i="33"/>
  <c r="AW94" i="33"/>
  <c r="AW96" i="33"/>
  <c r="CD96" i="33"/>
  <c r="CD98" i="33"/>
  <c r="G152" i="33"/>
  <c r="O152" i="33"/>
  <c r="CC96" i="33"/>
  <c r="H80" i="33"/>
  <c r="G82" i="33"/>
  <c r="O82" i="33"/>
  <c r="CD94" i="33"/>
  <c r="O81" i="33"/>
  <c r="P82" i="33"/>
  <c r="AX94" i="33"/>
  <c r="CC97" i="33"/>
  <c r="CC73" i="33"/>
  <c r="CC75" i="33"/>
  <c r="CC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CC60" i="33"/>
  <c r="CC62" i="33"/>
  <c r="CC46" i="33"/>
  <c r="CC48" i="33"/>
  <c r="CC39" i="33"/>
  <c r="CC41" i="33"/>
  <c r="CC32" i="33"/>
  <c r="CC34" i="33"/>
  <c r="CD32" i="33"/>
  <c r="CD34" i="33"/>
  <c r="O36" i="33"/>
  <c r="BI36" i="33" s="1"/>
  <c r="O29" i="33"/>
  <c r="BI29" i="33" s="1"/>
  <c r="CC24" i="33"/>
  <c r="CC26" i="33"/>
  <c r="CC28" i="33"/>
  <c r="CC17" i="33"/>
  <c r="CC19" i="33"/>
  <c r="CC21" i="33"/>
  <c r="CD17" i="33"/>
  <c r="CD19" i="33"/>
  <c r="CD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X148" i="33" l="1"/>
  <c r="AY29" i="33"/>
  <c r="CM116" i="33"/>
  <c r="BL151" i="27"/>
  <c r="CR151" i="27"/>
  <c r="CR154" i="27"/>
  <c r="BL154" i="27"/>
  <c r="CR152" i="27"/>
  <c r="BL152" i="27"/>
  <c r="CR153" i="27"/>
  <c r="BL153" i="27"/>
  <c r="AY36" i="33"/>
  <c r="E155" i="33"/>
  <c r="AX36" i="33"/>
  <c r="AY113" i="33"/>
  <c r="BL153" i="11"/>
  <c r="CR153" i="11"/>
  <c r="BL152" i="11"/>
  <c r="CR152" i="11"/>
  <c r="BL154" i="11"/>
  <c r="CR154" i="11"/>
  <c r="CR151" i="11"/>
  <c r="BL151" i="11"/>
  <c r="AY80" i="33"/>
  <c r="AY15" i="33"/>
  <c r="AW50" i="33"/>
  <c r="CS151" i="33"/>
  <c r="BM151" i="33"/>
  <c r="E85" i="33"/>
  <c r="CS154" i="33"/>
  <c r="BM154" i="33"/>
  <c r="BM150" i="33"/>
  <c r="CS150" i="33"/>
  <c r="BM153" i="33"/>
  <c r="CS153" i="33"/>
  <c r="AX118" i="33"/>
  <c r="AY43" i="33"/>
  <c r="CD117" i="33"/>
  <c r="BM152" i="33"/>
  <c r="CS152" i="33"/>
  <c r="CR150" i="27"/>
  <c r="BL150" i="27"/>
  <c r="AY64" i="33"/>
  <c r="CR150" i="11"/>
  <c r="BL150" i="11"/>
  <c r="CQ57" i="33"/>
  <c r="CQ29" i="33"/>
  <c r="CR99" i="33"/>
  <c r="CQ113" i="33"/>
  <c r="CR106" i="33"/>
  <c r="BL81" i="33"/>
  <c r="CR81" i="33"/>
  <c r="CR36" i="33"/>
  <c r="CQ50" i="33"/>
  <c r="CQ22" i="33"/>
  <c r="CQ127" i="33"/>
  <c r="AZ127" i="33"/>
  <c r="BL127" i="33"/>
  <c r="BL153" i="33"/>
  <c r="CR153" i="33"/>
  <c r="AZ15" i="33"/>
  <c r="BL15" i="33"/>
  <c r="AZ116" i="33"/>
  <c r="CR116" i="33"/>
  <c r="BL116" i="33"/>
  <c r="BK118" i="33"/>
  <c r="CQ118" i="33"/>
  <c r="CR64" i="33"/>
  <c r="AZ84" i="33"/>
  <c r="CR84" i="33"/>
  <c r="BL84" i="33"/>
  <c r="BK80" i="33"/>
  <c r="CQ80" i="33"/>
  <c r="CQ71" i="33"/>
  <c r="CQ43" i="33"/>
  <c r="CQ15" i="33"/>
  <c r="CR141" i="33"/>
  <c r="CR148" i="33"/>
  <c r="CR113" i="33"/>
  <c r="AZ113" i="33"/>
  <c r="BL113" i="33"/>
  <c r="BK153" i="33"/>
  <c r="CQ153" i="33"/>
  <c r="CQ81" i="33"/>
  <c r="BK81" i="33"/>
  <c r="CR155" i="27"/>
  <c r="BL155" i="27"/>
  <c r="BL151" i="33"/>
  <c r="CR151" i="33"/>
  <c r="BL83" i="33"/>
  <c r="CR83" i="33"/>
  <c r="CR50" i="33"/>
  <c r="CR22" i="33"/>
  <c r="CR127" i="33"/>
  <c r="CQ64" i="33"/>
  <c r="CQ36" i="33"/>
  <c r="CR134" i="33"/>
  <c r="CQ141" i="33"/>
  <c r="CQ115" i="33"/>
  <c r="BK115" i="33"/>
  <c r="AZ64" i="33"/>
  <c r="BL64" i="33"/>
  <c r="BL154" i="33"/>
  <c r="CR154" i="33"/>
  <c r="AZ22" i="33"/>
  <c r="BL22" i="33"/>
  <c r="CE80" i="33"/>
  <c r="BL152" i="33"/>
  <c r="CR152" i="33"/>
  <c r="BL150" i="33"/>
  <c r="CR150" i="33"/>
  <c r="AZ36" i="33"/>
  <c r="BL36" i="33"/>
  <c r="BK154" i="33"/>
  <c r="CQ154" i="33"/>
  <c r="AZ118" i="33"/>
  <c r="CR118" i="33"/>
  <c r="BL118" i="33"/>
  <c r="AZ141" i="33"/>
  <c r="BL141" i="33"/>
  <c r="CQ106" i="33"/>
  <c r="AZ50" i="33"/>
  <c r="BL50" i="33"/>
  <c r="CR119" i="33"/>
  <c r="BL119" i="33"/>
  <c r="BL115" i="33"/>
  <c r="CR115" i="33"/>
  <c r="BK83" i="33"/>
  <c r="CQ83" i="33"/>
  <c r="AY116" i="33"/>
  <c r="BK116" i="33"/>
  <c r="CQ116" i="33"/>
  <c r="AZ80" i="33"/>
  <c r="BL80" i="33"/>
  <c r="CR80" i="33"/>
  <c r="BK151" i="33"/>
  <c r="CQ151" i="33"/>
  <c r="AZ106" i="33"/>
  <c r="BL106" i="33"/>
  <c r="BK152" i="33"/>
  <c r="CQ152" i="33"/>
  <c r="BL117" i="33"/>
  <c r="CR117" i="33"/>
  <c r="BK84" i="33"/>
  <c r="CQ84" i="33"/>
  <c r="BK119" i="33"/>
  <c r="CQ119" i="33"/>
  <c r="CR71" i="33"/>
  <c r="CR57" i="33"/>
  <c r="CR29" i="33"/>
  <c r="CR15" i="33"/>
  <c r="CQ78" i="33"/>
  <c r="CQ134" i="33"/>
  <c r="AZ57" i="33"/>
  <c r="BL57" i="33"/>
  <c r="BK117" i="33"/>
  <c r="CQ117" i="33"/>
  <c r="BL155" i="11"/>
  <c r="CR155" i="11"/>
  <c r="CQ150" i="33"/>
  <c r="BK150" i="33"/>
  <c r="CF82" i="33"/>
  <c r="CR82" i="33"/>
  <c r="BL82" i="33"/>
  <c r="BK82" i="33"/>
  <c r="CQ82" i="33"/>
  <c r="CR43" i="33"/>
  <c r="CQ148" i="33"/>
  <c r="CQ99" i="33"/>
  <c r="CE116" i="33"/>
  <c r="CE117" i="33"/>
  <c r="AY50" i="33"/>
  <c r="AY83" i="33"/>
  <c r="AY118" i="33"/>
  <c r="CE84" i="33"/>
  <c r="AY141" i="33"/>
  <c r="AY82" i="33"/>
  <c r="CE119" i="33"/>
  <c r="CE118" i="33"/>
  <c r="CE81" i="33"/>
  <c r="AY106" i="33"/>
  <c r="AY57" i="33"/>
  <c r="CO57" i="33"/>
  <c r="AX29" i="33"/>
  <c r="CD116" i="33"/>
  <c r="AY127" i="33"/>
  <c r="CP64" i="33"/>
  <c r="CP141" i="33"/>
  <c r="CP106" i="33"/>
  <c r="CP148" i="33"/>
  <c r="BJ115" i="33"/>
  <c r="CP115" i="33"/>
  <c r="CD82" i="33"/>
  <c r="CP82" i="33"/>
  <c r="BJ82" i="33"/>
  <c r="CO115" i="33"/>
  <c r="BI115" i="33"/>
  <c r="AX71" i="33"/>
  <c r="AX106" i="33"/>
  <c r="BJ106" i="33"/>
  <c r="CO113" i="33"/>
  <c r="CP15" i="33"/>
  <c r="AX141" i="33"/>
  <c r="BJ141" i="33"/>
  <c r="AW84" i="33"/>
  <c r="BI84" i="33"/>
  <c r="CO84" i="33"/>
  <c r="BI151" i="33"/>
  <c r="CO151" i="33"/>
  <c r="CO81" i="33"/>
  <c r="BI81" i="33"/>
  <c r="AX80" i="33"/>
  <c r="BJ80" i="33"/>
  <c r="CP80" i="33"/>
  <c r="AX15" i="33"/>
  <c r="BJ15" i="33"/>
  <c r="CP118" i="33"/>
  <c r="BJ118" i="33"/>
  <c r="CO127" i="33"/>
  <c r="CP57" i="33"/>
  <c r="CO22" i="33"/>
  <c r="CP134" i="33"/>
  <c r="CO71" i="33"/>
  <c r="BJ117" i="33"/>
  <c r="CP117" i="33"/>
  <c r="CP127" i="33"/>
  <c r="BI152" i="33"/>
  <c r="CO152" i="33"/>
  <c r="BI154" i="33"/>
  <c r="CO154" i="33"/>
  <c r="BI150" i="33"/>
  <c r="CO150" i="33"/>
  <c r="BJ152" i="33"/>
  <c r="CP152" i="33"/>
  <c r="BI83" i="33"/>
  <c r="CO83" i="33"/>
  <c r="Q155" i="33"/>
  <c r="CO117" i="33"/>
  <c r="BI117" i="33"/>
  <c r="CO15" i="33"/>
  <c r="CO43" i="33"/>
  <c r="CO36" i="33"/>
  <c r="BI119" i="33"/>
  <c r="CO119" i="33"/>
  <c r="CP153" i="33"/>
  <c r="BJ153" i="33"/>
  <c r="BJ154" i="33"/>
  <c r="CP154" i="33"/>
  <c r="BI118" i="33"/>
  <c r="CO118" i="33"/>
  <c r="AX127" i="33"/>
  <c r="BJ127" i="33"/>
  <c r="CO141" i="33"/>
  <c r="CP29" i="33"/>
  <c r="CO153" i="33"/>
  <c r="BI153" i="33"/>
  <c r="CP36" i="33"/>
  <c r="BI82" i="33"/>
  <c r="CO82" i="33"/>
  <c r="BJ151" i="33"/>
  <c r="CP151" i="33"/>
  <c r="CO116" i="33"/>
  <c r="BI116" i="33"/>
  <c r="CP81" i="33"/>
  <c r="BJ81" i="33"/>
  <c r="CP71" i="33"/>
  <c r="CP50" i="33"/>
  <c r="CP78" i="33"/>
  <c r="CO64" i="33"/>
  <c r="BJ116" i="33"/>
  <c r="CP116" i="33"/>
  <c r="AX84" i="33"/>
  <c r="BJ84" i="33"/>
  <c r="CP84" i="33"/>
  <c r="CO134" i="33"/>
  <c r="CO99" i="33"/>
  <c r="CP99" i="33"/>
  <c r="BJ150" i="33"/>
  <c r="CP150" i="33"/>
  <c r="AX113" i="33"/>
  <c r="BJ113" i="33"/>
  <c r="BJ83" i="33"/>
  <c r="CP83" i="33"/>
  <c r="BI80" i="33"/>
  <c r="CO80" i="33"/>
  <c r="CP119" i="33"/>
  <c r="BJ119" i="33"/>
  <c r="CO148" i="33"/>
  <c r="CO106" i="33"/>
  <c r="CP43" i="33"/>
  <c r="CP22" i="33"/>
  <c r="CO50" i="33"/>
  <c r="CO29" i="33"/>
  <c r="CP113" i="33"/>
  <c r="CO78" i="33"/>
  <c r="AX43" i="33"/>
  <c r="CC84" i="33"/>
  <c r="AW64" i="33"/>
  <c r="CN148" i="33"/>
  <c r="CN15" i="33"/>
  <c r="CN50" i="33"/>
  <c r="CN84" i="33"/>
  <c r="BH84" i="33"/>
  <c r="BH81" i="33"/>
  <c r="CN81" i="33"/>
  <c r="AW106" i="33"/>
  <c r="BH116" i="33"/>
  <c r="CN116" i="33"/>
  <c r="CN57" i="33"/>
  <c r="AW113" i="33"/>
  <c r="AW57" i="33"/>
  <c r="CN150" i="33"/>
  <c r="BH150" i="33"/>
  <c r="CN117" i="33"/>
  <c r="BH117" i="33"/>
  <c r="CN71" i="33"/>
  <c r="BH80" i="33"/>
  <c r="CN80" i="33"/>
  <c r="BH118" i="33"/>
  <c r="CN118" i="33"/>
  <c r="CN99" i="33"/>
  <c r="AW148" i="33"/>
  <c r="CN134" i="33"/>
  <c r="CN127" i="33"/>
  <c r="CN106" i="33"/>
  <c r="CN43" i="33"/>
  <c r="CN29" i="33"/>
  <c r="CN22" i="33"/>
  <c r="CN152" i="33"/>
  <c r="BH152" i="33"/>
  <c r="AW81" i="33"/>
  <c r="BH119" i="33"/>
  <c r="CN119" i="33"/>
  <c r="AW71" i="33"/>
  <c r="BH154" i="33"/>
  <c r="CN154" i="33"/>
  <c r="AW29" i="33"/>
  <c r="BH153" i="33"/>
  <c r="CN153" i="33"/>
  <c r="AW141" i="33"/>
  <c r="AW22" i="33"/>
  <c r="CN64" i="33"/>
  <c r="CN151" i="33"/>
  <c r="BH151" i="33"/>
  <c r="AW36" i="33"/>
  <c r="AW117" i="33"/>
  <c r="AW127" i="33"/>
  <c r="CC118" i="33"/>
  <c r="CN83" i="33"/>
  <c r="BH83" i="33"/>
  <c r="CN141" i="33"/>
  <c r="CN113" i="33"/>
  <c r="BH82" i="33"/>
  <c r="CN82" i="33"/>
  <c r="CN36" i="33"/>
  <c r="CN78" i="33"/>
  <c r="BC81" i="33"/>
  <c r="CM78" i="33"/>
  <c r="CM36" i="33"/>
  <c r="CL106" i="33"/>
  <c r="CL43" i="33"/>
  <c r="CD64" i="33"/>
  <c r="CM106" i="33"/>
  <c r="CM15" i="33"/>
  <c r="CM154" i="33"/>
  <c r="BG154" i="33"/>
  <c r="CM118" i="33"/>
  <c r="BG118" i="33"/>
  <c r="CM115" i="33"/>
  <c r="BG115" i="33"/>
  <c r="CL134" i="33"/>
  <c r="CL83" i="33"/>
  <c r="BF83" i="33"/>
  <c r="CL99" i="33"/>
  <c r="CL22" i="33"/>
  <c r="CM152" i="33"/>
  <c r="BG152" i="33"/>
  <c r="CM153" i="33"/>
  <c r="BG153" i="33"/>
  <c r="BF151" i="33"/>
  <c r="CL151" i="33"/>
  <c r="BF117" i="33"/>
  <c r="CL117" i="33"/>
  <c r="CM82" i="33"/>
  <c r="BG82" i="33"/>
  <c r="CM22" i="33"/>
  <c r="CL127" i="33"/>
  <c r="BF82" i="33"/>
  <c r="CL82" i="33"/>
  <c r="CL78" i="33"/>
  <c r="CL57" i="33"/>
  <c r="BG150" i="33"/>
  <c r="CM150" i="33"/>
  <c r="CM141" i="33"/>
  <c r="CM113" i="33"/>
  <c r="CM99" i="33"/>
  <c r="CM50" i="33"/>
  <c r="CL36" i="33"/>
  <c r="CL15" i="33"/>
  <c r="BF118" i="33"/>
  <c r="CL118" i="33"/>
  <c r="BF154" i="33"/>
  <c r="CL154" i="33"/>
  <c r="BF80" i="33"/>
  <c r="CL80" i="33"/>
  <c r="M120" i="33"/>
  <c r="BG120" i="33" s="1"/>
  <c r="BG117" i="33"/>
  <c r="CM117" i="33"/>
  <c r="CL153" i="33"/>
  <c r="BF153" i="33"/>
  <c r="CM127" i="33"/>
  <c r="CM84" i="33"/>
  <c r="BG84" i="33"/>
  <c r="CL141" i="33"/>
  <c r="CL113" i="33"/>
  <c r="CL84" i="33"/>
  <c r="BF84" i="33"/>
  <c r="CM64" i="33"/>
  <c r="CM29" i="33"/>
  <c r="CL71" i="33"/>
  <c r="CL50" i="33"/>
  <c r="CL148" i="33"/>
  <c r="BF150" i="33"/>
  <c r="CL150" i="33"/>
  <c r="CL119" i="33"/>
  <c r="BF119" i="33"/>
  <c r="CL115" i="33"/>
  <c r="BF115" i="33"/>
  <c r="CL152" i="33"/>
  <c r="BF152" i="33"/>
  <c r="CI115" i="33"/>
  <c r="M85" i="33"/>
  <c r="BG85" i="33" s="1"/>
  <c r="CM80" i="33"/>
  <c r="BG80" i="33"/>
  <c r="CM148" i="33"/>
  <c r="CM71" i="33"/>
  <c r="CL116" i="33"/>
  <c r="BF116" i="33"/>
  <c r="CM57" i="33"/>
  <c r="CM134" i="33"/>
  <c r="BG151" i="33"/>
  <c r="CM151" i="33"/>
  <c r="L85" i="33"/>
  <c r="BF85" i="33" s="1"/>
  <c r="BF81" i="33"/>
  <c r="CL81" i="33"/>
  <c r="CM43" i="33"/>
  <c r="CL64" i="33"/>
  <c r="CL29" i="33"/>
  <c r="AX50" i="33"/>
  <c r="AY117" i="33"/>
  <c r="AZ71" i="33"/>
  <c r="M155" i="33"/>
  <c r="BC118" i="33"/>
  <c r="CD57" i="33"/>
  <c r="CD81" i="33"/>
  <c r="E120" i="33"/>
  <c r="AY22" i="33"/>
  <c r="I120" i="33"/>
  <c r="BC120" i="33" s="1"/>
  <c r="CD71" i="33"/>
  <c r="CE127" i="33"/>
  <c r="AX22" i="33"/>
  <c r="BC117" i="33"/>
  <c r="CI117" i="33"/>
  <c r="CI80" i="33"/>
  <c r="CI85" i="33" s="1"/>
  <c r="AY119" i="33"/>
  <c r="Q120" i="33"/>
  <c r="BK120" i="33" s="1"/>
  <c r="CE148" i="33"/>
  <c r="N120" i="33"/>
  <c r="BH120" i="33" s="1"/>
  <c r="CE134" i="33"/>
  <c r="CE113" i="33"/>
  <c r="CJ15" i="33"/>
  <c r="CJ29" i="33"/>
  <c r="CK64" i="33"/>
  <c r="CK43" i="33"/>
  <c r="BC84" i="33"/>
  <c r="I85" i="33"/>
  <c r="BC85" i="33" s="1"/>
  <c r="CE82" i="33"/>
  <c r="CJ22" i="33"/>
  <c r="CK29" i="33"/>
  <c r="CJ64" i="33"/>
  <c r="BD118" i="33"/>
  <c r="CJ118" i="33"/>
  <c r="CJ81" i="33"/>
  <c r="BD81" i="33"/>
  <c r="CK106" i="33"/>
  <c r="BE80" i="33"/>
  <c r="CK80" i="33"/>
  <c r="CK151" i="33"/>
  <c r="BE151" i="33"/>
  <c r="CJ106" i="33"/>
  <c r="CJ36" i="33"/>
  <c r="CK50" i="33"/>
  <c r="CK82" i="33"/>
  <c r="BE82" i="33"/>
  <c r="CK115" i="33"/>
  <c r="BE115" i="33"/>
  <c r="CK153" i="33"/>
  <c r="BE153" i="33"/>
  <c r="CK127" i="33"/>
  <c r="BE117" i="33"/>
  <c r="CK117" i="33"/>
  <c r="CJ78" i="33"/>
  <c r="CJ117" i="33"/>
  <c r="BD117" i="33"/>
  <c r="CK36" i="33"/>
  <c r="CK15" i="33"/>
  <c r="CK150" i="33"/>
  <c r="BE150" i="33"/>
  <c r="CJ153" i="33"/>
  <c r="BD153" i="33"/>
  <c r="CJ82" i="33"/>
  <c r="BD82" i="33"/>
  <c r="CK141" i="33"/>
  <c r="CK113" i="33"/>
  <c r="CJ127" i="33"/>
  <c r="CK78" i="33"/>
  <c r="CJ57" i="33"/>
  <c r="CJ152" i="33"/>
  <c r="BD152" i="33"/>
  <c r="BE118" i="33"/>
  <c r="CK118" i="33"/>
  <c r="CJ150" i="33"/>
  <c r="BD150" i="33"/>
  <c r="CJ154" i="33"/>
  <c r="BD154" i="33"/>
  <c r="AY84" i="33"/>
  <c r="AX64" i="33"/>
  <c r="CJ148" i="33"/>
  <c r="CK148" i="33"/>
  <c r="BE84" i="33"/>
  <c r="CK84" i="33"/>
  <c r="CJ99" i="33"/>
  <c r="CK71" i="33"/>
  <c r="CK57" i="33"/>
  <c r="CJ43" i="33"/>
  <c r="BD119" i="33"/>
  <c r="CJ119" i="33"/>
  <c r="CK152" i="33"/>
  <c r="BE152" i="33"/>
  <c r="BE83" i="33"/>
  <c r="CK83" i="33"/>
  <c r="CJ116" i="33"/>
  <c r="BD116" i="33"/>
  <c r="CJ134" i="33"/>
  <c r="CJ83" i="33"/>
  <c r="BD83" i="33"/>
  <c r="BE81" i="33"/>
  <c r="CK81" i="33"/>
  <c r="CJ115" i="33"/>
  <c r="BD115" i="33"/>
  <c r="CJ50" i="33"/>
  <c r="CK22" i="33"/>
  <c r="CJ84" i="33"/>
  <c r="BD84" i="33"/>
  <c r="CK119" i="33"/>
  <c r="BE119" i="33"/>
  <c r="CK116" i="33"/>
  <c r="BE116" i="33"/>
  <c r="CK154" i="33"/>
  <c r="BE154" i="33"/>
  <c r="AZ81" i="33"/>
  <c r="CJ80" i="33"/>
  <c r="BD80" i="33"/>
  <c r="CJ151" i="33"/>
  <c r="BD151" i="33"/>
  <c r="CJ141" i="33"/>
  <c r="CJ113" i="33"/>
  <c r="CK134" i="33"/>
  <c r="CK99" i="33"/>
  <c r="CJ71" i="33"/>
  <c r="CI78" i="33"/>
  <c r="AX57" i="33"/>
  <c r="CE99" i="33"/>
  <c r="Q85" i="33"/>
  <c r="BK85" i="33" s="1"/>
  <c r="AZ43" i="33"/>
  <c r="AY81" i="33"/>
  <c r="CE83" i="33"/>
  <c r="AY115" i="33"/>
  <c r="AZ82" i="33"/>
  <c r="AX99" i="33"/>
  <c r="AW134" i="33"/>
  <c r="CE115" i="33"/>
  <c r="AZ29" i="33"/>
  <c r="AX117" i="33"/>
  <c r="CF116" i="33"/>
  <c r="J120" i="33"/>
  <c r="BD120" i="33" s="1"/>
  <c r="AW43" i="33"/>
  <c r="K85" i="33"/>
  <c r="BE85" i="33" s="1"/>
  <c r="CH83" i="33"/>
  <c r="CD154" i="33"/>
  <c r="CF118" i="33"/>
  <c r="J85" i="33"/>
  <c r="BD85" i="33" s="1"/>
  <c r="AX119" i="33"/>
  <c r="AZ119" i="33"/>
  <c r="AX150" i="33"/>
  <c r="AZ115" i="33"/>
  <c r="AY99" i="33"/>
  <c r="CF119" i="33"/>
  <c r="CF115" i="33"/>
  <c r="CF83" i="33"/>
  <c r="F120" i="33"/>
  <c r="AY78" i="33"/>
  <c r="CF84" i="33"/>
  <c r="CI29" i="33"/>
  <c r="CF117" i="33"/>
  <c r="CI57" i="33"/>
  <c r="AX154" i="33"/>
  <c r="P120" i="33"/>
  <c r="BJ120" i="33" s="1"/>
  <c r="CI22" i="33"/>
  <c r="CF80" i="33"/>
  <c r="AW118" i="33"/>
  <c r="CI106" i="33"/>
  <c r="BC150" i="33"/>
  <c r="CI150" i="33"/>
  <c r="CI141" i="33"/>
  <c r="CI154" i="33"/>
  <c r="BC154" i="33"/>
  <c r="CI50" i="33"/>
  <c r="CI43" i="33"/>
  <c r="AX152" i="33"/>
  <c r="R120" i="33"/>
  <c r="BL120" i="33" s="1"/>
  <c r="CI134" i="33"/>
  <c r="CI127" i="33"/>
  <c r="CI64" i="33"/>
  <c r="CI153" i="33"/>
  <c r="BC153" i="33"/>
  <c r="CD84" i="33"/>
  <c r="CI151" i="33"/>
  <c r="BC151" i="33"/>
  <c r="BC152" i="33"/>
  <c r="CI152" i="33"/>
  <c r="R85" i="33"/>
  <c r="BL85" i="33" s="1"/>
  <c r="CI99" i="33"/>
  <c r="CI36" i="33"/>
  <c r="CI15" i="33"/>
  <c r="J155" i="33"/>
  <c r="BC71" i="33"/>
  <c r="AX78" i="33"/>
  <c r="AZ117" i="33"/>
  <c r="CI71" i="33"/>
  <c r="CI148" i="33"/>
  <c r="CD115" i="33"/>
  <c r="CI113" i="33"/>
  <c r="AY152" i="33"/>
  <c r="CE15" i="33"/>
  <c r="AW80" i="33"/>
  <c r="AX81" i="33"/>
  <c r="D120" i="33"/>
  <c r="AZ99" i="33"/>
  <c r="CC15" i="33"/>
  <c r="CE64" i="33"/>
  <c r="N85" i="33"/>
  <c r="BH85" i="33" s="1"/>
  <c r="CC127" i="33"/>
  <c r="AW83" i="33"/>
  <c r="AW99" i="33"/>
  <c r="CD141" i="33"/>
  <c r="CD15" i="33"/>
  <c r="AZ83" i="33"/>
  <c r="CE57" i="33"/>
  <c r="CE43" i="33"/>
  <c r="AW116" i="33"/>
  <c r="CC115" i="33"/>
  <c r="CE71" i="33"/>
  <c r="CC80" i="33"/>
  <c r="CD43" i="33"/>
  <c r="CD22" i="33"/>
  <c r="CF81" i="33"/>
  <c r="CE154" i="33"/>
  <c r="CE29" i="33"/>
  <c r="CC36" i="33"/>
  <c r="AX153" i="33"/>
  <c r="K120" i="33"/>
  <c r="BE120" i="33" s="1"/>
  <c r="CD80" i="33"/>
  <c r="CC83" i="33"/>
  <c r="CH81" i="33"/>
  <c r="CD152" i="33"/>
  <c r="AW15" i="33"/>
  <c r="D155" i="33"/>
  <c r="AY71" i="33"/>
  <c r="C85" i="33"/>
  <c r="D85" i="33"/>
  <c r="CD127" i="33"/>
  <c r="AW78" i="33"/>
  <c r="F155" i="33"/>
  <c r="CE50" i="33"/>
  <c r="AW115" i="33"/>
  <c r="F85" i="33"/>
  <c r="AX83" i="33"/>
  <c r="CE153" i="33"/>
  <c r="AY151" i="33"/>
  <c r="CC57" i="33"/>
  <c r="AY154" i="33"/>
  <c r="CC71" i="33"/>
  <c r="CD83" i="33"/>
  <c r="CD29" i="33"/>
  <c r="CC81" i="33"/>
  <c r="CC141" i="33"/>
  <c r="CE36" i="33"/>
  <c r="CD50" i="33"/>
  <c r="CD113" i="33"/>
  <c r="CF78" i="33"/>
  <c r="CF29" i="33"/>
  <c r="CC43" i="33"/>
  <c r="C120" i="33"/>
  <c r="CE106" i="33"/>
  <c r="L120" i="33"/>
  <c r="BF120" i="33" s="1"/>
  <c r="CH148" i="33"/>
  <c r="H85" i="33"/>
  <c r="BB85" i="33" s="1"/>
  <c r="BB80" i="33"/>
  <c r="CH80" i="33"/>
  <c r="CD150" i="33"/>
  <c r="R155" i="33"/>
  <c r="CG106" i="33"/>
  <c r="CG117" i="33"/>
  <c r="BA117" i="33"/>
  <c r="CG99" i="33"/>
  <c r="CF57" i="33"/>
  <c r="CF15" i="33"/>
  <c r="CF148" i="33"/>
  <c r="CF113" i="33"/>
  <c r="CH78" i="33"/>
  <c r="BB152" i="33"/>
  <c r="CH152" i="33"/>
  <c r="CG43" i="33"/>
  <c r="I155" i="33"/>
  <c r="BB151" i="33"/>
  <c r="CH151" i="33"/>
  <c r="AX115" i="33"/>
  <c r="H155" i="33"/>
  <c r="BA71" i="33"/>
  <c r="G85" i="33"/>
  <c r="BA85" i="33" s="1"/>
  <c r="CG82" i="33"/>
  <c r="BA82" i="33"/>
  <c r="CC116" i="33"/>
  <c r="AX151" i="33"/>
  <c r="CC148" i="33"/>
  <c r="CG119" i="33"/>
  <c r="BA119" i="33"/>
  <c r="CH119" i="33"/>
  <c r="BB119" i="33"/>
  <c r="CH115" i="33"/>
  <c r="BB115" i="33"/>
  <c r="CG148" i="33"/>
  <c r="CG141" i="33"/>
  <c r="CG127" i="33"/>
  <c r="CG113" i="33"/>
  <c r="CG118" i="33"/>
  <c r="BA118" i="33"/>
  <c r="CF50" i="33"/>
  <c r="CF36" i="33"/>
  <c r="CF141" i="33"/>
  <c r="CF134" i="33"/>
  <c r="CF106" i="33"/>
  <c r="CH64" i="33"/>
  <c r="CH50" i="33"/>
  <c r="CH36" i="33"/>
  <c r="CH15" i="33"/>
  <c r="CH127" i="33"/>
  <c r="BB154" i="33"/>
  <c r="CH154" i="33"/>
  <c r="CG71" i="33"/>
  <c r="CG50" i="33"/>
  <c r="CG22" i="33"/>
  <c r="CF99" i="33"/>
  <c r="CH71" i="33"/>
  <c r="CH29" i="33"/>
  <c r="CH22" i="33"/>
  <c r="CH134" i="33"/>
  <c r="CH113" i="33"/>
  <c r="CH106" i="33"/>
  <c r="CH82" i="33"/>
  <c r="BB82" i="33"/>
  <c r="CH99" i="33"/>
  <c r="CG78" i="33"/>
  <c r="CG57" i="33"/>
  <c r="CG36" i="33"/>
  <c r="CG29" i="33"/>
  <c r="CG15" i="33"/>
  <c r="H120" i="33"/>
  <c r="BB120" i="33" s="1"/>
  <c r="BB117" i="33"/>
  <c r="CH117" i="33"/>
  <c r="CG80" i="33"/>
  <c r="BA80" i="33"/>
  <c r="CC22" i="33"/>
  <c r="CD36" i="33"/>
  <c r="CD119" i="33"/>
  <c r="CH150" i="33"/>
  <c r="BB150" i="33"/>
  <c r="BB153" i="33"/>
  <c r="CH153" i="33"/>
  <c r="CD78" i="33"/>
  <c r="CC119" i="33"/>
  <c r="CG116" i="33"/>
  <c r="BA116" i="33"/>
  <c r="G120" i="33"/>
  <c r="BA120" i="33" s="1"/>
  <c r="CG115" i="33"/>
  <c r="BA115" i="33"/>
  <c r="CE141" i="33"/>
  <c r="S155" i="33"/>
  <c r="CF71" i="33"/>
  <c r="CG134" i="33"/>
  <c r="CG81" i="33"/>
  <c r="BA81" i="33"/>
  <c r="CF64" i="33"/>
  <c r="CF43" i="33"/>
  <c r="CF22" i="33"/>
  <c r="CF127" i="33"/>
  <c r="CH57" i="33"/>
  <c r="CH43" i="33"/>
  <c r="CH141" i="33"/>
  <c r="CG64" i="33"/>
  <c r="CG150" i="33"/>
  <c r="BA150" i="33"/>
  <c r="AZ154" i="33"/>
  <c r="CF154" i="33"/>
  <c r="AZ150" i="33"/>
  <c r="CF150" i="33"/>
  <c r="CG153" i="33"/>
  <c r="BA153" i="33"/>
  <c r="BA151" i="33"/>
  <c r="CG151" i="33"/>
  <c r="AZ151" i="33"/>
  <c r="CF151" i="33"/>
  <c r="AZ153" i="33"/>
  <c r="CF153" i="33"/>
  <c r="AZ152" i="33"/>
  <c r="CF152" i="33"/>
  <c r="CG154" i="33"/>
  <c r="BA154" i="33"/>
  <c r="BA152" i="33"/>
  <c r="CG152" i="33"/>
  <c r="O120" i="33"/>
  <c r="BI120" i="33" s="1"/>
  <c r="CD106" i="33"/>
  <c r="CC113" i="33"/>
  <c r="CC64" i="33"/>
  <c r="CC50" i="33"/>
  <c r="CD99" i="33"/>
  <c r="AW119" i="33"/>
  <c r="CD148" i="33"/>
  <c r="AY153" i="33"/>
  <c r="CD134" i="33"/>
  <c r="CD151" i="33"/>
  <c r="CD153" i="33"/>
  <c r="K155" i="33"/>
  <c r="CE22" i="33"/>
  <c r="CE78" i="33"/>
  <c r="CE151" i="33"/>
  <c r="P155" i="33"/>
  <c r="L155" i="33"/>
  <c r="CC134" i="33"/>
  <c r="CC106" i="33"/>
  <c r="CC82" i="33"/>
  <c r="AW82" i="33"/>
  <c r="P85" i="33"/>
  <c r="BJ85" i="33" s="1"/>
  <c r="O85" i="33"/>
  <c r="BI85" i="33" s="1"/>
  <c r="AX82" i="33"/>
  <c r="CC99" i="33"/>
  <c r="CC78" i="33"/>
  <c r="O155" i="33"/>
  <c r="N155" i="33"/>
  <c r="G155" i="33"/>
  <c r="CE150" i="33"/>
  <c r="AY150" i="33"/>
  <c r="CC29" i="33"/>
  <c r="A30" i="33"/>
  <c r="AY77" i="27"/>
  <c r="AY76" i="27"/>
  <c r="AY75" i="27"/>
  <c r="AY74" i="27"/>
  <c r="AY73" i="27"/>
  <c r="CE77" i="11"/>
  <c r="CE76" i="11"/>
  <c r="CE75" i="11"/>
  <c r="CE74" i="11"/>
  <c r="CE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CD77" i="11"/>
  <c r="CD76" i="11"/>
  <c r="CD75" i="11"/>
  <c r="CD74" i="11"/>
  <c r="CD73" i="11"/>
  <c r="AX77" i="27"/>
  <c r="AX76" i="27"/>
  <c r="AX75" i="27"/>
  <c r="AX74" i="27"/>
  <c r="AX73" i="27"/>
  <c r="CE77" i="27"/>
  <c r="CE76" i="27"/>
  <c r="CE75" i="27"/>
  <c r="CE74" i="27"/>
  <c r="CE73" i="27"/>
  <c r="CD77" i="27"/>
  <c r="CD76" i="27"/>
  <c r="CD75" i="27"/>
  <c r="CD74" i="27"/>
  <c r="CD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I120" i="33" l="1"/>
  <c r="CS155" i="33"/>
  <c r="BM155" i="33"/>
  <c r="CQ85" i="33"/>
  <c r="CR120" i="33"/>
  <c r="CR155" i="33"/>
  <c r="BL155" i="33"/>
  <c r="CQ155" i="33"/>
  <c r="BK155" i="33"/>
  <c r="CQ120" i="33"/>
  <c r="CR85" i="33"/>
  <c r="CE120" i="33"/>
  <c r="AY155" i="33"/>
  <c r="AY85" i="33"/>
  <c r="CE155" i="33"/>
  <c r="CO85" i="33"/>
  <c r="BI155" i="33"/>
  <c r="CO155" i="33"/>
  <c r="CO120" i="33"/>
  <c r="CP155" i="33"/>
  <c r="BJ155" i="33"/>
  <c r="CP85" i="33"/>
  <c r="CP120" i="33"/>
  <c r="CN120" i="33"/>
  <c r="CN85" i="33"/>
  <c r="CN155" i="33"/>
  <c r="BH155" i="33"/>
  <c r="CM120" i="33"/>
  <c r="CL120" i="33"/>
  <c r="CM85" i="33"/>
  <c r="CL155" i="33"/>
  <c r="BF155" i="33"/>
  <c r="CM155" i="33"/>
  <c r="BG155" i="33"/>
  <c r="CL85" i="33"/>
  <c r="AY120" i="33"/>
  <c r="AZ85" i="33"/>
  <c r="CE85" i="33"/>
  <c r="AX120" i="33"/>
  <c r="CJ120" i="33"/>
  <c r="CK85" i="33"/>
  <c r="CJ155" i="33"/>
  <c r="BD155" i="33"/>
  <c r="CJ85" i="33"/>
  <c r="BE155" i="33"/>
  <c r="CK155" i="33"/>
  <c r="CK120" i="33"/>
  <c r="AZ155" i="33"/>
  <c r="CF155" i="33"/>
  <c r="CF120" i="33"/>
  <c r="AZ120" i="33"/>
  <c r="CF85" i="33"/>
  <c r="CD120" i="33"/>
  <c r="AW85" i="33"/>
  <c r="CI155" i="33"/>
  <c r="BC155" i="33"/>
  <c r="CD155" i="33"/>
  <c r="CC120" i="33"/>
  <c r="AW120" i="33"/>
  <c r="CD85" i="33"/>
  <c r="CC85" i="33"/>
  <c r="AX85" i="33"/>
  <c r="CG155" i="33"/>
  <c r="BA155" i="33"/>
  <c r="CH120" i="33"/>
  <c r="BB155" i="33"/>
  <c r="CH155" i="33"/>
  <c r="CG120" i="33"/>
  <c r="CH85" i="33"/>
  <c r="CG85" i="33"/>
  <c r="CE78" i="11"/>
  <c r="CD78" i="27"/>
  <c r="AX155" i="33"/>
  <c r="A37" i="33"/>
  <c r="CD78" i="11"/>
  <c r="CE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E147" i="27"/>
  <c r="CD147" i="27"/>
  <c r="CC147" i="27"/>
  <c r="CE146" i="27"/>
  <c r="CD146" i="27"/>
  <c r="CC146" i="27"/>
  <c r="CE145" i="27"/>
  <c r="CD145" i="27"/>
  <c r="CC145" i="27"/>
  <c r="CE144" i="27"/>
  <c r="CD144" i="27"/>
  <c r="CC144" i="27"/>
  <c r="CE143" i="27"/>
  <c r="CD143" i="27"/>
  <c r="CC143" i="27"/>
  <c r="CE140" i="27"/>
  <c r="CD140" i="27"/>
  <c r="CC140" i="27"/>
  <c r="CE139" i="27"/>
  <c r="CD139" i="27"/>
  <c r="CC139" i="27"/>
  <c r="CE138" i="27"/>
  <c r="CD138" i="27"/>
  <c r="CC138" i="27"/>
  <c r="CE137" i="27"/>
  <c r="CD137" i="27"/>
  <c r="CC137" i="27"/>
  <c r="CE136" i="27"/>
  <c r="CD136" i="27"/>
  <c r="CC136" i="27"/>
  <c r="CE133" i="27"/>
  <c r="CD133" i="27"/>
  <c r="CC133" i="27"/>
  <c r="CE132" i="27"/>
  <c r="CD132" i="27"/>
  <c r="CC132" i="27"/>
  <c r="CE131" i="27"/>
  <c r="CD131" i="27"/>
  <c r="CC131" i="27"/>
  <c r="CE130" i="27"/>
  <c r="CD130" i="27"/>
  <c r="CC130" i="27"/>
  <c r="CE129" i="27"/>
  <c r="CD129" i="27"/>
  <c r="CC129" i="27"/>
  <c r="CE126" i="27"/>
  <c r="CD126" i="27"/>
  <c r="CC126" i="27"/>
  <c r="CE125" i="27"/>
  <c r="CD125" i="27"/>
  <c r="CC125" i="27"/>
  <c r="CE124" i="27"/>
  <c r="CD124" i="27"/>
  <c r="CC124" i="27"/>
  <c r="CE123" i="27"/>
  <c r="CD123" i="27"/>
  <c r="CC123" i="27"/>
  <c r="CE122" i="27"/>
  <c r="CD122" i="27"/>
  <c r="CC122" i="27"/>
  <c r="CE112" i="27"/>
  <c r="CD112" i="27"/>
  <c r="CC112" i="27"/>
  <c r="CE111" i="27"/>
  <c r="CD111" i="27"/>
  <c r="CC111" i="27"/>
  <c r="CE110" i="27"/>
  <c r="CD110" i="27"/>
  <c r="CC110" i="27"/>
  <c r="CE109" i="27"/>
  <c r="CD109" i="27"/>
  <c r="CC109" i="27"/>
  <c r="CE108" i="27"/>
  <c r="CD108" i="27"/>
  <c r="CC108" i="27"/>
  <c r="CE105" i="27"/>
  <c r="CD105" i="27"/>
  <c r="CC105" i="27"/>
  <c r="CE104" i="27"/>
  <c r="CD104" i="27"/>
  <c r="CC104" i="27"/>
  <c r="CE103" i="27"/>
  <c r="CD103" i="27"/>
  <c r="CC103" i="27"/>
  <c r="CE102" i="27"/>
  <c r="CD102" i="27"/>
  <c r="CC102" i="27"/>
  <c r="CE101" i="27"/>
  <c r="CD101" i="27"/>
  <c r="CC101" i="27"/>
  <c r="CE98" i="27"/>
  <c r="CD98" i="27"/>
  <c r="CC98" i="27"/>
  <c r="CE97" i="27"/>
  <c r="CD97" i="27"/>
  <c r="CC97" i="27"/>
  <c r="CE96" i="27"/>
  <c r="CD96" i="27"/>
  <c r="CC96" i="27"/>
  <c r="CE95" i="27"/>
  <c r="CD95" i="27"/>
  <c r="CC95" i="27"/>
  <c r="CE94" i="27"/>
  <c r="CD94" i="27"/>
  <c r="CC94" i="27"/>
  <c r="CC77" i="27"/>
  <c r="CC76" i="27"/>
  <c r="CC75" i="27"/>
  <c r="CC74" i="27"/>
  <c r="CC73" i="27"/>
  <c r="CE70" i="27"/>
  <c r="CD70" i="27"/>
  <c r="CC70" i="27"/>
  <c r="CE69" i="27"/>
  <c r="CD69" i="27"/>
  <c r="CC69" i="27"/>
  <c r="CE68" i="27"/>
  <c r="CD68" i="27"/>
  <c r="CC68" i="27"/>
  <c r="CE67" i="27"/>
  <c r="CD67" i="27"/>
  <c r="CC67" i="27"/>
  <c r="CE66" i="27"/>
  <c r="CD66" i="27"/>
  <c r="CC66" i="27"/>
  <c r="CE63" i="27"/>
  <c r="CD63" i="27"/>
  <c r="CC63" i="27"/>
  <c r="CE62" i="27"/>
  <c r="CD62" i="27"/>
  <c r="CC62" i="27"/>
  <c r="CE61" i="27"/>
  <c r="CD61" i="27"/>
  <c r="CC61" i="27"/>
  <c r="CE60" i="27"/>
  <c r="CD60" i="27"/>
  <c r="CC60" i="27"/>
  <c r="CE59" i="27"/>
  <c r="CD59" i="27"/>
  <c r="CC59" i="27"/>
  <c r="CE56" i="27"/>
  <c r="CD56" i="27"/>
  <c r="CC56" i="27"/>
  <c r="CE55" i="27"/>
  <c r="CD55" i="27"/>
  <c r="CC55" i="27"/>
  <c r="CE54" i="27"/>
  <c r="CD54" i="27"/>
  <c r="CC54" i="27"/>
  <c r="CE53" i="27"/>
  <c r="CD53" i="27"/>
  <c r="CC53" i="27"/>
  <c r="CE52" i="27"/>
  <c r="CD52" i="27"/>
  <c r="CC52" i="27"/>
  <c r="CE49" i="27"/>
  <c r="CD49" i="27"/>
  <c r="CC49" i="27"/>
  <c r="CE48" i="27"/>
  <c r="CD48" i="27"/>
  <c r="CC48" i="27"/>
  <c r="CE47" i="27"/>
  <c r="CD47" i="27"/>
  <c r="CC47" i="27"/>
  <c r="CE46" i="27"/>
  <c r="CD46" i="27"/>
  <c r="CC46" i="27"/>
  <c r="CE45" i="27"/>
  <c r="CD45" i="27"/>
  <c r="CC45" i="27"/>
  <c r="CE42" i="27"/>
  <c r="CD42" i="27"/>
  <c r="CC42" i="27"/>
  <c r="CE41" i="27"/>
  <c r="CD41" i="27"/>
  <c r="CC41" i="27"/>
  <c r="CE40" i="27"/>
  <c r="CD40" i="27"/>
  <c r="CC40" i="27"/>
  <c r="CE39" i="27"/>
  <c r="CD39" i="27"/>
  <c r="CC39" i="27"/>
  <c r="CE38" i="27"/>
  <c r="CD38" i="27"/>
  <c r="CC38" i="27"/>
  <c r="CE35" i="27"/>
  <c r="CD35" i="27"/>
  <c r="CC35" i="27"/>
  <c r="CE34" i="27"/>
  <c r="CD34" i="27"/>
  <c r="CC34" i="27"/>
  <c r="CE33" i="27"/>
  <c r="CD33" i="27"/>
  <c r="CC33" i="27"/>
  <c r="CE32" i="27"/>
  <c r="CD32" i="27"/>
  <c r="CC32" i="27"/>
  <c r="CE31" i="27"/>
  <c r="CD31" i="27"/>
  <c r="CC31" i="27"/>
  <c r="CE28" i="27"/>
  <c r="CD28" i="27"/>
  <c r="CC28" i="27"/>
  <c r="CE27" i="27"/>
  <c r="CD27" i="27"/>
  <c r="CC27" i="27"/>
  <c r="CE26" i="27"/>
  <c r="CD26" i="27"/>
  <c r="CC26" i="27"/>
  <c r="CE25" i="27"/>
  <c r="CD25" i="27"/>
  <c r="CC25" i="27"/>
  <c r="CE24" i="27"/>
  <c r="CD24" i="27"/>
  <c r="CC24" i="27"/>
  <c r="CE21" i="27"/>
  <c r="CD21" i="27"/>
  <c r="CC21" i="27"/>
  <c r="CE20" i="27"/>
  <c r="CD20" i="27"/>
  <c r="CC20" i="27"/>
  <c r="CE19" i="27"/>
  <c r="CD19" i="27"/>
  <c r="CC19" i="27"/>
  <c r="CE18" i="27"/>
  <c r="CD18" i="27"/>
  <c r="CC18" i="27"/>
  <c r="CE17" i="27"/>
  <c r="CD17" i="27"/>
  <c r="CC17" i="27"/>
  <c r="CE14" i="27"/>
  <c r="CD14" i="27"/>
  <c r="CC14" i="27"/>
  <c r="CE13" i="27"/>
  <c r="CD13" i="27"/>
  <c r="CC13" i="27"/>
  <c r="CE12" i="27"/>
  <c r="CD12" i="27"/>
  <c r="CC12" i="27"/>
  <c r="CE11" i="27"/>
  <c r="CD11" i="27"/>
  <c r="CC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E56" i="11"/>
  <c r="CD56" i="11"/>
  <c r="CC56" i="11"/>
  <c r="CE55" i="11"/>
  <c r="CD55" i="11"/>
  <c r="CC55" i="11"/>
  <c r="CE54" i="11"/>
  <c r="CD54" i="11"/>
  <c r="CC54" i="11"/>
  <c r="CE53" i="11"/>
  <c r="CD53" i="11"/>
  <c r="CC53" i="11"/>
  <c r="CE52" i="11"/>
  <c r="CD52" i="11"/>
  <c r="CC52" i="11"/>
  <c r="CE49" i="11"/>
  <c r="CD49" i="11"/>
  <c r="CC49" i="11"/>
  <c r="CE48" i="11"/>
  <c r="CD48" i="11"/>
  <c r="CC48" i="11"/>
  <c r="CE47" i="11"/>
  <c r="CD47" i="11"/>
  <c r="CC47" i="11"/>
  <c r="CE46" i="11"/>
  <c r="CD46" i="11"/>
  <c r="CC46" i="11"/>
  <c r="CE45" i="11"/>
  <c r="CD45" i="11"/>
  <c r="CC45" i="11"/>
  <c r="CE42" i="11"/>
  <c r="CD42" i="11"/>
  <c r="CC42" i="11"/>
  <c r="CE41" i="11"/>
  <c r="CD41" i="11"/>
  <c r="CC41" i="11"/>
  <c r="CE40" i="11"/>
  <c r="CD40" i="11"/>
  <c r="CC40" i="11"/>
  <c r="CE39" i="11"/>
  <c r="CD39" i="11"/>
  <c r="CC39" i="11"/>
  <c r="CE38" i="11"/>
  <c r="CD38" i="11"/>
  <c r="CC38" i="11"/>
  <c r="CE35" i="11"/>
  <c r="CD35" i="11"/>
  <c r="CC35" i="11"/>
  <c r="CE34" i="11"/>
  <c r="CD34" i="11"/>
  <c r="CC34" i="11"/>
  <c r="CE33" i="11"/>
  <c r="CD33" i="11"/>
  <c r="CC33" i="11"/>
  <c r="CE32" i="11"/>
  <c r="CD32" i="11"/>
  <c r="CC32" i="11"/>
  <c r="CE31" i="11"/>
  <c r="CD31" i="11"/>
  <c r="CC31" i="11"/>
  <c r="CE28" i="11"/>
  <c r="CD28" i="11"/>
  <c r="CC28" i="11"/>
  <c r="CE27" i="11"/>
  <c r="CD27" i="11"/>
  <c r="CC27" i="11"/>
  <c r="CE26" i="11"/>
  <c r="CD26" i="11"/>
  <c r="CC26" i="11"/>
  <c r="CE25" i="11"/>
  <c r="CD25" i="11"/>
  <c r="CC25" i="11"/>
  <c r="CE24" i="11"/>
  <c r="CD24" i="11"/>
  <c r="CC24" i="11"/>
  <c r="CE21" i="11"/>
  <c r="CD21" i="11"/>
  <c r="CC21" i="11"/>
  <c r="CE20" i="11"/>
  <c r="CD20" i="11"/>
  <c r="CC20" i="11"/>
  <c r="CE19" i="11"/>
  <c r="CD19" i="11"/>
  <c r="CC19" i="11"/>
  <c r="CE18" i="11"/>
  <c r="CD18" i="11"/>
  <c r="CC18" i="11"/>
  <c r="CE17" i="11"/>
  <c r="CD17" i="11"/>
  <c r="CC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CC147" i="11"/>
  <c r="CC146" i="11"/>
  <c r="CC145" i="11"/>
  <c r="CC144" i="11"/>
  <c r="CC143" i="11"/>
  <c r="CE147" i="11"/>
  <c r="CD147" i="11"/>
  <c r="CE146" i="11"/>
  <c r="CD146" i="11"/>
  <c r="CE145" i="11"/>
  <c r="CD145" i="11"/>
  <c r="CE144" i="11"/>
  <c r="CD144" i="11"/>
  <c r="CE143" i="11"/>
  <c r="CD143" i="11"/>
  <c r="CE140" i="11"/>
  <c r="CD140" i="11"/>
  <c r="CE139" i="11"/>
  <c r="CD139" i="11"/>
  <c r="CE138" i="11"/>
  <c r="CD138" i="11"/>
  <c r="CE137" i="11"/>
  <c r="CD137" i="11"/>
  <c r="CE136" i="11"/>
  <c r="CD136" i="11"/>
  <c r="CE133" i="11"/>
  <c r="CD133" i="11"/>
  <c r="CE132" i="11"/>
  <c r="CD132" i="11"/>
  <c r="CE131" i="11"/>
  <c r="CD131" i="11"/>
  <c r="CE130" i="11"/>
  <c r="CD130" i="11"/>
  <c r="CE129" i="11"/>
  <c r="CD129" i="11"/>
  <c r="CE126" i="11"/>
  <c r="CD126" i="11"/>
  <c r="CE125" i="11"/>
  <c r="CD125" i="11"/>
  <c r="CE124" i="11"/>
  <c r="CD124" i="11"/>
  <c r="CE123" i="11"/>
  <c r="CD123" i="11"/>
  <c r="CE122" i="11"/>
  <c r="CD122" i="11"/>
  <c r="CE112" i="11"/>
  <c r="CD112" i="11"/>
  <c r="CE111" i="11"/>
  <c r="CD111" i="11"/>
  <c r="CE110" i="11"/>
  <c r="CD110" i="11"/>
  <c r="CE109" i="11"/>
  <c r="CD109" i="11"/>
  <c r="CE108" i="11"/>
  <c r="CD108" i="11"/>
  <c r="CE105" i="11"/>
  <c r="CD105" i="11"/>
  <c r="CE104" i="11"/>
  <c r="CD104" i="11"/>
  <c r="CE103" i="11"/>
  <c r="CD103" i="11"/>
  <c r="CE102" i="11"/>
  <c r="CD102" i="11"/>
  <c r="CE101" i="11"/>
  <c r="CD101" i="11"/>
  <c r="CE98" i="11"/>
  <c r="CD98" i="11"/>
  <c r="CE97" i="11"/>
  <c r="CD97" i="11"/>
  <c r="CE96" i="11"/>
  <c r="CD96" i="11"/>
  <c r="CE95" i="11"/>
  <c r="CD95" i="11"/>
  <c r="CE94" i="11"/>
  <c r="CD94" i="11"/>
  <c r="CE70" i="11"/>
  <c r="CD70" i="11"/>
  <c r="CE69" i="11"/>
  <c r="CD69" i="11"/>
  <c r="CE68" i="11"/>
  <c r="CD68" i="11"/>
  <c r="CE67" i="11"/>
  <c r="CD67" i="11"/>
  <c r="CE66" i="11"/>
  <c r="CD66" i="11"/>
  <c r="CE63" i="11"/>
  <c r="CD63" i="11"/>
  <c r="CE62" i="11"/>
  <c r="CD62" i="11"/>
  <c r="CE61" i="11"/>
  <c r="CD61" i="11"/>
  <c r="CE60" i="11"/>
  <c r="CD60" i="11"/>
  <c r="CE59" i="11"/>
  <c r="CD59" i="11"/>
  <c r="CE14" i="11"/>
  <c r="CD14" i="11"/>
  <c r="CE13" i="11"/>
  <c r="CD13" i="11"/>
  <c r="CE12" i="11"/>
  <c r="CD12" i="11"/>
  <c r="CE11" i="11"/>
  <c r="CD11" i="11"/>
  <c r="CE10" i="11"/>
  <c r="CD10" i="11"/>
  <c r="CC148" i="11" l="1"/>
  <c r="CE148" i="11"/>
  <c r="CC134" i="27"/>
  <c r="CD148" i="11"/>
  <c r="CC29" i="27"/>
  <c r="CD36" i="27"/>
  <c r="CC50" i="27"/>
  <c r="CD57" i="27"/>
  <c r="CC22" i="27"/>
  <c r="CD29" i="27"/>
  <c r="CC57" i="27"/>
  <c r="CD64" i="27"/>
  <c r="CD99" i="27"/>
  <c r="CC113" i="27"/>
  <c r="CC99" i="27"/>
  <c r="CC106" i="27"/>
  <c r="CD106" i="27"/>
  <c r="CD113" i="27"/>
  <c r="CE141" i="27"/>
  <c r="CC15" i="27"/>
  <c r="CC36" i="27"/>
  <c r="CC43" i="27"/>
  <c r="CD43" i="27"/>
  <c r="CD50" i="27"/>
  <c r="CC64" i="27"/>
  <c r="CC71" i="27"/>
  <c r="CD71" i="27"/>
  <c r="CD127" i="27"/>
  <c r="CC141" i="27"/>
  <c r="CC148" i="27"/>
  <c r="CD148" i="27"/>
  <c r="CC127" i="27"/>
  <c r="CD141" i="27"/>
  <c r="CE29" i="27"/>
  <c r="CE36" i="27"/>
  <c r="CE57" i="27"/>
  <c r="CE64" i="27"/>
  <c r="CC78" i="27"/>
  <c r="CE134" i="27"/>
  <c r="CD15" i="27"/>
  <c r="CD22" i="27"/>
  <c r="CE15" i="27"/>
  <c r="CE22" i="27"/>
  <c r="CE43" i="27"/>
  <c r="CE50" i="27"/>
  <c r="CE71" i="27"/>
  <c r="CE148" i="27"/>
  <c r="A51" i="33"/>
  <c r="CE127" i="27"/>
  <c r="CD134" i="27"/>
  <c r="CE113" i="27"/>
  <c r="CE106" i="27"/>
  <c r="CE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Q154" i="27"/>
  <c r="BK151" i="11"/>
  <c r="CQ151" i="11"/>
  <c r="CQ153" i="27"/>
  <c r="BK153" i="27"/>
  <c r="BK153" i="11"/>
  <c r="CQ153" i="11"/>
  <c r="BK152" i="11"/>
  <c r="CQ152" i="11"/>
  <c r="CQ154" i="11"/>
  <c r="BK154" i="11"/>
  <c r="CQ151" i="27"/>
  <c r="BK151" i="27"/>
  <c r="CQ152" i="27"/>
  <c r="BK152" i="27"/>
  <c r="CQ155" i="11"/>
  <c r="BK155" i="11"/>
  <c r="CQ150" i="27"/>
  <c r="BK150" i="27"/>
  <c r="CQ155" i="27"/>
  <c r="BK155" i="27"/>
  <c r="CQ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J147" i="27"/>
  <c r="DJ144" i="27"/>
  <c r="DJ146" i="27"/>
  <c r="DJ145" i="27"/>
  <c r="DJ143" i="27"/>
  <c r="BJ153" i="11" l="1"/>
  <c r="CP153" i="11"/>
  <c r="BJ152" i="11"/>
  <c r="CP152" i="11"/>
  <c r="CP154" i="11"/>
  <c r="BJ154" i="11"/>
  <c r="BJ151" i="27"/>
  <c r="CP151" i="27"/>
  <c r="CP152" i="27"/>
  <c r="BJ152" i="27"/>
  <c r="CP153" i="27"/>
  <c r="BJ153" i="27"/>
  <c r="BJ151" i="11"/>
  <c r="CP151" i="11"/>
  <c r="CP154" i="27"/>
  <c r="BJ154" i="27"/>
  <c r="BJ150" i="11"/>
  <c r="CP150" i="11"/>
  <c r="CP150" i="27"/>
  <c r="BJ150" i="27"/>
  <c r="BF154" i="11"/>
  <c r="CL154" i="11"/>
  <c r="BF151" i="11"/>
  <c r="CL151" i="11"/>
  <c r="CN153" i="11"/>
  <c r="BH153" i="11"/>
  <c r="CK154" i="11"/>
  <c r="BE154" i="11"/>
  <c r="CN151" i="27"/>
  <c r="BH151" i="27"/>
  <c r="CN153" i="27"/>
  <c r="BH153" i="27"/>
  <c r="BI151" i="27"/>
  <c r="CO151" i="27"/>
  <c r="CN151" i="11"/>
  <c r="BH151" i="11"/>
  <c r="CK152" i="11"/>
  <c r="BE152" i="11"/>
  <c r="BG154" i="11"/>
  <c r="CM154" i="11"/>
  <c r="BF152" i="27"/>
  <c r="CL152" i="27"/>
  <c r="BF154" i="27"/>
  <c r="CL154" i="27"/>
  <c r="CO153" i="11"/>
  <c r="BI153" i="11"/>
  <c r="CO151" i="11"/>
  <c r="BI151" i="11"/>
  <c r="CL152" i="11"/>
  <c r="BF152" i="11"/>
  <c r="BH154" i="11"/>
  <c r="CN154" i="11"/>
  <c r="BG152" i="27"/>
  <c r="CM152" i="27"/>
  <c r="CM154" i="27"/>
  <c r="BG154" i="27"/>
  <c r="CM151" i="11"/>
  <c r="BG151" i="11"/>
  <c r="BG152" i="11"/>
  <c r="CM152" i="11"/>
  <c r="BD153" i="11"/>
  <c r="CJ153" i="11"/>
  <c r="CO154" i="11"/>
  <c r="BI154" i="11"/>
  <c r="BH152" i="27"/>
  <c r="CN152" i="27"/>
  <c r="CN154" i="27"/>
  <c r="BH154" i="27"/>
  <c r="BD152" i="11"/>
  <c r="CJ152" i="11"/>
  <c r="BH152" i="11"/>
  <c r="CN152" i="11"/>
  <c r="CK153" i="11"/>
  <c r="BE153" i="11"/>
  <c r="BI152" i="27"/>
  <c r="CO152" i="27"/>
  <c r="BI154" i="27"/>
  <c r="CO154" i="27"/>
  <c r="BI153" i="27"/>
  <c r="CO153" i="27"/>
  <c r="BD151" i="11"/>
  <c r="CJ151" i="11"/>
  <c r="CO152" i="11"/>
  <c r="BI152" i="11"/>
  <c r="CL153" i="11"/>
  <c r="BF153" i="11"/>
  <c r="CL151" i="27"/>
  <c r="BF151" i="27"/>
  <c r="CL153" i="27"/>
  <c r="BF153" i="27"/>
  <c r="CK151" i="11"/>
  <c r="BE151" i="11"/>
  <c r="CM153" i="11"/>
  <c r="BG153" i="11"/>
  <c r="BD154" i="11"/>
  <c r="CJ154" i="11"/>
  <c r="CM151" i="27"/>
  <c r="BG151" i="27"/>
  <c r="CM153" i="27"/>
  <c r="BG153" i="27"/>
  <c r="CO150" i="11"/>
  <c r="BI150" i="11"/>
  <c r="CO150" i="27"/>
  <c r="BI150" i="27"/>
  <c r="CM150" i="27"/>
  <c r="BG150" i="27"/>
  <c r="CN150" i="27"/>
  <c r="BH150" i="27"/>
  <c r="BG150" i="11"/>
  <c r="CM150" i="11"/>
  <c r="CN150" i="11"/>
  <c r="BH150" i="11"/>
  <c r="CL150" i="27"/>
  <c r="BF150" i="27"/>
  <c r="BF150" i="11"/>
  <c r="CL150" i="11"/>
  <c r="BD150" i="11"/>
  <c r="CJ150" i="11"/>
  <c r="BE150" i="11"/>
  <c r="CK150" i="11"/>
  <c r="CJ151" i="27"/>
  <c r="BD151" i="27"/>
  <c r="CJ153" i="27"/>
  <c r="BD153" i="27"/>
  <c r="BD150" i="27"/>
  <c r="CJ150" i="27"/>
  <c r="CJ152" i="27"/>
  <c r="BD152" i="27"/>
  <c r="CJ154" i="27"/>
  <c r="BD154" i="27"/>
  <c r="BE150" i="27"/>
  <c r="CK150" i="27"/>
  <c r="CK152" i="27"/>
  <c r="BE152" i="27"/>
  <c r="BE154" i="27"/>
  <c r="CK154" i="27"/>
  <c r="BE151" i="27"/>
  <c r="CK151" i="27"/>
  <c r="BE153" i="27"/>
  <c r="CK153" i="27"/>
  <c r="CI152" i="11"/>
  <c r="BC152" i="11"/>
  <c r="BC150" i="11"/>
  <c r="CI150" i="11"/>
  <c r="BC153" i="11"/>
  <c r="CI153" i="11"/>
  <c r="BC151" i="27"/>
  <c r="CI151" i="27"/>
  <c r="BC153" i="27"/>
  <c r="CI153" i="27"/>
  <c r="CI151" i="11"/>
  <c r="BC151" i="11"/>
  <c r="BC154" i="11"/>
  <c r="CI154" i="11"/>
  <c r="CI150" i="27"/>
  <c r="BC150" i="27"/>
  <c r="CI152" i="27"/>
  <c r="BC152" i="27"/>
  <c r="CI154" i="27"/>
  <c r="BC154" i="27"/>
  <c r="CG150" i="11"/>
  <c r="BA150" i="11"/>
  <c r="BB151" i="11"/>
  <c r="CH151" i="11"/>
  <c r="CH150" i="11"/>
  <c r="BB150" i="11"/>
  <c r="AZ152" i="11"/>
  <c r="CF152" i="11"/>
  <c r="BA153" i="11"/>
  <c r="CG153" i="11"/>
  <c r="CH154" i="11"/>
  <c r="BB154" i="11"/>
  <c r="CF153" i="11"/>
  <c r="AZ153" i="11"/>
  <c r="BA154" i="11"/>
  <c r="CG154" i="11"/>
  <c r="CG152" i="11"/>
  <c r="BA152" i="11"/>
  <c r="CH153" i="11"/>
  <c r="BB153" i="11"/>
  <c r="AZ151" i="11"/>
  <c r="CF151" i="11"/>
  <c r="CF150" i="11"/>
  <c r="AZ150" i="11"/>
  <c r="BA151" i="11"/>
  <c r="CG151" i="11"/>
  <c r="BB152" i="11"/>
  <c r="CH152" i="11"/>
  <c r="AZ154" i="11"/>
  <c r="CF154" i="11"/>
  <c r="AZ150" i="27"/>
  <c r="CF150" i="27"/>
  <c r="AZ151" i="27"/>
  <c r="CF151" i="27"/>
  <c r="AZ152" i="27"/>
  <c r="CF152" i="27"/>
  <c r="CF153" i="27"/>
  <c r="AZ153" i="27"/>
  <c r="AZ154" i="27"/>
  <c r="CF154" i="27"/>
  <c r="CD151" i="27"/>
  <c r="AX151" i="27"/>
  <c r="AW148" i="27"/>
  <c r="BA150" i="27"/>
  <c r="CG150" i="27"/>
  <c r="BA151" i="27"/>
  <c r="CG151" i="27"/>
  <c r="CG152" i="27"/>
  <c r="BA152" i="27"/>
  <c r="CG153" i="27"/>
  <c r="BA153" i="27"/>
  <c r="CG154" i="27"/>
  <c r="BA154" i="27"/>
  <c r="CD152" i="27"/>
  <c r="AX152" i="27"/>
  <c r="BB150" i="27"/>
  <c r="CH150" i="27"/>
  <c r="BB151" i="27"/>
  <c r="CH151" i="27"/>
  <c r="BB152" i="27"/>
  <c r="CH152" i="27"/>
  <c r="BB153" i="27"/>
  <c r="CH153" i="27"/>
  <c r="CH154" i="27"/>
  <c r="BB154" i="27"/>
  <c r="CD153" i="27"/>
  <c r="AX153" i="27"/>
  <c r="AY150" i="27"/>
  <c r="CE150" i="27"/>
  <c r="CE151" i="27"/>
  <c r="AY151" i="27"/>
  <c r="AY152" i="27"/>
  <c r="CE152" i="27"/>
  <c r="AY153" i="27"/>
  <c r="CE153" i="27"/>
  <c r="CE154" i="27"/>
  <c r="AY154" i="27"/>
  <c r="CD150" i="27"/>
  <c r="AX150" i="27"/>
  <c r="CD154" i="27"/>
  <c r="AX154" i="27"/>
  <c r="CE151" i="11"/>
  <c r="AY151" i="11"/>
  <c r="AX152" i="11"/>
  <c r="CD152" i="11"/>
  <c r="CE150" i="11"/>
  <c r="AY150" i="11"/>
  <c r="CE154" i="11"/>
  <c r="AY154" i="11"/>
  <c r="CD153" i="11"/>
  <c r="AX153" i="11"/>
  <c r="AY153" i="11"/>
  <c r="CE153" i="11"/>
  <c r="AX150" i="11"/>
  <c r="CD150" i="11"/>
  <c r="AX154" i="11"/>
  <c r="CD154" i="11"/>
  <c r="AW148" i="11"/>
  <c r="AY152" i="11"/>
  <c r="CE152" i="11"/>
  <c r="AX151" i="11"/>
  <c r="CD151" i="11"/>
  <c r="DJ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CC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CC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CC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CC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J13" i="27"/>
  <c r="DJ21" i="27"/>
  <c r="DJ11" i="27"/>
  <c r="DJ12" i="27"/>
  <c r="DJ14" i="27"/>
  <c r="BH115" i="27" l="1"/>
  <c r="CN115" i="27"/>
  <c r="CO115" i="27"/>
  <c r="BI115" i="27"/>
  <c r="CO80" i="27"/>
  <c r="CO85" i="27" s="1"/>
  <c r="BI80" i="27"/>
  <c r="BI119" i="27"/>
  <c r="CO119" i="27"/>
  <c r="BI116" i="27"/>
  <c r="CO116" i="27"/>
  <c r="CO118" i="27"/>
  <c r="BI118" i="27"/>
  <c r="BI117" i="27"/>
  <c r="CO117" i="27"/>
  <c r="CN80" i="27"/>
  <c r="BH80" i="27"/>
  <c r="CM82" i="27"/>
  <c r="BG82" i="27"/>
  <c r="CN82" i="27"/>
  <c r="BH82" i="27"/>
  <c r="CN84" i="27"/>
  <c r="BH84" i="27"/>
  <c r="CN116" i="27"/>
  <c r="BH116" i="27"/>
  <c r="CM84" i="27"/>
  <c r="BG84" i="27"/>
  <c r="CM116" i="27"/>
  <c r="BG116" i="27"/>
  <c r="BH119" i="27"/>
  <c r="CN119" i="27"/>
  <c r="CM118" i="27"/>
  <c r="BG118" i="27"/>
  <c r="CM81" i="27"/>
  <c r="BG81" i="27"/>
  <c r="CM83" i="27"/>
  <c r="BG83" i="27"/>
  <c r="CN81" i="27"/>
  <c r="BH81" i="27"/>
  <c r="CN83" i="27"/>
  <c r="BH83" i="27"/>
  <c r="BG117" i="27"/>
  <c r="CM117" i="27"/>
  <c r="BH118" i="27"/>
  <c r="CN118" i="27"/>
  <c r="CM115" i="27"/>
  <c r="BG115" i="27"/>
  <c r="BH117" i="27"/>
  <c r="CN117" i="27"/>
  <c r="CM80" i="27"/>
  <c r="BG80" i="27"/>
  <c r="BG119" i="27"/>
  <c r="CM119" i="27"/>
  <c r="BF80" i="27"/>
  <c r="CL80" i="27"/>
  <c r="CL119" i="27"/>
  <c r="BF119" i="27"/>
  <c r="BF82" i="27"/>
  <c r="CL82" i="27"/>
  <c r="BF84" i="27"/>
  <c r="CL84" i="27"/>
  <c r="BF116" i="27"/>
  <c r="CL116" i="27"/>
  <c r="CL118" i="27"/>
  <c r="BF118" i="27"/>
  <c r="BF117" i="27"/>
  <c r="CL117" i="27"/>
  <c r="BF115" i="27"/>
  <c r="CL115" i="27"/>
  <c r="CL81" i="27"/>
  <c r="BF81" i="27"/>
  <c r="CL83" i="27"/>
  <c r="BF83" i="27"/>
  <c r="BD119" i="27"/>
  <c r="CJ119" i="27"/>
  <c r="BD80" i="27"/>
  <c r="CJ80" i="27"/>
  <c r="BD82" i="27"/>
  <c r="CJ82" i="27"/>
  <c r="BE116" i="27"/>
  <c r="CK116" i="27"/>
  <c r="CJ118" i="27"/>
  <c r="BD118" i="27"/>
  <c r="CK82" i="27"/>
  <c r="BE82" i="27"/>
  <c r="BE84" i="27"/>
  <c r="CK84" i="27"/>
  <c r="CJ115" i="27"/>
  <c r="BD115" i="27"/>
  <c r="CK118" i="27"/>
  <c r="BE118" i="27"/>
  <c r="BD84" i="27"/>
  <c r="CJ84" i="27"/>
  <c r="CK119" i="27"/>
  <c r="BE119" i="27"/>
  <c r="CJ81" i="27"/>
  <c r="BD81" i="27"/>
  <c r="CJ83" i="27"/>
  <c r="BD83" i="27"/>
  <c r="BE115" i="27"/>
  <c r="CK115" i="27"/>
  <c r="CJ116" i="27"/>
  <c r="BD116" i="27"/>
  <c r="CJ117" i="27"/>
  <c r="BD117" i="27"/>
  <c r="BE80" i="27"/>
  <c r="CK80" i="27"/>
  <c r="BE81" i="27"/>
  <c r="CK81" i="27"/>
  <c r="CK83" i="27"/>
  <c r="BE83" i="27"/>
  <c r="CK117" i="27"/>
  <c r="BE117" i="27"/>
  <c r="CI82" i="27"/>
  <c r="BC82" i="27"/>
  <c r="CI84" i="27"/>
  <c r="BC84" i="27"/>
  <c r="CI116" i="27"/>
  <c r="BC116" i="27"/>
  <c r="BC118" i="27"/>
  <c r="CI118" i="27"/>
  <c r="BC115" i="27"/>
  <c r="CI115" i="27"/>
  <c r="BC81" i="27"/>
  <c r="CI81" i="27"/>
  <c r="CI83" i="27"/>
  <c r="BC83" i="27"/>
  <c r="CI117" i="27"/>
  <c r="BC117" i="27"/>
  <c r="BC80" i="27"/>
  <c r="CI80" i="27"/>
  <c r="BC119" i="27"/>
  <c r="CI119" i="27"/>
  <c r="AW15" i="27"/>
  <c r="AW36" i="27"/>
  <c r="AW64" i="27"/>
  <c r="AW99" i="27"/>
  <c r="CD115" i="27"/>
  <c r="AX115" i="27"/>
  <c r="AW127" i="27"/>
  <c r="AW43" i="27"/>
  <c r="AW106" i="27"/>
  <c r="AW134" i="27"/>
  <c r="AW50" i="27"/>
  <c r="AW78" i="27"/>
  <c r="AW113" i="27"/>
  <c r="AW141" i="27"/>
  <c r="AW57" i="27"/>
  <c r="CC80" i="27"/>
  <c r="CC85" i="27" s="1"/>
  <c r="AW115" i="27"/>
  <c r="CC115" i="27"/>
  <c r="AY80" i="27"/>
  <c r="CE80" i="27"/>
  <c r="AX81" i="27"/>
  <c r="CD81" i="27"/>
  <c r="BB81" i="27"/>
  <c r="CH81" i="27"/>
  <c r="AX82" i="27"/>
  <c r="CD82" i="27"/>
  <c r="BB82" i="27"/>
  <c r="CH82" i="27"/>
  <c r="AX83" i="27"/>
  <c r="CD83" i="27"/>
  <c r="CH83" i="27"/>
  <c r="BB83" i="27"/>
  <c r="AX84" i="27"/>
  <c r="CD84" i="27"/>
  <c r="BB84" i="27"/>
  <c r="CH84" i="27"/>
  <c r="AY115" i="27"/>
  <c r="CE115" i="27"/>
  <c r="AX116" i="27"/>
  <c r="CD116" i="27"/>
  <c r="CH116" i="27"/>
  <c r="BB116" i="27"/>
  <c r="BA117" i="27"/>
  <c r="CG117" i="27"/>
  <c r="CC117" i="27"/>
  <c r="CF118" i="27"/>
  <c r="AZ118" i="27"/>
  <c r="AY119" i="27"/>
  <c r="CE119" i="27"/>
  <c r="CF80" i="27"/>
  <c r="AZ80" i="27"/>
  <c r="AY81" i="27"/>
  <c r="CE81" i="27"/>
  <c r="AY82" i="27"/>
  <c r="CE82" i="27"/>
  <c r="AY83" i="27"/>
  <c r="CE83" i="27"/>
  <c r="AY84" i="27"/>
  <c r="CE84" i="27"/>
  <c r="CF115" i="27"/>
  <c r="AZ115" i="27"/>
  <c r="AY116" i="27"/>
  <c r="CE116" i="27"/>
  <c r="AX117" i="27"/>
  <c r="CD117" i="27"/>
  <c r="CH117" i="27"/>
  <c r="BB117" i="27"/>
  <c r="CG118" i="27"/>
  <c r="BA118" i="27"/>
  <c r="CC118" i="27"/>
  <c r="CF119" i="27"/>
  <c r="AZ119" i="27"/>
  <c r="CG80" i="27"/>
  <c r="BA80" i="27"/>
  <c r="AZ81" i="27"/>
  <c r="CF81" i="27"/>
  <c r="CF82" i="27"/>
  <c r="AZ82" i="27"/>
  <c r="CF83" i="27"/>
  <c r="AZ83" i="27"/>
  <c r="CF84" i="27"/>
  <c r="AZ84" i="27"/>
  <c r="CG115" i="27"/>
  <c r="BA115" i="27"/>
  <c r="AZ116" i="27"/>
  <c r="CF116" i="27"/>
  <c r="AY117" i="27"/>
  <c r="CE117" i="27"/>
  <c r="AX118" i="27"/>
  <c r="CD118" i="27"/>
  <c r="CH118" i="27"/>
  <c r="BB118" i="27"/>
  <c r="CG119" i="27"/>
  <c r="BA119" i="27"/>
  <c r="CC119" i="27"/>
  <c r="AX80" i="27"/>
  <c r="CD80" i="27"/>
  <c r="BB80" i="27"/>
  <c r="CH80" i="27"/>
  <c r="CG81" i="27"/>
  <c r="BA81" i="27"/>
  <c r="CG82" i="27"/>
  <c r="BA82" i="27"/>
  <c r="CG83" i="27"/>
  <c r="BA83" i="27"/>
  <c r="CG84" i="27"/>
  <c r="BA84" i="27"/>
  <c r="CH115" i="27"/>
  <c r="BB115" i="27"/>
  <c r="CG116" i="27"/>
  <c r="BA116" i="27"/>
  <c r="CC116" i="27"/>
  <c r="CF117" i="27"/>
  <c r="AZ117" i="27"/>
  <c r="AY118" i="27"/>
  <c r="CE118" i="27"/>
  <c r="AX119" i="27"/>
  <c r="CD119" i="27"/>
  <c r="CH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J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J18" i="27"/>
  <c r="DJ20" i="27"/>
  <c r="DJ19" i="27"/>
  <c r="DJ17" i="27"/>
  <c r="L85" i="11" l="1"/>
  <c r="CP155" i="27"/>
  <c r="BJ155" i="27"/>
  <c r="CO120" i="27"/>
  <c r="BI155" i="27"/>
  <c r="CO155" i="27"/>
  <c r="CN120" i="27"/>
  <c r="AW78" i="11"/>
  <c r="BI78" i="11"/>
  <c r="AW80" i="11"/>
  <c r="BI80" i="11"/>
  <c r="CO80" i="11"/>
  <c r="CO85" i="11" s="1"/>
  <c r="CM120" i="27"/>
  <c r="BG155" i="27"/>
  <c r="CM155" i="27"/>
  <c r="CN85" i="27"/>
  <c r="CN80" i="11"/>
  <c r="BH80" i="11"/>
  <c r="CM81" i="11"/>
  <c r="BG81" i="11"/>
  <c r="CN81" i="11"/>
  <c r="BH81" i="11"/>
  <c r="BH83" i="11"/>
  <c r="CN83" i="11"/>
  <c r="CM84" i="11"/>
  <c r="BG84" i="11"/>
  <c r="BH82" i="11"/>
  <c r="CN82" i="11"/>
  <c r="CM83" i="11"/>
  <c r="BG83" i="11"/>
  <c r="CN155" i="27"/>
  <c r="BH155" i="27"/>
  <c r="CM85" i="27"/>
  <c r="BH84" i="11"/>
  <c r="CN84" i="11"/>
  <c r="CM80" i="11"/>
  <c r="BG80" i="11"/>
  <c r="CM82" i="11"/>
  <c r="BG82" i="11"/>
  <c r="CL81" i="11"/>
  <c r="BF81" i="11"/>
  <c r="CL83" i="11"/>
  <c r="BF83" i="11"/>
  <c r="BF155" i="27"/>
  <c r="CL155" i="27"/>
  <c r="CL120" i="27"/>
  <c r="BF80" i="11"/>
  <c r="CL80" i="11"/>
  <c r="CL82" i="11"/>
  <c r="BF82" i="11"/>
  <c r="BF84" i="11"/>
  <c r="CL84" i="11"/>
  <c r="CL85" i="27"/>
  <c r="BD81" i="11"/>
  <c r="CJ81" i="11"/>
  <c r="CJ83" i="11"/>
  <c r="BD83" i="11"/>
  <c r="BD80" i="11"/>
  <c r="CJ80" i="11"/>
  <c r="CK81" i="11"/>
  <c r="BE81" i="11"/>
  <c r="CK83" i="11"/>
  <c r="BE83" i="11"/>
  <c r="CJ82" i="11"/>
  <c r="BD82" i="11"/>
  <c r="CJ84" i="11"/>
  <c r="BD84" i="11"/>
  <c r="CK82" i="11"/>
  <c r="BE82" i="11"/>
  <c r="CK84" i="11"/>
  <c r="BE84" i="11"/>
  <c r="CK80" i="11"/>
  <c r="BE80" i="11"/>
  <c r="CK85" i="27"/>
  <c r="CJ120" i="27"/>
  <c r="CK120" i="27"/>
  <c r="CJ85" i="27"/>
  <c r="CK155" i="27"/>
  <c r="BE155" i="27"/>
  <c r="BD155" i="27"/>
  <c r="CJ155" i="27"/>
  <c r="CD85" i="27"/>
  <c r="CI85" i="27"/>
  <c r="CI155" i="27"/>
  <c r="BC155" i="27"/>
  <c r="CI83" i="11"/>
  <c r="BC83" i="11"/>
  <c r="CI82" i="11"/>
  <c r="BC82" i="11"/>
  <c r="CI84" i="11"/>
  <c r="BC84" i="11"/>
  <c r="CI81" i="11"/>
  <c r="BC81" i="11"/>
  <c r="CI80" i="11"/>
  <c r="BC80" i="11"/>
  <c r="CI120" i="27"/>
  <c r="BB84" i="11"/>
  <c r="CH84" i="11"/>
  <c r="AZ80" i="11"/>
  <c r="CF80" i="11"/>
  <c r="BB81" i="11"/>
  <c r="CH81" i="11"/>
  <c r="CH83" i="11"/>
  <c r="BB83" i="11"/>
  <c r="CF82" i="11"/>
  <c r="AZ82" i="11"/>
  <c r="AZ83" i="11"/>
  <c r="CF83" i="11"/>
  <c r="AZ84" i="11"/>
  <c r="CF84" i="11"/>
  <c r="BB80" i="11"/>
  <c r="CH80" i="11"/>
  <c r="BB82" i="11"/>
  <c r="CH82" i="11"/>
  <c r="AZ81" i="11"/>
  <c r="CF81" i="11"/>
  <c r="CG81" i="11"/>
  <c r="BA81" i="11"/>
  <c r="CG82" i="11"/>
  <c r="BA82" i="11"/>
  <c r="CG83" i="11"/>
  <c r="BA83" i="11"/>
  <c r="CG84" i="11"/>
  <c r="BA84" i="11"/>
  <c r="CG80" i="11"/>
  <c r="BA80" i="11"/>
  <c r="CD155" i="27"/>
  <c r="CC120" i="27"/>
  <c r="CH120" i="27"/>
  <c r="CF120" i="27"/>
  <c r="CD120" i="27"/>
  <c r="CE85" i="27"/>
  <c r="AW85" i="27"/>
  <c r="CF85" i="27"/>
  <c r="CE120" i="27"/>
  <c r="CH155" i="27"/>
  <c r="BB155" i="27"/>
  <c r="AZ155" i="27"/>
  <c r="CF155" i="27"/>
  <c r="CG155" i="27"/>
  <c r="BA155" i="27"/>
  <c r="CG85" i="27"/>
  <c r="AY155" i="27"/>
  <c r="CE155" i="27"/>
  <c r="CH85" i="27"/>
  <c r="CG120" i="27"/>
  <c r="AW81" i="11"/>
  <c r="CE83" i="11"/>
  <c r="AY83" i="11"/>
  <c r="CD84" i="11"/>
  <c r="AX84" i="11"/>
  <c r="AX81" i="11"/>
  <c r="CD81" i="11"/>
  <c r="AW82" i="11"/>
  <c r="AY84" i="11"/>
  <c r="CE84" i="11"/>
  <c r="CE81" i="11"/>
  <c r="AY81" i="11"/>
  <c r="CD82" i="11"/>
  <c r="AX82" i="11"/>
  <c r="AW83" i="11"/>
  <c r="CE80" i="11"/>
  <c r="AY80" i="11"/>
  <c r="CE82" i="11"/>
  <c r="AY82" i="11"/>
  <c r="CD83" i="11"/>
  <c r="AX83" i="11"/>
  <c r="AW84" i="11"/>
  <c r="CD80" i="11"/>
  <c r="AX80" i="11"/>
  <c r="AX155" i="27"/>
  <c r="AW120" i="27"/>
  <c r="DJ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J26" i="27"/>
  <c r="DJ27" i="27"/>
  <c r="DJ25" i="27"/>
  <c r="DJ24" i="27"/>
  <c r="DJ28" i="27"/>
  <c r="BH115" i="11" l="1"/>
  <c r="CN115" i="11"/>
  <c r="AW115" i="11"/>
  <c r="CO115" i="11"/>
  <c r="CO120" i="11" s="1"/>
  <c r="BI115" i="11"/>
  <c r="CM85" i="11"/>
  <c r="BG118" i="11"/>
  <c r="CM118" i="11"/>
  <c r="BG119" i="11"/>
  <c r="CM119" i="11"/>
  <c r="CN116" i="11"/>
  <c r="BH116" i="11"/>
  <c r="CN85" i="11"/>
  <c r="CN117" i="11"/>
  <c r="BH117" i="11"/>
  <c r="CN118" i="11"/>
  <c r="BH118" i="11"/>
  <c r="CM115" i="11"/>
  <c r="BG115" i="11"/>
  <c r="BG116" i="11"/>
  <c r="CM116" i="11"/>
  <c r="CN119" i="11"/>
  <c r="BH119" i="11"/>
  <c r="CM117" i="11"/>
  <c r="BG117" i="11"/>
  <c r="CL85" i="11"/>
  <c r="BF117" i="11"/>
  <c r="CL117" i="11"/>
  <c r="BF119" i="11"/>
  <c r="CL119" i="11"/>
  <c r="BF118" i="11"/>
  <c r="CL118" i="11"/>
  <c r="BF115" i="11"/>
  <c r="CL115" i="11"/>
  <c r="BF116" i="11"/>
  <c r="CL116" i="11"/>
  <c r="CK115" i="11"/>
  <c r="BE115" i="11"/>
  <c r="BD116" i="11"/>
  <c r="CJ116" i="11"/>
  <c r="CJ85" i="11"/>
  <c r="CJ115" i="11"/>
  <c r="BD115" i="11"/>
  <c r="BE117" i="11"/>
  <c r="CK117" i="11"/>
  <c r="CJ118" i="11"/>
  <c r="BD118" i="11"/>
  <c r="BD117" i="11"/>
  <c r="CJ117" i="11"/>
  <c r="BE118" i="11"/>
  <c r="CK118" i="11"/>
  <c r="CJ119" i="11"/>
  <c r="BD119" i="11"/>
  <c r="CK85" i="11"/>
  <c r="CK116" i="11"/>
  <c r="BE116" i="11"/>
  <c r="BE119" i="11"/>
  <c r="CK119" i="11"/>
  <c r="CI119" i="11"/>
  <c r="BC119" i="11"/>
  <c r="CH85" i="11"/>
  <c r="BC117" i="11"/>
  <c r="CI117" i="11"/>
  <c r="BC118" i="11"/>
  <c r="CI118" i="11"/>
  <c r="BC115" i="11"/>
  <c r="CI115" i="11"/>
  <c r="BC116" i="11"/>
  <c r="CI116" i="11"/>
  <c r="CI85" i="11"/>
  <c r="CH115" i="11"/>
  <c r="BB115" i="11"/>
  <c r="BA116" i="11"/>
  <c r="CG116" i="11"/>
  <c r="CF117" i="11"/>
  <c r="AZ117" i="11"/>
  <c r="CH119" i="11"/>
  <c r="BB119" i="11"/>
  <c r="CF85" i="11"/>
  <c r="CH116" i="11"/>
  <c r="BB116" i="11"/>
  <c r="BA117" i="11"/>
  <c r="CG117" i="11"/>
  <c r="AZ118" i="11"/>
  <c r="CF118" i="11"/>
  <c r="AZ115" i="11"/>
  <c r="CF115" i="11"/>
  <c r="CH117" i="11"/>
  <c r="BB117" i="11"/>
  <c r="BA118" i="11"/>
  <c r="CG118" i="11"/>
  <c r="AZ119" i="11"/>
  <c r="CF119" i="11"/>
  <c r="BA115" i="11"/>
  <c r="CG115" i="11"/>
  <c r="AZ116" i="11"/>
  <c r="CF116" i="11"/>
  <c r="CH118" i="11"/>
  <c r="BB118" i="11"/>
  <c r="BA119" i="11"/>
  <c r="CG119" i="11"/>
  <c r="CG85" i="11"/>
  <c r="AX116" i="11"/>
  <c r="CD116" i="11"/>
  <c r="AX118" i="11"/>
  <c r="CD118" i="11"/>
  <c r="CE116" i="11"/>
  <c r="AY116" i="11"/>
  <c r="AY117" i="11"/>
  <c r="CE117" i="11"/>
  <c r="AW119" i="11"/>
  <c r="CD115" i="11"/>
  <c r="AX115" i="11"/>
  <c r="AX117" i="11"/>
  <c r="CD117" i="11"/>
  <c r="CD119" i="11"/>
  <c r="AX119" i="11"/>
  <c r="AY118" i="11"/>
  <c r="CE118" i="11"/>
  <c r="CE115" i="11"/>
  <c r="AY115" i="11"/>
  <c r="CE119" i="11"/>
  <c r="AY119" i="11"/>
  <c r="AW117" i="11"/>
  <c r="DJ29" i="27"/>
  <c r="A37" i="27"/>
  <c r="DJ32" i="27"/>
  <c r="DJ35" i="27"/>
  <c r="DJ31" i="27"/>
  <c r="DJ33" i="27"/>
  <c r="DJ34" i="27"/>
  <c r="CN120" i="11" l="1"/>
  <c r="CM120" i="11"/>
  <c r="CL120" i="11"/>
  <c r="CJ120" i="11"/>
  <c r="CK120" i="11"/>
  <c r="CI120" i="11"/>
  <c r="CG120" i="11"/>
  <c r="CF120" i="11"/>
  <c r="CH120" i="11"/>
  <c r="DJ36" i="27"/>
  <c r="A44" i="27"/>
  <c r="DJ38" i="27"/>
  <c r="DJ40" i="27"/>
  <c r="DJ42" i="27"/>
  <c r="DJ39" i="27"/>
  <c r="DJ41" i="27"/>
  <c r="DJ43" i="27" l="1"/>
  <c r="A51" i="27"/>
  <c r="DJ48" i="27"/>
  <c r="DJ46" i="27"/>
  <c r="DJ45" i="27"/>
  <c r="DJ49" i="27"/>
  <c r="DJ47" i="27"/>
  <c r="DJ50" i="27" l="1"/>
  <c r="A58" i="27"/>
  <c r="CE141" i="11"/>
  <c r="CD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CC140" i="11"/>
  <c r="CC139" i="11"/>
  <c r="CC138" i="11"/>
  <c r="CC137" i="11"/>
  <c r="CC136" i="11"/>
  <c r="CE134" i="11"/>
  <c r="CD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CC133" i="11"/>
  <c r="CC132" i="11"/>
  <c r="CC131" i="11"/>
  <c r="CC130" i="11"/>
  <c r="CC129" i="11"/>
  <c r="CE127" i="11"/>
  <c r="CD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CC126" i="11"/>
  <c r="CC125" i="11"/>
  <c r="CC124" i="11"/>
  <c r="CC123" i="11"/>
  <c r="CC122" i="11"/>
  <c r="CE120" i="11"/>
  <c r="CD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CC119" i="11"/>
  <c r="CC118" i="11"/>
  <c r="CC117" i="11"/>
  <c r="CC116" i="11"/>
  <c r="CC115" i="11"/>
  <c r="CE113" i="11"/>
  <c r="CD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CC112" i="11"/>
  <c r="CC111" i="11"/>
  <c r="CC110" i="11"/>
  <c r="CC109" i="11"/>
  <c r="CC108" i="11"/>
  <c r="CE106" i="11"/>
  <c r="CD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CC105" i="11"/>
  <c r="CC104" i="11"/>
  <c r="CC103" i="11"/>
  <c r="CC102" i="11"/>
  <c r="CC101" i="11"/>
  <c r="CE99" i="11"/>
  <c r="CD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CC98" i="11"/>
  <c r="CC97" i="11"/>
  <c r="CC96" i="11"/>
  <c r="CC95" i="11"/>
  <c r="CE85" i="11"/>
  <c r="CD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CC84" i="11"/>
  <c r="CC83" i="11"/>
  <c r="CC82" i="11"/>
  <c r="CC81" i="11"/>
  <c r="CC77" i="11"/>
  <c r="CC76" i="11"/>
  <c r="CC75" i="11"/>
  <c r="CC74" i="11"/>
  <c r="CC73" i="11"/>
  <c r="CE71" i="11"/>
  <c r="CD71" i="11"/>
  <c r="N71" i="11"/>
  <c r="BH71" i="11" s="1"/>
  <c r="J71" i="11"/>
  <c r="BD71" i="11" s="1"/>
  <c r="F71" i="11"/>
  <c r="AZ71" i="11" s="1"/>
  <c r="CC70" i="11"/>
  <c r="CC69" i="11"/>
  <c r="CC68" i="11"/>
  <c r="O71" i="11"/>
  <c r="BI71" i="11" s="1"/>
  <c r="K71" i="11"/>
  <c r="BE71" i="11" s="1"/>
  <c r="G71" i="11"/>
  <c r="BA71" i="11" s="1"/>
  <c r="C71" i="11"/>
  <c r="CC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E64" i="11"/>
  <c r="CD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CC63" i="11"/>
  <c r="CC62" i="11"/>
  <c r="CC61" i="11"/>
  <c r="CC60" i="11"/>
  <c r="CC59" i="11"/>
  <c r="CE57" i="11"/>
  <c r="CD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E50" i="11"/>
  <c r="CD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E43" i="11"/>
  <c r="CD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E36" i="11"/>
  <c r="CD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E29" i="11"/>
  <c r="CD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E22" i="11"/>
  <c r="CD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E15" i="11"/>
  <c r="CD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CC14" i="11"/>
  <c r="CC13" i="11"/>
  <c r="CC12" i="11"/>
  <c r="CC11" i="11"/>
  <c r="CC10" i="11"/>
  <c r="DJ55" i="27"/>
  <c r="DJ53" i="27"/>
  <c r="DJ56" i="27"/>
  <c r="DJ54" i="27"/>
  <c r="DJ52" i="27"/>
  <c r="DJ18" i="11"/>
  <c r="DJ19" i="11"/>
  <c r="DJ21" i="11"/>
  <c r="DJ17" i="11"/>
  <c r="DJ20" i="11"/>
  <c r="DJ22" i="11" l="1"/>
  <c r="AW29" i="1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J57" i="27"/>
  <c r="A65" i="27"/>
  <c r="A23" i="11"/>
  <c r="CC120" i="11"/>
  <c r="CC78" i="11"/>
  <c r="CC22" i="11"/>
  <c r="CC141" i="11"/>
  <c r="CC134" i="11"/>
  <c r="CC113" i="11"/>
  <c r="CC50" i="11"/>
  <c r="CC36" i="11"/>
  <c r="CC29" i="11"/>
  <c r="CC15" i="11"/>
  <c r="CC43" i="11"/>
  <c r="CC57" i="11"/>
  <c r="CC64" i="11"/>
  <c r="CC106" i="11"/>
  <c r="CC127" i="11"/>
  <c r="CC67" i="11"/>
  <c r="CC71" i="11" s="1"/>
  <c r="DJ63" i="27"/>
  <c r="DJ61" i="27"/>
  <c r="DJ59" i="27"/>
  <c r="DJ60" i="27"/>
  <c r="DJ62" i="27"/>
  <c r="DJ26" i="11"/>
  <c r="DJ27" i="11"/>
  <c r="DJ28" i="11"/>
  <c r="DJ25" i="11"/>
  <c r="DJ24" i="11"/>
  <c r="DJ29" i="11" l="1"/>
  <c r="BJ155" i="11"/>
  <c r="CP155" i="11"/>
  <c r="CO155" i="11"/>
  <c r="BI155" i="11"/>
  <c r="BH155" i="11"/>
  <c r="CN155" i="11"/>
  <c r="CM155" i="11"/>
  <c r="BG155" i="11"/>
  <c r="CL155" i="11"/>
  <c r="BF155" i="11"/>
  <c r="CK155" i="11"/>
  <c r="BE155" i="11"/>
  <c r="BD155" i="11"/>
  <c r="CJ155" i="11"/>
  <c r="BC155" i="11"/>
  <c r="CI155" i="11"/>
  <c r="BA155" i="11"/>
  <c r="CG155" i="11"/>
  <c r="CH155" i="11"/>
  <c r="BB155" i="11"/>
  <c r="CF155" i="11"/>
  <c r="AZ155" i="11"/>
  <c r="AY155" i="11"/>
  <c r="CE155" i="11"/>
  <c r="AX155" i="11"/>
  <c r="CD155" i="11"/>
  <c r="DJ64" i="27"/>
  <c r="A72" i="27"/>
  <c r="A30" i="11"/>
  <c r="DJ69" i="27"/>
  <c r="DJ70" i="27"/>
  <c r="DJ67" i="27"/>
  <c r="DJ68" i="27"/>
  <c r="DJ66" i="27"/>
  <c r="DJ33" i="11"/>
  <c r="DJ31" i="11"/>
  <c r="DJ32" i="11"/>
  <c r="DJ35" i="11"/>
  <c r="DJ34" i="11"/>
  <c r="DJ36" i="11" l="1"/>
  <c r="DJ71" i="27"/>
  <c r="A79" i="27"/>
  <c r="A37" i="11"/>
  <c r="DJ42" i="11"/>
  <c r="DJ39" i="11"/>
  <c r="DJ40" i="11"/>
  <c r="DJ41" i="11"/>
  <c r="DJ38" i="11"/>
  <c r="DJ43" i="11" l="1"/>
  <c r="A86" i="27"/>
  <c r="A44" i="11"/>
  <c r="DJ47" i="11"/>
  <c r="DJ48" i="11"/>
  <c r="DJ49" i="11"/>
  <c r="DJ46" i="11"/>
  <c r="DJ45" i="11"/>
  <c r="DJ50" i="11" l="1"/>
  <c r="A93" i="27"/>
  <c r="A51" i="11"/>
  <c r="DJ54" i="11"/>
  <c r="DJ56" i="11"/>
  <c r="DJ53" i="11"/>
  <c r="DJ52" i="11"/>
  <c r="DJ55" i="11"/>
  <c r="DJ57" i="11" l="1"/>
  <c r="A100" i="27"/>
  <c r="A58" i="11"/>
  <c r="C99" i="11"/>
  <c r="AW99" i="11" s="1"/>
  <c r="C85" i="11"/>
  <c r="AW85" i="11" s="1"/>
  <c r="CC94" i="11"/>
  <c r="CC99" i="11" s="1"/>
  <c r="DJ97" i="27"/>
  <c r="DJ94" i="27"/>
  <c r="DJ95" i="27"/>
  <c r="DJ98" i="27"/>
  <c r="DJ96" i="27"/>
  <c r="DJ60" i="11"/>
  <c r="DJ59" i="11"/>
  <c r="DJ63" i="11"/>
  <c r="DJ61" i="11"/>
  <c r="DJ62" i="11"/>
  <c r="DJ64" i="11" l="1"/>
  <c r="DJ82" i="27"/>
  <c r="DJ80" i="27"/>
  <c r="DJ81" i="27"/>
  <c r="DJ84" i="27"/>
  <c r="DJ83" i="27"/>
  <c r="DJ99" i="27"/>
  <c r="DJ85" i="27" s="1"/>
  <c r="A107" i="27"/>
  <c r="A65" i="11"/>
  <c r="CC80" i="11"/>
  <c r="CC85" i="11" s="1"/>
  <c r="DJ101" i="27"/>
  <c r="DJ104" i="27"/>
  <c r="DJ102" i="27"/>
  <c r="DJ105" i="27"/>
  <c r="DJ103" i="27"/>
  <c r="DJ66" i="11"/>
  <c r="DJ69" i="11"/>
  <c r="DJ67" i="11"/>
  <c r="DJ68" i="11"/>
  <c r="DJ70" i="11"/>
  <c r="DJ71" i="11" l="1"/>
  <c r="DJ115" i="27"/>
  <c r="DJ117" i="27"/>
  <c r="DJ119" i="27"/>
  <c r="DJ116" i="27"/>
  <c r="DJ118" i="27"/>
  <c r="DJ106" i="27"/>
  <c r="A114" i="27"/>
  <c r="A72" i="11"/>
  <c r="A79" i="11" s="1"/>
  <c r="A86" i="11" s="1"/>
  <c r="A93" i="11" s="1"/>
  <c r="DJ109" i="27"/>
  <c r="DJ108" i="27"/>
  <c r="DJ111" i="27"/>
  <c r="DJ110" i="27"/>
  <c r="DJ112" i="27"/>
  <c r="DJ97" i="11"/>
  <c r="DJ95" i="11"/>
  <c r="DJ98" i="11"/>
  <c r="DJ94" i="11"/>
  <c r="DJ96" i="11"/>
  <c r="DJ83" i="11" l="1"/>
  <c r="DJ84" i="11"/>
  <c r="DJ80" i="11"/>
  <c r="DJ99" i="11"/>
  <c r="DJ85" i="11" s="1"/>
  <c r="DJ81" i="11"/>
  <c r="DJ82" i="11"/>
  <c r="DJ113" i="27"/>
  <c r="A121" i="27"/>
  <c r="A100" i="11"/>
  <c r="DJ101" i="11"/>
  <c r="DJ104" i="11"/>
  <c r="DJ103" i="11"/>
  <c r="DJ102" i="11"/>
  <c r="DJ105" i="11"/>
  <c r="DJ119" i="11" l="1"/>
  <c r="DJ106" i="11"/>
  <c r="DJ120" i="11" s="1"/>
  <c r="DJ115" i="11"/>
  <c r="DJ116" i="11"/>
  <c r="DJ117" i="11"/>
  <c r="DJ118" i="11"/>
  <c r="DJ120" i="27"/>
  <c r="A128" i="27"/>
  <c r="A107" i="11"/>
  <c r="DJ122" i="27"/>
  <c r="DJ123" i="27"/>
  <c r="DJ112" i="11"/>
  <c r="DJ110" i="11"/>
  <c r="DJ108" i="11"/>
  <c r="DJ111" i="11"/>
  <c r="DJ109" i="11"/>
  <c r="DJ113" i="11" l="1"/>
  <c r="DJ127" i="27"/>
  <c r="A135" i="27"/>
  <c r="A114" i="11"/>
  <c r="A121" i="11" s="1"/>
  <c r="DJ129" i="27"/>
  <c r="DJ133" i="27"/>
  <c r="DJ132" i="27"/>
  <c r="DJ130" i="27"/>
  <c r="DJ131" i="27"/>
  <c r="DJ122" i="11"/>
  <c r="DJ123" i="11"/>
  <c r="DJ127" i="11" l="1"/>
  <c r="DJ134" i="27"/>
  <c r="A128" i="11"/>
  <c r="DJ138" i="27"/>
  <c r="DJ137" i="27"/>
  <c r="DJ136" i="27"/>
  <c r="DJ140" i="27"/>
  <c r="DJ139" i="27"/>
  <c r="DJ129" i="11"/>
  <c r="DJ133" i="11"/>
  <c r="DJ132" i="11"/>
  <c r="DJ130" i="11"/>
  <c r="DJ131" i="11"/>
  <c r="DJ134" i="11" l="1"/>
  <c r="DJ141" i="27"/>
  <c r="A135" i="11"/>
  <c r="DJ137" i="11"/>
  <c r="DJ136" i="11"/>
  <c r="DJ139" i="11"/>
  <c r="DJ140" i="11"/>
  <c r="DJ138" i="11"/>
  <c r="DJ141" i="11" l="1"/>
</calcChain>
</file>

<file path=xl/sharedStrings.xml><?xml version="1.0" encoding="utf-8"?>
<sst xmlns="http://schemas.openxmlformats.org/spreadsheetml/2006/main" count="54015" uniqueCount="837">
  <si>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</si>
  <si>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</si>
  <si>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</si>
  <si>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</si>
  <si>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</si>
  <si>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</si>
  <si>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</si>
  <si>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</si>
  <si>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</si>
  <si>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</si>
  <si>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</si>
  <si>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</si>
  <si>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</si>
  <si>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</si>
  <si>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</si>
  <si>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</si>
  <si>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</si>
  <si>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</si>
  <si>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</si>
  <si>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</si>
  <si>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</si>
  <si>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</si>
  <si>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</si>
  <si>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</si>
  <si>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</si>
  <si>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</si>
  <si>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</si>
  <si>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</si>
  <si>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</si>
  <si>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</si>
  <si>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</si>
  <si>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</si>
  <si>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</si>
  <si>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</si>
  <si>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</si>
  <si>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</si>
  <si>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</si>
  <si>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</si>
  <si>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</si>
  <si>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</si>
  <si>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</si>
  <si>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</si>
  <si>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</si>
  <si>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</si>
  <si>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</si>
  <si>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</si>
  <si>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</si>
  <si>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</si>
  <si>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</si>
  <si>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</si>
  <si>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</si>
  <si>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</si>
  <si>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</si>
  <si>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</si>
  <si>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</si>
  <si>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</si>
  <si>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</si>
  <si>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</si>
  <si>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</si>
  <si>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</si>
  <si>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</si>
  <si>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</si>
  <si>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</si>
  <si>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</si>
  <si>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</si>
  <si>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</si>
  <si>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</si>
  <si>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</si>
  <si>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</si>
  <si>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</si>
  <si>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</si>
  <si>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</si>
  <si>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</si>
  <si>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</si>
  <si>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</si>
  <si>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</si>
  <si>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</si>
  <si>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</si>
  <si>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</si>
  <si>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</si>
  <si>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</si>
  <si>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</si>
  <si>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</si>
  <si>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</si>
  <si>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</si>
  <si>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</si>
  <si>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</si>
  <si>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</si>
  <si>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</si>
  <si>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</si>
  <si>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</si>
  <si>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</si>
  <si>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</si>
  <si>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</si>
  <si>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</si>
  <si>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</si>
  <si>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</si>
  <si>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</si>
  <si>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</si>
  <si>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</si>
  <si>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</si>
  <si>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</si>
  <si>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</si>
  <si>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</si>
  <si>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</si>
  <si>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</si>
  <si>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</si>
  <si>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</si>
  <si>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</si>
  <si>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</si>
  <si>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</si>
  <si>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</si>
  <si>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</si>
  <si>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</si>
  <si>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</si>
  <si>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</si>
  <si>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</si>
  <si>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</si>
  <si>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</si>
  <si>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</si>
  <si>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</si>
  <si>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</si>
  <si>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</si>
  <si>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</si>
  <si>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</si>
  <si>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</si>
  <si>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</si>
  <si>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</si>
  <si>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</si>
  <si>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</si>
  <si>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</si>
  <si>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</si>
  <si>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</si>
  <si>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</si>
  <si>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</si>
  <si>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</si>
  <si>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</si>
  <si>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</si>
  <si>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</si>
  <si>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</si>
  <si>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</si>
  <si>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</si>
  <si>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</si>
  <si>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</si>
  <si>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</si>
  <si>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</si>
  <si>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</si>
  <si>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</si>
  <si>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</si>
  <si>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</si>
  <si>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</si>
  <si>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</si>
  <si>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</si>
  <si>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</si>
  <si>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</si>
  <si>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</si>
  <si>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</si>
  <si>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</si>
  <si>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</si>
  <si>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</si>
  <si>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</si>
  <si>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</si>
  <si>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</si>
  <si>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</si>
  <si>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</si>
  <si>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</si>
  <si>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</si>
  <si>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</si>
  <si>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</si>
  <si>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</si>
  <si>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</si>
  <si>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</si>
  <si>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</si>
  <si>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</si>
  <si>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</si>
  <si>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</si>
  <si>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</si>
  <si>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</si>
  <si>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</si>
  <si>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</si>
  <si>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</si>
  <si>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</si>
  <si>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</si>
  <si>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</si>
  <si>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</si>
  <si>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</si>
  <si>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</si>
  <si>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</si>
  <si>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</si>
  <si>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</si>
  <si>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</si>
  <si>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</si>
  <si>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</si>
  <si>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</si>
  <si>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</si>
  <si>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</si>
  <si>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</si>
  <si>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</si>
  <si>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</si>
  <si>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</si>
  <si>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</si>
  <si>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</si>
  <si>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</si>
  <si>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</si>
  <si>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</si>
  <si>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</si>
  <si>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</si>
  <si>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</si>
  <si>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</si>
  <si>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</si>
  <si>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</si>
  <si>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</si>
  <si>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</si>
  <si>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</si>
  <si>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</si>
  <si>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</si>
  <si>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</si>
  <si>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</si>
  <si>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</si>
  <si>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</si>
  <si>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</si>
  <si>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</si>
  <si>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</si>
  <si>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</si>
  <si>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</si>
  <si>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</si>
  <si>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</si>
  <si>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</si>
  <si>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</si>
  <si>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</si>
  <si>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</si>
  <si>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</si>
  <si>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</si>
  <si>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</si>
  <si>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</si>
  <si>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</si>
  <si>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</si>
  <si>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</si>
  <si>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</si>
  <si>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</si>
  <si>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</si>
  <si>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</si>
  <si>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</si>
  <si>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</si>
  <si>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</si>
  <si>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</si>
  <si>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</si>
  <si>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</si>
  <si>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</si>
  <si>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</si>
  <si>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</si>
  <si>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</si>
  <si>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</si>
  <si>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</si>
  <si>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</si>
  <si>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</si>
  <si>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</si>
  <si>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</si>
  <si>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</si>
  <si>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</si>
  <si>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</si>
  <si>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</si>
  <si>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</si>
  <si>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</si>
  <si>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</si>
  <si>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</si>
  <si>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</si>
  <si>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</si>
  <si>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</si>
  <si>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</si>
  <si>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</si>
  <si>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</si>
  <si>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</si>
  <si>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</si>
  <si>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</si>
  <si>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</si>
  <si>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</si>
  <si>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</si>
  <si>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</si>
  <si>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</si>
  <si>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</si>
  <si>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</si>
  <si>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</si>
  <si>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</si>
  <si>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</si>
  <si>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</si>
  <si>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</si>
  <si>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</si>
  <si>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</si>
  <si>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</si>
  <si>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</si>
  <si>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</si>
  <si>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</si>
  <si>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</si>
  <si>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</si>
  <si>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</si>
  <si>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</si>
  <si>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</si>
  <si>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</si>
  <si>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</si>
  <si>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</si>
  <si>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</si>
  <si>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</si>
  <si>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</si>
  <si>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</si>
  <si>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</si>
  <si>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</si>
  <si>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</si>
  <si>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</si>
  <si>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</si>
  <si>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</si>
  <si>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</si>
  <si>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</si>
  <si>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</si>
  <si>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</si>
  <si>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</si>
  <si>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</si>
  <si>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</si>
  <si>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</si>
  <si>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</si>
  <si>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</si>
  <si>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</si>
  <si>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</si>
  <si>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</si>
  <si>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</si>
  <si>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</si>
  <si>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</si>
  <si>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</si>
  <si>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</si>
  <si>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</si>
  <si>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</si>
  <si>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</si>
  <si>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</si>
  <si>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</si>
  <si>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</si>
  <si>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</si>
  <si>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</si>
  <si>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</si>
  <si>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</si>
  <si>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</si>
  <si>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</si>
  <si>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</si>
  <si>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</si>
  <si>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</si>
  <si>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</si>
  <si>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</si>
  <si>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</si>
  <si>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</si>
  <si>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</si>
  <si>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</si>
  <si>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</si>
  <si>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</si>
  <si>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</si>
  <si>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</si>
  <si>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</si>
  <si>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</si>
  <si>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</si>
  <si>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</si>
  <si>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</si>
  <si>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</si>
  <si>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</si>
  <si>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</si>
  <si>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</si>
  <si>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</si>
  <si>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</si>
  <si>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</si>
  <si>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</si>
  <si>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</si>
  <si>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</si>
  <si>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</si>
  <si>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</si>
  <si>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</si>
  <si>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</si>
  <si>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</si>
  <si>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</si>
  <si>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</si>
  <si>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</si>
  <si>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</si>
  <si>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</si>
  <si>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</si>
  <si>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</si>
  <si>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</si>
  <si>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</si>
  <si>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</si>
  <si>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</si>
  <si>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</si>
  <si>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</si>
  <si>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</si>
  <si>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</si>
  <si>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</si>
  <si>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</si>
  <si>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</si>
  <si>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</si>
  <si>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</si>
  <si>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</si>
  <si>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</si>
  <si>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</si>
  <si>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</si>
  <si>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</si>
  <si>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</si>
  <si>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</si>
  <si>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</si>
  <si>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</si>
  <si>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</si>
  <si>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</si>
  <si>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</si>
  <si>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</si>
  <si>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</si>
  <si>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</si>
  <si>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</si>
  <si>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</si>
  <si>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</si>
  <si>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</si>
  <si>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</si>
  <si>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</si>
  <si>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</si>
  <si>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</si>
  <si>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</si>
  <si>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</si>
  <si>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</si>
  <si>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</si>
  <si>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</si>
  <si>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</si>
  <si>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</si>
  <si>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</si>
  <si>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</si>
  <si>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</si>
  <si>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</si>
  <si>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</si>
  <si>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</si>
  <si>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</si>
  <si>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</si>
  <si>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</si>
  <si>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</si>
  <si>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</si>
  <si>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</si>
  <si>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</si>
  <si>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</si>
  <si>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</si>
  <si>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</si>
  <si>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</si>
  <si>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</si>
  <si>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</si>
  <si>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</si>
  <si>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</si>
  <si>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</si>
  <si>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</si>
  <si>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</si>
  <si>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</si>
  <si>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</si>
  <si>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</si>
  <si>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</si>
  <si>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</si>
  <si>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</si>
  <si>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</si>
  <si>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</si>
  <si>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</si>
  <si>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</si>
  <si>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</si>
  <si>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</si>
  <si>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</si>
  <si>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</si>
  <si>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</si>
  <si>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</si>
  <si>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</si>
  <si>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</si>
  <si>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</si>
  <si>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</si>
  <si>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</si>
  <si>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</si>
  <si>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</si>
  <si>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</si>
  <si>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</si>
  <si>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</si>
  <si>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</si>
  <si>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</si>
  <si>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</si>
  <si>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</si>
  <si>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</si>
  <si>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</si>
  <si>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</si>
  <si>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</si>
  <si>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</si>
  <si>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</si>
  <si>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</si>
  <si>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</si>
  <si>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</si>
  <si>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</si>
  <si>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</si>
  <si>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</si>
  <si>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</si>
  <si>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</si>
  <si>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</si>
  <si>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</si>
  <si>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</si>
  <si>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</si>
  <si>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</si>
  <si>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</si>
  <si>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</si>
  <si>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</si>
  <si>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</si>
  <si>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</si>
  <si>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</si>
  <si>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</si>
  <si>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</si>
  <si>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</si>
  <si>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</si>
  <si>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</si>
  <si>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</si>
  <si>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</si>
  <si>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</si>
  <si>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</si>
  <si>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</si>
  <si>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</si>
  <si>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</si>
  <si>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</si>
  <si>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</si>
  <si>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</si>
  <si>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</si>
  <si>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</si>
  <si>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</si>
  <si>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</si>
  <si>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</si>
  <si>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</si>
  <si>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</si>
  <si>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</si>
  <si>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</si>
  <si>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</si>
  <si>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</si>
  <si>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</si>
  <si>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</si>
  <si>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</si>
  <si>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</si>
  <si>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</si>
  <si>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</si>
  <si>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</si>
  <si>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</si>
  <si>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</si>
  <si>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</si>
  <si>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</si>
  <si>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</si>
  <si>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</si>
  <si>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</si>
  <si>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</si>
  <si>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</si>
  <si>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</si>
  <si>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</si>
  <si>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</si>
  <si>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</si>
  <si>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</si>
  <si>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</si>
  <si>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</si>
  <si>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</si>
  <si>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</si>
  <si>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</si>
  <si>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</si>
  <si>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</si>
  <si>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</si>
  <si>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</si>
  <si>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</si>
  <si>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</si>
  <si>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</si>
  <si>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</si>
  <si>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</si>
  <si>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</si>
  <si>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</si>
  <si>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</si>
  <si>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</si>
  <si>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</si>
  <si>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</si>
  <si>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</si>
  <si>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</si>
  <si>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</si>
  <si>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</si>
  <si>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</si>
  <si>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</si>
  <si>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</si>
  <si>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</si>
  <si>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</si>
  <si>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</si>
  <si>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</si>
  <si>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</si>
  <si>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</si>
  <si>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</si>
  <si>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</si>
  <si>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</si>
  <si>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</si>
  <si>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</si>
  <si>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</si>
  <si>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</si>
  <si>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</si>
  <si>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</si>
  <si>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</si>
  <si>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</si>
  <si>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</si>
  <si>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</si>
  <si>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</si>
  <si>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</si>
  <si>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</si>
  <si>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</si>
  <si>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</si>
  <si>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</si>
  <si>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</si>
  <si>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</si>
  <si>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</si>
  <si>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</si>
  <si>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</si>
  <si>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</si>
  <si>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</si>
  <si>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</si>
  <si>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</si>
  <si>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</si>
  <si>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</si>
  <si>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</si>
  <si>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</si>
  <si>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</si>
  <si>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</si>
  <si>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</si>
  <si>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</si>
  <si>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</si>
  <si>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</si>
  <si>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</si>
  <si>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</si>
  <si>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</si>
  <si>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</si>
  <si>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</si>
  <si>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</si>
  <si>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</si>
  <si>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</si>
  <si>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</si>
  <si>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</si>
  <si>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</si>
  <si>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</si>
  <si>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</si>
  <si>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</si>
  <si>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</si>
  <si>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</si>
  <si>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</si>
  <si>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</si>
  <si>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</si>
  <si>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</si>
  <si>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</si>
  <si>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</si>
  <si>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</si>
  <si>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</si>
  <si>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</si>
  <si>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</si>
  <si>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</si>
  <si>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</si>
  <si>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</si>
  <si>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</si>
  <si>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</si>
  <si>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</si>
  <si>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</si>
  <si>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</si>
  <si>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</si>
  <si>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</si>
  <si>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</si>
  <si>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</si>
  <si>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</si>
  <si>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</si>
  <si>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</si>
  <si>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</si>
  <si>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</si>
  <si>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</si>
  <si>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</si>
  <si>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</si>
  <si>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</si>
  <si>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</si>
  <si>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</si>
  <si>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</si>
  <si>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</si>
  <si>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</si>
  <si>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</si>
  <si>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</si>
  <si>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</si>
  <si>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</si>
  <si>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</si>
  <si>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</si>
  <si>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</si>
  <si>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</si>
  <si>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</si>
  <si>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</si>
  <si>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</si>
  <si>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</si>
  <si>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</si>
  <si>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</si>
  <si>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</si>
  <si>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</si>
  <si>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</si>
  <si>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</si>
  <si>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</si>
  <si>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</si>
  <si>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</si>
  <si>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</si>
  <si>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</si>
  <si>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</si>
  <si>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</si>
  <si>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</si>
  <si>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</si>
  <si>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</si>
  <si>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</si>
  <si>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</si>
  <si>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</si>
  <si>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</si>
  <si>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</si>
  <si>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</si>
  <si>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</si>
  <si>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</si>
  <si>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</si>
  <si>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</si>
  <si>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</si>
  <si>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</si>
  <si>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</si>
  <si>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</si>
  <si>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</si>
  <si>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</si>
  <si>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</si>
  <si>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</si>
  <si>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</si>
  <si>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</si>
  <si>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</si>
  <si>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</si>
  <si>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</si>
  <si>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</si>
  <si>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</si>
  <si>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</si>
  <si>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</si>
  <si>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</si>
  <si>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</si>
  <si>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</si>
  <si>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</si>
  <si>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</si>
  <si>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</si>
  <si>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</si>
  <si>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</si>
  <si>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</si>
  <si>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</si>
  <si>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</si>
  <si>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</si>
  <si>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</si>
  <si>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</si>
  <si>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</si>
  <si>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</si>
  <si>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</si>
  <si>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</si>
  <si>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</si>
  <si>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</si>
  <si>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</si>
  <si>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</si>
  <si>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</si>
  <si>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</si>
  <si>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</si>
  <si>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</si>
  <si>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</si>
  <si>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</si>
  <si>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</si>
  <si>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</si>
  <si>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</si>
  <si>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</si>
  <si>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</si>
  <si>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</si>
  <si>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</si>
  <si>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</si>
  <si>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</si>
  <si>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</si>
  <si>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</si>
  <si>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</si>
  <si>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</si>
  <si>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</si>
  <si>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</si>
  <si>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</si>
  <si>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</si>
  <si>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</si>
  <si>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</si>
  <si>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</si>
  <si>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</si>
  <si>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</si>
  <si>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</si>
  <si>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</si>
  <si>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</si>
  <si>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</si>
  <si>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</si>
  <si>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</si>
  <si>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</si>
  <si>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</si>
  <si>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</si>
  <si>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</si>
  <si>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</si>
  <si>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</si>
  <si>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</si>
  <si>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</si>
  <si>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</si>
  <si>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</si>
  <si>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</si>
  <si>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</si>
  <si>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</si>
  <si>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</si>
  <si>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</si>
  <si>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</si>
  <si>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</si>
  <si>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</si>
  <si>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</si>
  <si>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</si>
  <si>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</si>
  <si>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</si>
  <si>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</si>
  <si>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</si>
  <si>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</si>
  <si>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</si>
  <si>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</si>
  <si>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</si>
  <si>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</si>
  <si>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</si>
  <si>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</si>
  <si>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</si>
  <si>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</si>
  <si>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</si>
  <si>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</si>
  <si>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</si>
  <si>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</si>
  <si>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</si>
  <si>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</si>
  <si>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</si>
  <si>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</si>
  <si>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</si>
  <si>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</si>
  <si>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</si>
  <si>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</si>
  <si>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</si>
  <si>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</t>
  </si>
  <si>
    <t>Jun 21-22</t>
  </si>
  <si>
    <t>Jul 21-22</t>
  </si>
  <si>
    <t>Aug 21-22</t>
  </si>
  <si>
    <t>COMPANY</t>
  </si>
  <si>
    <t>Sep 21-22</t>
  </si>
  <si>
    <t>Oct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</si>
</sst>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12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0" fillId="0" borderId="88" xfId="0" applyNumberFormat="1" applyFon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5" fillId="0" borderId="89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Fon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Fon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Fon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ont="1" applyFill="1" applyBorder="1"/>
    <xf numFmtId="166" fontId="0" fillId="0" borderId="91" xfId="0" applyNumberFormat="1" applyFont="1" applyBorder="1"/>
    <xf numFmtId="166" fontId="0" fillId="0" borderId="93" xfId="0" applyNumberFormat="1" applyFont="1" applyBorder="1"/>
    <xf numFmtId="166" fontId="1" fillId="0" borderId="93" xfId="0" applyNumberFormat="1" applyFont="1" applyBorder="1"/>
    <xf numFmtId="166" fontId="0" fillId="3" borderId="93" xfId="0" applyNumberFormat="1" applyFont="1" applyFill="1" applyBorder="1"/>
    <xf numFmtId="166" fontId="0" fillId="3" borderId="91" xfId="0" applyNumberFormat="1" applyFon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2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0" fontId="5" fillId="0" borderId="103" xfId="0" applyFont="1" applyBorder="1" applyAlignment="1" applyProtection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Font="1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ont="1" applyFill="1" applyBorder="1"/>
    <xf numFmtId="166" fontId="1" fillId="0" borderId="41" xfId="0" applyNumberFormat="1" applyFont="1" applyBorder="1"/>
    <xf numFmtId="166" fontId="0" fillId="0" borderId="16" xfId="0" applyNumberFormat="1" applyFont="1" applyBorder="1"/>
    <xf numFmtId="166" fontId="1" fillId="0" borderId="16" xfId="0" applyNumberFormat="1" applyFont="1" applyBorder="1"/>
    <xf numFmtId="166" fontId="0" fillId="3" borderId="16" xfId="0" applyNumberFormat="1" applyFont="1" applyFill="1" applyBorder="1"/>
    <xf numFmtId="166" fontId="0" fillId="3" borderId="29" xfId="0" applyNumberFormat="1" applyFont="1" applyFill="1" applyBorder="1"/>
    <xf numFmtId="166" fontId="0" fillId="0" borderId="20" xfId="0" applyNumberFormat="1" applyFont="1" applyBorder="1"/>
    <xf numFmtId="166" fontId="1" fillId="0" borderId="20" xfId="0" applyNumberFormat="1" applyFont="1" applyBorder="1"/>
    <xf numFmtId="38" fontId="0" fillId="3" borderId="107" xfId="0" applyNumberFormat="1" applyFont="1" applyFill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0" fillId="3" borderId="108" xfId="0" applyNumberFormat="1" applyFont="1" applyFill="1" applyBorder="1"/>
    <xf numFmtId="166" fontId="0" fillId="3" borderId="15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875.588994675927" createdVersion="6" refreshedVersion="7" minRefreshableVersion="3" recordCount="172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10-30T00:00:00" count="93">
        <d v="2022-10-29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2-09-10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2-07-16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2-07-30T00:00:00" u="1"/>
        <d v="2021-04-24T00:00:00" u="1"/>
        <d v="2021-11-13T00:00:00" u="1"/>
      </sharedItems>
    </cacheField>
    <cacheField name="COMPANY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4218114"/>
    </cacheField>
    <cacheField name="TRIM_CAT" numFmtId="0">
      <sharedItems containsBlank="1" count="7">
        <s v="Medium C&amp;I"/>
        <s v="Residential"/>
        <s v="OTHER"/>
        <s v="Small C&amp;I"/>
        <s v="Low Income Residential"/>
        <s v="Large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875.611448611111" createdVersion="6" refreshedVersion="7" minRefreshableVersion="3" recordCount="5955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4" u="1"/>
        <n v="5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n v="49"/>
    <s v="G4-Medium C&amp;I"/>
    <n v="5128"/>
    <x v="0"/>
    <x v="0"/>
    <x v="0"/>
  </r>
  <r>
    <s v="LINE 1"/>
    <x v="0"/>
    <n v="49"/>
    <s v="G1-Residential"/>
    <n v="222479"/>
    <x v="1"/>
    <x v="0"/>
    <x v="0"/>
  </r>
  <r>
    <s v="LINE 1"/>
    <x v="0"/>
    <n v="49"/>
    <s v="E6-OTHER"/>
    <n v="332"/>
    <x v="2"/>
    <x v="0"/>
    <x v="1"/>
  </r>
  <r>
    <s v="LINE 1"/>
    <x v="0"/>
    <n v="49"/>
    <s v="E3-Small C&amp;I"/>
    <n v="53247"/>
    <x v="3"/>
    <x v="0"/>
    <x v="1"/>
  </r>
  <r>
    <s v="LINE 1"/>
    <x v="0"/>
    <n v="49"/>
    <s v="E2-Low Income Residential"/>
    <n v="38411"/>
    <x v="4"/>
    <x v="0"/>
    <x v="1"/>
  </r>
  <r>
    <s v="LINE 1"/>
    <x v="0"/>
    <n v="49"/>
    <s v="E5-Large C&amp;I"/>
    <n v="1025"/>
    <x v="5"/>
    <x v="0"/>
    <x v="1"/>
  </r>
  <r>
    <s v="LINE 1"/>
    <x v="0"/>
    <n v="49"/>
    <s v="G3-Small C&amp;I"/>
    <n v="18833"/>
    <x v="3"/>
    <x v="0"/>
    <x v="0"/>
  </r>
  <r>
    <s v="LINE 1"/>
    <x v="0"/>
    <n v="49"/>
    <s v="E4-Medium C&amp;I"/>
    <n v="7973"/>
    <x v="0"/>
    <x v="0"/>
    <x v="1"/>
  </r>
  <r>
    <s v="LINE 1"/>
    <x v="0"/>
    <n v="49"/>
    <s v="G6-OTHER"/>
    <n v="28"/>
    <x v="2"/>
    <x v="0"/>
    <x v="0"/>
  </r>
  <r>
    <s v="LINE 1"/>
    <x v="0"/>
    <n v="49"/>
    <s v="G2-Low Income Residential"/>
    <n v="24362"/>
    <x v="4"/>
    <x v="0"/>
    <x v="0"/>
  </r>
  <r>
    <s v="LINE 1"/>
    <x v="0"/>
    <n v="49"/>
    <s v="G5-Large C&amp;I"/>
    <n v="819"/>
    <x v="5"/>
    <x v="0"/>
    <x v="0"/>
  </r>
  <r>
    <s v="LINE 1"/>
    <x v="0"/>
    <n v="49"/>
    <s v="E1-Residential"/>
    <n v="405624"/>
    <x v="1"/>
    <x v="0"/>
    <x v="1"/>
  </r>
  <r>
    <s v="LINE 2"/>
    <x v="0"/>
    <n v="49"/>
    <s v="G1-Residential"/>
    <n v="40937"/>
    <x v="1"/>
    <x v="1"/>
    <x v="0"/>
  </r>
  <r>
    <s v="LINE 2"/>
    <x v="0"/>
    <n v="49"/>
    <s v="G2-Low Income Residential"/>
    <n v="8669"/>
    <x v="4"/>
    <x v="1"/>
    <x v="0"/>
  </r>
  <r>
    <s v="LINE 2"/>
    <x v="0"/>
    <n v="49"/>
    <s v="G5-Large C&amp;I"/>
    <n v="100"/>
    <x v="5"/>
    <x v="1"/>
    <x v="0"/>
  </r>
  <r>
    <s v="LINE 2"/>
    <x v="0"/>
    <n v="49"/>
    <s v="G4-Medium C&amp;I"/>
    <n v="644"/>
    <x v="0"/>
    <x v="1"/>
    <x v="0"/>
  </r>
  <r>
    <s v="LINE 2"/>
    <x v="0"/>
    <n v="49"/>
    <s v="E1-Residential"/>
    <n v="76796"/>
    <x v="1"/>
    <x v="1"/>
    <x v="1"/>
  </r>
  <r>
    <s v="LINE 2"/>
    <x v="0"/>
    <n v="49"/>
    <s v="E4-Medium C&amp;I"/>
    <n v="1114"/>
    <x v="0"/>
    <x v="1"/>
    <x v="1"/>
  </r>
  <r>
    <s v="LINE 2"/>
    <x v="0"/>
    <n v="49"/>
    <s v="G6-OTHER"/>
    <n v="3"/>
    <x v="2"/>
    <x v="1"/>
    <x v="0"/>
  </r>
  <r>
    <s v="LINE 2"/>
    <x v="0"/>
    <n v="49"/>
    <s v="E5-Large C&amp;I"/>
    <n v="133"/>
    <x v="5"/>
    <x v="1"/>
    <x v="1"/>
  </r>
  <r>
    <s v="LINE 2"/>
    <x v="0"/>
    <n v="49"/>
    <s v="G3-Small C&amp;I"/>
    <n v="2737"/>
    <x v="3"/>
    <x v="1"/>
    <x v="0"/>
  </r>
  <r>
    <s v="LINE 2"/>
    <x v="0"/>
    <n v="49"/>
    <s v="E3-Small C&amp;I"/>
    <n v="8898"/>
    <x v="3"/>
    <x v="1"/>
    <x v="1"/>
  </r>
  <r>
    <s v="LINE 2"/>
    <x v="0"/>
    <n v="49"/>
    <s v="E2-Low Income Residential"/>
    <n v="12061"/>
    <x v="4"/>
    <x v="1"/>
    <x v="1"/>
  </r>
  <r>
    <s v="LINE 3"/>
    <x v="0"/>
    <n v="49"/>
    <s v="G1-Residential"/>
    <n v="16535"/>
    <x v="1"/>
    <x v="2"/>
    <x v="0"/>
  </r>
  <r>
    <s v="LINE 3"/>
    <x v="0"/>
    <n v="49"/>
    <s v="G2-Low Income Residential"/>
    <n v="1499"/>
    <x v="4"/>
    <x v="2"/>
    <x v="0"/>
  </r>
  <r>
    <s v="LINE 3"/>
    <x v="0"/>
    <n v="49"/>
    <s v="G5-Large C&amp;I"/>
    <n v="62"/>
    <x v="5"/>
    <x v="2"/>
    <x v="0"/>
  </r>
  <r>
    <s v="LINE 3"/>
    <x v="0"/>
    <n v="49"/>
    <s v="E3-Small C&amp;I"/>
    <n v="4596"/>
    <x v="3"/>
    <x v="2"/>
    <x v="1"/>
  </r>
  <r>
    <s v="LINE 3"/>
    <x v="0"/>
    <n v="49"/>
    <s v="E2-Low Income Residential"/>
    <n v="3008"/>
    <x v="4"/>
    <x v="2"/>
    <x v="1"/>
  </r>
  <r>
    <s v="LINE 3"/>
    <x v="0"/>
    <n v="49"/>
    <s v="G4-Medium C&amp;I"/>
    <n v="399"/>
    <x v="0"/>
    <x v="2"/>
    <x v="0"/>
  </r>
  <r>
    <s v="LINE 3"/>
    <x v="0"/>
    <n v="49"/>
    <s v="E5-Large C&amp;I"/>
    <n v="78"/>
    <x v="5"/>
    <x v="2"/>
    <x v="1"/>
  </r>
  <r>
    <s v="LINE 3"/>
    <x v="0"/>
    <n v="49"/>
    <s v="G3-Small C&amp;I"/>
    <n v="1451"/>
    <x v="3"/>
    <x v="2"/>
    <x v="0"/>
  </r>
  <r>
    <s v="LINE 3"/>
    <x v="0"/>
    <n v="49"/>
    <s v="E4-Medium C&amp;I"/>
    <n v="672"/>
    <x v="0"/>
    <x v="2"/>
    <x v="1"/>
  </r>
  <r>
    <s v="LINE 3"/>
    <x v="0"/>
    <n v="49"/>
    <s v="G6-OTHER"/>
    <n v="3"/>
    <x v="2"/>
    <x v="2"/>
    <x v="0"/>
  </r>
  <r>
    <s v="LINE 3"/>
    <x v="0"/>
    <n v="49"/>
    <s v="E1-Residential"/>
    <n v="35814"/>
    <x v="1"/>
    <x v="2"/>
    <x v="1"/>
  </r>
  <r>
    <s v="LINE 4"/>
    <x v="0"/>
    <n v="49"/>
    <s v="G4-Medium C&amp;I"/>
    <n v="106"/>
    <x v="0"/>
    <x v="3"/>
    <x v="0"/>
  </r>
  <r>
    <s v="LINE 4"/>
    <x v="0"/>
    <n v="49"/>
    <s v="G2-Low Income Residential"/>
    <n v="794"/>
    <x v="4"/>
    <x v="3"/>
    <x v="0"/>
  </r>
  <r>
    <s v="LINE 4"/>
    <x v="0"/>
    <n v="49"/>
    <s v="G5-Large C&amp;I"/>
    <n v="9"/>
    <x v="5"/>
    <x v="3"/>
    <x v="0"/>
  </r>
  <r>
    <s v="LINE 4"/>
    <x v="0"/>
    <n v="49"/>
    <s v="E1-Residential"/>
    <n v="13832"/>
    <x v="1"/>
    <x v="3"/>
    <x v="1"/>
  </r>
  <r>
    <s v="LINE 4"/>
    <x v="0"/>
    <n v="49"/>
    <s v="E3-Small C&amp;I"/>
    <n v="1568"/>
    <x v="3"/>
    <x v="3"/>
    <x v="1"/>
  </r>
  <r>
    <s v="LINE 4"/>
    <x v="0"/>
    <n v="49"/>
    <s v="E4-Medium C&amp;I"/>
    <n v="193"/>
    <x v="0"/>
    <x v="3"/>
    <x v="1"/>
  </r>
  <r>
    <s v="LINE 4"/>
    <x v="0"/>
    <n v="49"/>
    <s v="G1-Residential"/>
    <n v="5169"/>
    <x v="1"/>
    <x v="3"/>
    <x v="0"/>
  </r>
  <r>
    <s v="LINE 4"/>
    <x v="0"/>
    <n v="49"/>
    <s v="E2-Low Income Residential"/>
    <n v="1994"/>
    <x v="4"/>
    <x v="3"/>
    <x v="1"/>
  </r>
  <r>
    <s v="LINE 4"/>
    <x v="0"/>
    <n v="49"/>
    <s v="E5-Large C&amp;I"/>
    <n v="23"/>
    <x v="5"/>
    <x v="3"/>
    <x v="1"/>
  </r>
  <r>
    <s v="LINE 4"/>
    <x v="0"/>
    <n v="49"/>
    <s v="G3-Small C&amp;I"/>
    <n v="455"/>
    <x v="3"/>
    <x v="3"/>
    <x v="0"/>
  </r>
  <r>
    <s v="LINE 5"/>
    <x v="0"/>
    <n v="49"/>
    <s v="G1-Residential"/>
    <n v="19233"/>
    <x v="1"/>
    <x v="4"/>
    <x v="0"/>
  </r>
  <r>
    <s v="LINE 5"/>
    <x v="0"/>
    <n v="49"/>
    <s v="E1-Residential"/>
    <n v="27150"/>
    <x v="1"/>
    <x v="4"/>
    <x v="1"/>
  </r>
  <r>
    <s v="LINE 5"/>
    <x v="0"/>
    <n v="49"/>
    <s v="G4-Medium C&amp;I"/>
    <n v="139"/>
    <x v="0"/>
    <x v="4"/>
    <x v="0"/>
  </r>
  <r>
    <s v="LINE 5"/>
    <x v="0"/>
    <n v="49"/>
    <s v="E2-Low Income Residential"/>
    <n v="7059"/>
    <x v="4"/>
    <x v="4"/>
    <x v="1"/>
  </r>
  <r>
    <s v="LINE 5"/>
    <x v="0"/>
    <n v="49"/>
    <s v="E3-Small C&amp;I"/>
    <n v="2734"/>
    <x v="3"/>
    <x v="4"/>
    <x v="1"/>
  </r>
  <r>
    <s v="LINE 5"/>
    <x v="0"/>
    <n v="49"/>
    <s v="E4-Medium C&amp;I"/>
    <n v="249"/>
    <x v="0"/>
    <x v="4"/>
    <x v="1"/>
  </r>
  <r>
    <s v="LINE 5"/>
    <x v="0"/>
    <n v="49"/>
    <s v="E5-Large C&amp;I"/>
    <n v="32"/>
    <x v="5"/>
    <x v="4"/>
    <x v="1"/>
  </r>
  <r>
    <s v="LINE 5"/>
    <x v="0"/>
    <n v="49"/>
    <s v="G3-Small C&amp;I"/>
    <n v="831"/>
    <x v="3"/>
    <x v="4"/>
    <x v="0"/>
  </r>
  <r>
    <s v="LINE 5"/>
    <x v="0"/>
    <n v="49"/>
    <s v="G2-Low Income Residential"/>
    <n v="6376"/>
    <x v="4"/>
    <x v="4"/>
    <x v="0"/>
  </r>
  <r>
    <s v="LINE 5"/>
    <x v="0"/>
    <n v="49"/>
    <s v="G5-Large C&amp;I"/>
    <n v="29"/>
    <x v="5"/>
    <x v="4"/>
    <x v="0"/>
  </r>
  <r>
    <s v="LINE 6"/>
    <x v="0"/>
    <n v="49"/>
    <s v="E6-OTHER"/>
    <n v="0"/>
    <x v="2"/>
    <x v="5"/>
    <x v="1"/>
  </r>
  <r>
    <s v="LINE 6"/>
    <x v="0"/>
    <n v="49"/>
    <s v="E4-Medium C&amp;I"/>
    <n v="2462082"/>
    <x v="0"/>
    <x v="5"/>
    <x v="1"/>
  </r>
  <r>
    <s v="LINE 6"/>
    <x v="0"/>
    <n v="49"/>
    <s v="G6-OTHER"/>
    <n v="32"/>
    <x v="2"/>
    <x v="5"/>
    <x v="0"/>
  </r>
  <r>
    <s v="LINE 6"/>
    <x v="0"/>
    <n v="49"/>
    <s v="G4-Medium C&amp;I"/>
    <n v="369781"/>
    <x v="0"/>
    <x v="5"/>
    <x v="0"/>
  </r>
  <r>
    <s v="LINE 6"/>
    <x v="0"/>
    <n v="49"/>
    <s v="E2-Low Income Residential"/>
    <n v="1444927"/>
    <x v="4"/>
    <x v="5"/>
    <x v="1"/>
  </r>
  <r>
    <s v="LINE 6"/>
    <x v="0"/>
    <n v="49"/>
    <s v="E1-Residential"/>
    <n v="11496037"/>
    <x v="1"/>
    <x v="5"/>
    <x v="1"/>
  </r>
  <r>
    <s v="LINE 6"/>
    <x v="0"/>
    <n v="49"/>
    <s v="G2-Low Income Residential"/>
    <n v="334285"/>
    <x v="4"/>
    <x v="5"/>
    <x v="0"/>
  </r>
  <r>
    <s v="LINE 6"/>
    <x v="0"/>
    <n v="49"/>
    <s v="G5-Large C&amp;I"/>
    <n v="326516"/>
    <x v="5"/>
    <x v="5"/>
    <x v="0"/>
  </r>
  <r>
    <s v="LINE 6"/>
    <x v="0"/>
    <n v="49"/>
    <s v="E5-Large C&amp;I"/>
    <n v="2731168"/>
    <x v="5"/>
    <x v="5"/>
    <x v="1"/>
  </r>
  <r>
    <s v="LINE 6"/>
    <x v="0"/>
    <n v="49"/>
    <s v="G3-Small C&amp;I"/>
    <n v="175855"/>
    <x v="3"/>
    <x v="5"/>
    <x v="0"/>
  </r>
  <r>
    <s v="LINE 6"/>
    <x v="0"/>
    <n v="49"/>
    <s v="E3-Small C&amp;I"/>
    <n v="2145169"/>
    <x v="3"/>
    <x v="5"/>
    <x v="1"/>
  </r>
  <r>
    <s v="LINE 6"/>
    <x v="0"/>
    <n v="49"/>
    <s v="G1-Residential"/>
    <n v="2038703"/>
    <x v="1"/>
    <x v="5"/>
    <x v="0"/>
  </r>
  <r>
    <s v="LINE 7"/>
    <x v="0"/>
    <n v="49"/>
    <s v="G1-Residential"/>
    <n v="1175925"/>
    <x v="1"/>
    <x v="6"/>
    <x v="0"/>
  </r>
  <r>
    <s v="LINE 7"/>
    <x v="0"/>
    <n v="49"/>
    <s v="G4-Medium C&amp;I"/>
    <n v="132458"/>
    <x v="0"/>
    <x v="6"/>
    <x v="0"/>
  </r>
  <r>
    <s v="LINE 7"/>
    <x v="0"/>
    <n v="49"/>
    <s v="E6-OTHER"/>
    <n v="0"/>
    <x v="2"/>
    <x v="6"/>
    <x v="1"/>
  </r>
  <r>
    <s v="LINE 7"/>
    <x v="0"/>
    <n v="49"/>
    <s v="E2-Low Income Residential"/>
    <n v="1191538"/>
    <x v="4"/>
    <x v="6"/>
    <x v="1"/>
  </r>
  <r>
    <s v="LINE 7"/>
    <x v="0"/>
    <n v="49"/>
    <s v="E1-Residential"/>
    <n v="6782656"/>
    <x v="1"/>
    <x v="6"/>
    <x v="1"/>
  </r>
  <r>
    <s v="LINE 7"/>
    <x v="0"/>
    <n v="49"/>
    <s v="E5-Large C&amp;I"/>
    <n v="1248756"/>
    <x v="5"/>
    <x v="6"/>
    <x v="1"/>
  </r>
  <r>
    <s v="LINE 7"/>
    <x v="0"/>
    <n v="49"/>
    <s v="G3-Small C&amp;I"/>
    <n v="79473"/>
    <x v="3"/>
    <x v="6"/>
    <x v="0"/>
  </r>
  <r>
    <s v="LINE 7"/>
    <x v="0"/>
    <n v="49"/>
    <s v="E4-Medium C&amp;I"/>
    <n v="748289"/>
    <x v="0"/>
    <x v="6"/>
    <x v="1"/>
  </r>
  <r>
    <s v="LINE 7"/>
    <x v="0"/>
    <n v="49"/>
    <s v="G6-OTHER"/>
    <n v="0"/>
    <x v="2"/>
    <x v="6"/>
    <x v="0"/>
  </r>
  <r>
    <s v="LINE 7"/>
    <x v="0"/>
    <n v="49"/>
    <s v="G2-Low Income Residential"/>
    <n v="264161"/>
    <x v="4"/>
    <x v="6"/>
    <x v="0"/>
  </r>
  <r>
    <s v="LINE 7"/>
    <x v="0"/>
    <n v="49"/>
    <s v="G5-Large C&amp;I"/>
    <n v="131223"/>
    <x v="5"/>
    <x v="6"/>
    <x v="0"/>
  </r>
  <r>
    <s v="LINE 7"/>
    <x v="0"/>
    <n v="49"/>
    <s v="E3-Small C&amp;I"/>
    <n v="830888"/>
    <x v="3"/>
    <x v="6"/>
    <x v="1"/>
  </r>
  <r>
    <s v="LINE 8"/>
    <x v="0"/>
    <n v="49"/>
    <s v="G1-Residential"/>
    <n v="16374483"/>
    <x v="1"/>
    <x v="7"/>
    <x v="0"/>
  </r>
  <r>
    <s v="LINE 8"/>
    <x v="0"/>
    <n v="49"/>
    <s v="G4-Medium C&amp;I"/>
    <n v="508499"/>
    <x v="0"/>
    <x v="7"/>
    <x v="0"/>
  </r>
  <r>
    <s v="LINE 8"/>
    <x v="0"/>
    <n v="49"/>
    <s v="G2-Low Income Residential"/>
    <n v="3481908"/>
    <x v="4"/>
    <x v="7"/>
    <x v="0"/>
  </r>
  <r>
    <s v="LINE 8"/>
    <x v="0"/>
    <n v="49"/>
    <s v="G5-Large C&amp;I"/>
    <n v="972913"/>
    <x v="5"/>
    <x v="7"/>
    <x v="0"/>
  </r>
  <r>
    <s v="LINE 8"/>
    <x v="0"/>
    <n v="49"/>
    <s v="E3-Small C&amp;I"/>
    <n v="3468006"/>
    <x v="3"/>
    <x v="7"/>
    <x v="1"/>
  </r>
  <r>
    <s v="LINE 8"/>
    <x v="0"/>
    <n v="49"/>
    <s v="E1-Residential"/>
    <n v="26700935"/>
    <x v="1"/>
    <x v="7"/>
    <x v="1"/>
  </r>
  <r>
    <s v="LINE 8"/>
    <x v="0"/>
    <n v="49"/>
    <s v="E4-Medium C&amp;I"/>
    <n v="1735576"/>
    <x v="0"/>
    <x v="7"/>
    <x v="1"/>
  </r>
  <r>
    <s v="LINE 8"/>
    <x v="0"/>
    <n v="49"/>
    <s v="G6-OTHER"/>
    <n v="0"/>
    <x v="2"/>
    <x v="7"/>
    <x v="0"/>
  </r>
  <r>
    <s v="LINE 8"/>
    <x v="0"/>
    <n v="49"/>
    <s v="E6-OTHER"/>
    <n v="0"/>
    <x v="2"/>
    <x v="7"/>
    <x v="1"/>
  </r>
  <r>
    <s v="LINE 8"/>
    <x v="0"/>
    <n v="49"/>
    <s v="E2-Low Income Residential"/>
    <n v="4452167"/>
    <x v="4"/>
    <x v="7"/>
    <x v="1"/>
  </r>
  <r>
    <s v="LINE 8"/>
    <x v="0"/>
    <n v="49"/>
    <s v="E5-Large C&amp;I"/>
    <n v="2532201"/>
    <x v="5"/>
    <x v="7"/>
    <x v="1"/>
  </r>
  <r>
    <s v="LINE 8"/>
    <x v="0"/>
    <n v="49"/>
    <s v="G3-Small C&amp;I"/>
    <n v="553295"/>
    <x v="3"/>
    <x v="7"/>
    <x v="0"/>
  </r>
  <r>
    <s v="LINE 9"/>
    <x v="0"/>
    <n v="49"/>
    <s v="G1-Residential"/>
    <n v="19589110"/>
    <x v="1"/>
    <x v="8"/>
    <x v="0"/>
  </r>
  <r>
    <s v="LINE 9"/>
    <x v="0"/>
    <n v="49"/>
    <s v="E6-OTHER"/>
    <n v="0"/>
    <x v="2"/>
    <x v="8"/>
    <x v="1"/>
  </r>
  <r>
    <s v="LINE 9"/>
    <x v="0"/>
    <n v="49"/>
    <s v="G4-Medium C&amp;I"/>
    <n v="1010739"/>
    <x v="0"/>
    <x v="8"/>
    <x v="0"/>
  </r>
  <r>
    <s v="LINE 9"/>
    <x v="0"/>
    <n v="49"/>
    <s v="E2-Low Income Residential"/>
    <n v="7088631"/>
    <x v="4"/>
    <x v="8"/>
    <x v="1"/>
  </r>
  <r>
    <s v="LINE 9"/>
    <x v="0"/>
    <n v="49"/>
    <s v="E5-Large C&amp;I"/>
    <n v="6512125"/>
    <x v="5"/>
    <x v="8"/>
    <x v="1"/>
  </r>
  <r>
    <s v="LINE 9"/>
    <x v="0"/>
    <n v="49"/>
    <s v="G3-Small C&amp;I"/>
    <n v="808622"/>
    <x v="3"/>
    <x v="8"/>
    <x v="0"/>
  </r>
  <r>
    <s v="LINE 9"/>
    <x v="0"/>
    <n v="49"/>
    <s v="E1-Residential"/>
    <n v="44979627"/>
    <x v="1"/>
    <x v="8"/>
    <x v="1"/>
  </r>
  <r>
    <s v="LINE 9"/>
    <x v="0"/>
    <n v="49"/>
    <s v="E4-Medium C&amp;I"/>
    <n v="4945947"/>
    <x v="0"/>
    <x v="8"/>
    <x v="1"/>
  </r>
  <r>
    <s v="LINE 9"/>
    <x v="0"/>
    <n v="49"/>
    <s v="G6-OTHER"/>
    <n v="32"/>
    <x v="2"/>
    <x v="8"/>
    <x v="0"/>
  </r>
  <r>
    <s v="LINE 9"/>
    <x v="0"/>
    <n v="49"/>
    <s v="G2-Low Income Residential"/>
    <n v="4080354"/>
    <x v="4"/>
    <x v="8"/>
    <x v="0"/>
  </r>
  <r>
    <s v="LINE 9"/>
    <x v="0"/>
    <n v="49"/>
    <s v="G5-Large C&amp;I"/>
    <n v="1430652"/>
    <x v="5"/>
    <x v="8"/>
    <x v="0"/>
  </r>
  <r>
    <s v="LINE 9"/>
    <x v="0"/>
    <n v="49"/>
    <s v="E3-Small C&amp;I"/>
    <n v="6444063"/>
    <x v="3"/>
    <x v="8"/>
    <x v="1"/>
  </r>
  <r>
    <s v="LINE 13"/>
    <x v="0"/>
    <n v="49"/>
    <s v="E6-OTHER"/>
    <n v="42442"/>
    <x v="2"/>
    <x v="9"/>
    <x v="1"/>
  </r>
  <r>
    <s v="LINE 13"/>
    <x v="0"/>
    <n v="49"/>
    <s v="G2-Low Income Residential"/>
    <n v="764336"/>
    <x v="4"/>
    <x v="9"/>
    <x v="0"/>
  </r>
  <r>
    <s v="LINE 13"/>
    <x v="0"/>
    <n v="49"/>
    <s v="G5-Large C&amp;I"/>
    <n v="3499724"/>
    <x v="5"/>
    <x v="9"/>
    <x v="0"/>
  </r>
  <r>
    <s v="LINE 13"/>
    <x v="0"/>
    <n v="49"/>
    <s v="E2-Low Income Residential"/>
    <n v="2170924"/>
    <x v="4"/>
    <x v="9"/>
    <x v="1"/>
  </r>
  <r>
    <s v="LINE 13"/>
    <x v="0"/>
    <n v="49"/>
    <s v="E5-Large C&amp;I"/>
    <n v="20290695"/>
    <x v="5"/>
    <x v="9"/>
    <x v="1"/>
  </r>
  <r>
    <s v="LINE 13"/>
    <x v="0"/>
    <n v="49"/>
    <s v="G3-Small C&amp;I"/>
    <n v="1472957"/>
    <x v="3"/>
    <x v="9"/>
    <x v="0"/>
  </r>
  <r>
    <s v="LINE 13"/>
    <x v="0"/>
    <n v="49"/>
    <s v="E1-Residential"/>
    <n v="44964446"/>
    <x v="1"/>
    <x v="9"/>
    <x v="1"/>
  </r>
  <r>
    <s v="LINE 13"/>
    <x v="0"/>
    <n v="49"/>
    <s v="G1-Residential"/>
    <n v="11952267"/>
    <x v="1"/>
    <x v="9"/>
    <x v="0"/>
  </r>
  <r>
    <s v="LINE 13"/>
    <x v="0"/>
    <n v="49"/>
    <s v="E3-Small C&amp;I"/>
    <n v="10886520"/>
    <x v="3"/>
    <x v="9"/>
    <x v="1"/>
  </r>
  <r>
    <s v="LINE 13"/>
    <x v="0"/>
    <n v="49"/>
    <s v="G4-Medium C&amp;I"/>
    <n v="2782263"/>
    <x v="0"/>
    <x v="9"/>
    <x v="0"/>
  </r>
  <r>
    <s v="LINE 13"/>
    <x v="0"/>
    <n v="49"/>
    <s v="E4-Medium C&amp;I"/>
    <n v="23608335"/>
    <x v="0"/>
    <x v="9"/>
    <x v="1"/>
  </r>
  <r>
    <s v="LINE 13"/>
    <x v="0"/>
    <n v="49"/>
    <s v="G6-OTHER"/>
    <n v="211454"/>
    <x v="2"/>
    <x v="9"/>
    <x v="0"/>
  </r>
  <r>
    <s v="LINE 14"/>
    <x v="0"/>
    <n v="49"/>
    <s v="E6-OTHER"/>
    <n v="32432"/>
    <x v="2"/>
    <x v="10"/>
    <x v="1"/>
  </r>
  <r>
    <s v="LINE 14"/>
    <x v="0"/>
    <n v="49"/>
    <s v="G1-Residential"/>
    <n v="11300150"/>
    <x v="1"/>
    <x v="10"/>
    <x v="0"/>
  </r>
  <r>
    <s v="LINE 14"/>
    <x v="0"/>
    <n v="49"/>
    <s v="G2-Low Income Residential"/>
    <n v="665469"/>
    <x v="4"/>
    <x v="10"/>
    <x v="0"/>
  </r>
  <r>
    <s v="LINE 14"/>
    <x v="0"/>
    <n v="49"/>
    <s v="G5-Large C&amp;I"/>
    <n v="3367590"/>
    <x v="5"/>
    <x v="10"/>
    <x v="0"/>
  </r>
  <r>
    <s v="LINE 14"/>
    <x v="0"/>
    <n v="49"/>
    <s v="E4-Medium C&amp;I"/>
    <n v="17559503"/>
    <x v="0"/>
    <x v="10"/>
    <x v="1"/>
  </r>
  <r>
    <s v="LINE 14"/>
    <x v="0"/>
    <n v="49"/>
    <s v="G6-OTHER"/>
    <n v="371"/>
    <x v="2"/>
    <x v="10"/>
    <x v="0"/>
  </r>
  <r>
    <s v="LINE 14"/>
    <x v="0"/>
    <n v="49"/>
    <s v="E1-Residential"/>
    <n v="54218114"/>
    <x v="1"/>
    <x v="10"/>
    <x v="1"/>
  </r>
  <r>
    <s v="LINE 14"/>
    <x v="0"/>
    <n v="49"/>
    <s v="E5-Large C&amp;I"/>
    <n v="23928693"/>
    <x v="5"/>
    <x v="10"/>
    <x v="1"/>
  </r>
  <r>
    <s v="LINE 14"/>
    <x v="0"/>
    <n v="49"/>
    <s v="G3-Small C&amp;I"/>
    <n v="1106222"/>
    <x v="3"/>
    <x v="10"/>
    <x v="0"/>
  </r>
  <r>
    <s v="LINE 14"/>
    <x v="0"/>
    <n v="49"/>
    <s v="G4-Medium C&amp;I"/>
    <n v="2371303"/>
    <x v="0"/>
    <x v="10"/>
    <x v="0"/>
  </r>
  <r>
    <s v="LINE 14"/>
    <x v="0"/>
    <n v="49"/>
    <s v="E2-Low Income Residential"/>
    <n v="7112314"/>
    <x v="4"/>
    <x v="10"/>
    <x v="1"/>
  </r>
  <r>
    <s v="LINE 14"/>
    <x v="0"/>
    <n v="49"/>
    <s v="E3-Small C&amp;I"/>
    <n v="11037390"/>
    <x v="3"/>
    <x v="10"/>
    <x v="1"/>
  </r>
  <r>
    <s v="LINE 15"/>
    <x v="0"/>
    <n v="49"/>
    <s v="G4-Medium C&amp;I"/>
    <n v="5196"/>
    <x v="0"/>
    <x v="11"/>
    <x v="0"/>
  </r>
  <r>
    <s v="LINE 15"/>
    <x v="0"/>
    <n v="49"/>
    <s v="E6-OTHER"/>
    <n v="3"/>
    <x v="2"/>
    <x v="11"/>
    <x v="1"/>
  </r>
  <r>
    <s v="LINE 15"/>
    <x v="0"/>
    <n v="49"/>
    <s v="G2-Low Income Residential"/>
    <n v="25947"/>
    <x v="4"/>
    <x v="11"/>
    <x v="0"/>
  </r>
  <r>
    <s v="LINE 15"/>
    <x v="0"/>
    <n v="49"/>
    <s v="G5-Large C&amp;I"/>
    <n v="863"/>
    <x v="5"/>
    <x v="11"/>
    <x v="0"/>
  </r>
  <r>
    <s v="LINE 15"/>
    <x v="0"/>
    <n v="49"/>
    <s v="E4-Medium C&amp;I"/>
    <n v="9710"/>
    <x v="0"/>
    <x v="11"/>
    <x v="1"/>
  </r>
  <r>
    <s v="LINE 15"/>
    <x v="0"/>
    <n v="49"/>
    <s v="G6-OTHER"/>
    <n v="12"/>
    <x v="2"/>
    <x v="11"/>
    <x v="0"/>
  </r>
  <r>
    <s v="LINE 15"/>
    <x v="0"/>
    <n v="49"/>
    <s v="E1-Residential"/>
    <n v="379876"/>
    <x v="1"/>
    <x v="11"/>
    <x v="1"/>
  </r>
  <r>
    <s v="LINE 15"/>
    <x v="0"/>
    <n v="49"/>
    <s v="E2-Low Income Residential"/>
    <n v="54412"/>
    <x v="4"/>
    <x v="11"/>
    <x v="1"/>
  </r>
  <r>
    <s v="LINE 15"/>
    <x v="0"/>
    <n v="49"/>
    <s v="E5-Large C&amp;I"/>
    <n v="1515"/>
    <x v="5"/>
    <x v="11"/>
    <x v="1"/>
  </r>
  <r>
    <s v="LINE 15"/>
    <x v="0"/>
    <n v="49"/>
    <s v="G3-Small C&amp;I"/>
    <n v="17090"/>
    <x v="3"/>
    <x v="11"/>
    <x v="0"/>
  </r>
  <r>
    <s v="LINE 15"/>
    <x v="0"/>
    <n v="49"/>
    <s v="G1-Residential"/>
    <n v="200332"/>
    <x v="1"/>
    <x v="11"/>
    <x v="0"/>
  </r>
  <r>
    <s v="LINE 15"/>
    <x v="0"/>
    <n v="49"/>
    <s v="E3-Small C&amp;I"/>
    <n v="53054"/>
    <x v="3"/>
    <x v="11"/>
    <x v="1"/>
  </r>
  <r>
    <s v="LINE 17"/>
    <x v="0"/>
    <n v="49"/>
    <s v="E1-Residential"/>
    <n v="44"/>
    <x v="1"/>
    <x v="12"/>
    <x v="1"/>
  </r>
  <r>
    <s v="LINE 17"/>
    <x v="0"/>
    <n v="49"/>
    <s v="E2-Low Income Residential"/>
    <n v="963"/>
    <x v="4"/>
    <x v="12"/>
    <x v="1"/>
  </r>
  <r>
    <s v="LINE 17"/>
    <x v="0"/>
    <n v="49"/>
    <s v="G1-Residential"/>
    <n v="19"/>
    <x v="1"/>
    <x v="12"/>
    <x v="0"/>
  </r>
  <r>
    <s v="LINE 17"/>
    <x v="0"/>
    <n v="49"/>
    <s v="G2-Low Income Residential"/>
    <n v="468"/>
    <x v="4"/>
    <x v="12"/>
    <x v="0"/>
  </r>
  <r>
    <s v="LINE 18"/>
    <x v="0"/>
    <n v="49"/>
    <s v="E4-Medium C&amp;I"/>
    <n v="7"/>
    <x v="0"/>
    <x v="13"/>
    <x v="1"/>
  </r>
  <r>
    <s v="LINE 18"/>
    <x v="0"/>
    <n v="49"/>
    <s v="G2-Low Income Residential"/>
    <n v="13"/>
    <x v="4"/>
    <x v="13"/>
    <x v="0"/>
  </r>
  <r>
    <s v="LINE 18"/>
    <x v="0"/>
    <n v="49"/>
    <s v="G3-Small C&amp;I"/>
    <n v="1"/>
    <x v="3"/>
    <x v="13"/>
    <x v="0"/>
  </r>
  <r>
    <s v="LINE 18"/>
    <x v="0"/>
    <n v="49"/>
    <s v="E3-Small C&amp;I"/>
    <n v="43"/>
    <x v="3"/>
    <x v="13"/>
    <x v="1"/>
  </r>
  <r>
    <s v="LINE 18"/>
    <x v="0"/>
    <n v="49"/>
    <s v="E2-Low Income Residential"/>
    <n v="23"/>
    <x v="4"/>
    <x v="13"/>
    <x v="1"/>
  </r>
  <r>
    <s v="LINE 18"/>
    <x v="0"/>
    <n v="49"/>
    <s v="G1-Residential"/>
    <n v="507"/>
    <x v="1"/>
    <x v="13"/>
    <x v="0"/>
  </r>
  <r>
    <s v="LINE 18"/>
    <x v="0"/>
    <n v="49"/>
    <s v="E1-Residential"/>
    <n v="1789"/>
    <x v="1"/>
    <x v="13"/>
    <x v="1"/>
  </r>
  <r>
    <s v="LINE 19"/>
    <x v="0"/>
    <n v="49"/>
    <s v="G4-Medium C&amp;I"/>
    <n v="34"/>
    <x v="0"/>
    <x v="14"/>
    <x v="0"/>
  </r>
  <r>
    <s v="LINE 19"/>
    <x v="0"/>
    <n v="49"/>
    <s v="G2-Low Income Residential"/>
    <n v="2219"/>
    <x v="4"/>
    <x v="14"/>
    <x v="0"/>
  </r>
  <r>
    <s v="LINE 19"/>
    <x v="0"/>
    <n v="49"/>
    <s v="G5-Large C&amp;I"/>
    <n v="2"/>
    <x v="5"/>
    <x v="14"/>
    <x v="0"/>
  </r>
  <r>
    <s v="LINE 19"/>
    <x v="0"/>
    <n v="49"/>
    <s v="G1-Residential"/>
    <n v="9001"/>
    <x v="1"/>
    <x v="14"/>
    <x v="0"/>
  </r>
  <r>
    <s v="LINE 19"/>
    <x v="0"/>
    <n v="49"/>
    <s v="E4-Medium C&amp;I"/>
    <n v="60"/>
    <x v="0"/>
    <x v="14"/>
    <x v="1"/>
  </r>
  <r>
    <s v="LINE 19"/>
    <x v="0"/>
    <n v="49"/>
    <s v="E1-Residential"/>
    <n v="15161"/>
    <x v="1"/>
    <x v="14"/>
    <x v="1"/>
  </r>
  <r>
    <s v="LINE 19"/>
    <x v="0"/>
    <n v="49"/>
    <s v="E2-Low Income Residential"/>
    <n v="3014"/>
    <x v="4"/>
    <x v="14"/>
    <x v="1"/>
  </r>
  <r>
    <s v="LINE 19"/>
    <x v="0"/>
    <n v="49"/>
    <s v="E3-Small C&amp;I"/>
    <n v="368"/>
    <x v="3"/>
    <x v="14"/>
    <x v="1"/>
  </r>
  <r>
    <s v="LINE 19"/>
    <x v="0"/>
    <n v="49"/>
    <s v="E5-Large C&amp;I"/>
    <n v="3"/>
    <x v="5"/>
    <x v="14"/>
    <x v="1"/>
  </r>
  <r>
    <s v="LINE 19"/>
    <x v="0"/>
    <n v="49"/>
    <s v="G3-Small C&amp;I"/>
    <n v="115"/>
    <x v="3"/>
    <x v="14"/>
    <x v="0"/>
  </r>
  <r>
    <s v="LINE 20"/>
    <x v="0"/>
    <n v="49"/>
    <s v="G1-Residential"/>
    <n v="9455754"/>
    <x v="1"/>
    <x v="15"/>
    <x v="0"/>
  </r>
  <r>
    <s v="LINE 20"/>
    <x v="0"/>
    <n v="49"/>
    <s v="E6-OTHER"/>
    <n v="14905"/>
    <x v="2"/>
    <x v="15"/>
    <x v="1"/>
  </r>
  <r>
    <s v="LINE 20"/>
    <x v="0"/>
    <n v="49"/>
    <s v="G4-Medium C&amp;I"/>
    <n v="2065248"/>
    <x v="0"/>
    <x v="15"/>
    <x v="0"/>
  </r>
  <r>
    <s v="LINE 20"/>
    <x v="0"/>
    <n v="49"/>
    <s v="G2-Low Income Residential"/>
    <n v="641451"/>
    <x v="4"/>
    <x v="15"/>
    <x v="0"/>
  </r>
  <r>
    <s v="LINE 20"/>
    <x v="0"/>
    <n v="49"/>
    <s v="G5-Large C&amp;I"/>
    <n v="2170400"/>
    <x v="5"/>
    <x v="15"/>
    <x v="0"/>
  </r>
  <r>
    <s v="LINE 20"/>
    <x v="0"/>
    <n v="49"/>
    <s v="E4-Medium C&amp;I"/>
    <n v="16206507"/>
    <x v="0"/>
    <x v="15"/>
    <x v="1"/>
  </r>
  <r>
    <s v="LINE 20"/>
    <x v="0"/>
    <n v="49"/>
    <s v="G6-OTHER"/>
    <n v="211482"/>
    <x v="2"/>
    <x v="15"/>
    <x v="0"/>
  </r>
  <r>
    <s v="LINE 20"/>
    <x v="0"/>
    <n v="49"/>
    <s v="E2-Low Income Residential"/>
    <n v="1749418"/>
    <x v="4"/>
    <x v="15"/>
    <x v="1"/>
  </r>
  <r>
    <s v="LINE 20"/>
    <x v="0"/>
    <n v="49"/>
    <s v="E1-Residential"/>
    <n v="34828660"/>
    <x v="1"/>
    <x v="15"/>
    <x v="1"/>
  </r>
  <r>
    <s v="LINE 20"/>
    <x v="0"/>
    <n v="49"/>
    <s v="E3-Small C&amp;I"/>
    <n v="7998817"/>
    <x v="3"/>
    <x v="15"/>
    <x v="1"/>
  </r>
  <r>
    <s v="LINE 20"/>
    <x v="0"/>
    <n v="49"/>
    <s v="E5-Large C&amp;I"/>
    <n v="15657152"/>
    <x v="5"/>
    <x v="15"/>
    <x v="1"/>
  </r>
  <r>
    <s v="LINE 20"/>
    <x v="0"/>
    <n v="49"/>
    <s v="G3-Small C&amp;I"/>
    <n v="955863"/>
    <x v="3"/>
    <x v="15"/>
    <x v="0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55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0"/>
    <s v="NARRAGANSETT ELECTRIC"/>
    <x v="4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55.62"/>
    <n v="176.79"/>
    <x v="10"/>
  </r>
  <r>
    <x v="0"/>
    <s v="NARRAGANSETT ELECTRIC"/>
    <x v="4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85"/>
    <n v="385466.61"/>
    <n v="123810.63"/>
    <x v="10"/>
  </r>
  <r>
    <x v="0"/>
    <s v="NARRAGANSETT ELECTRIC"/>
    <x v="4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1"/>
    <n v="21420.2"/>
    <n v="10286.06"/>
    <x v="11"/>
  </r>
  <r>
    <x v="0"/>
    <s v="NARRAGANSETT ELECTRIC"/>
    <x v="4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75.11"/>
    <n v="958.09"/>
    <x v="10"/>
  </r>
  <r>
    <x v="0"/>
    <s v="NARRAGANSETT ELECTRIC"/>
    <x v="4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89"/>
    <n v="1089333.24"/>
    <n v="429845.76000000001"/>
    <x v="8"/>
  </r>
  <r>
    <x v="0"/>
    <s v="NARRAGANSETT ELECTRIC"/>
    <x v="4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86"/>
    <n v="1652268.72"/>
    <n v="909489.98"/>
    <x v="6"/>
  </r>
  <r>
    <x v="0"/>
    <s v="NARRAGANSETT ELECTRIC"/>
    <x v="4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6"/>
    <n v="524233.73"/>
    <n v="461780.88"/>
    <x v="6"/>
  </r>
  <r>
    <x v="0"/>
    <s v="NARRAGANSETT ELECTRIC"/>
    <x v="4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163798.94"/>
    <n v="184890.36"/>
    <x v="6"/>
  </r>
  <r>
    <x v="0"/>
    <s v="NARRAGANSETT ELECTRIC"/>
    <x v="4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"/>
    <n v="4566.04"/>
    <n v="2007.76"/>
    <x v="6"/>
  </r>
  <r>
    <x v="0"/>
    <s v="NARRAGANSETT ELECTRIC"/>
    <x v="4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0"/>
    <n v="261043.27"/>
    <n v="155790.64000000001"/>
    <x v="7"/>
  </r>
  <r>
    <x v="0"/>
    <s v="NARRAGANSETT ELECTRIC"/>
    <x v="4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7"/>
    <n v="258161.24"/>
    <n v="149558.73000000001"/>
    <x v="7"/>
  </r>
  <r>
    <x v="0"/>
    <s v="NARRAGANSETT ELECTRIC"/>
    <x v="4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85190.42"/>
    <n v="186932.24"/>
    <x v="7"/>
  </r>
  <r>
    <x v="0"/>
    <s v="NARRAGANSETT ELECTRIC"/>
    <x v="4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583.29"/>
    <n v="2265.71"/>
    <x v="7"/>
  </r>
  <r>
    <x v="0"/>
    <s v="NARRAGANSETT ELECTRIC"/>
    <x v="4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40.11"/>
    <n v="5393.14"/>
    <x v="7"/>
  </r>
  <r>
    <x v="0"/>
    <s v="NARRAGANSETT ELECTRIC"/>
    <x v="4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9789.70000000001"/>
    <n v="194967.36"/>
    <x v="7"/>
  </r>
  <r>
    <x v="0"/>
    <s v="NARRAGANSETT ELECTRIC"/>
    <x v="4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74146.77"/>
    <n v="59283.79"/>
    <x v="7"/>
  </r>
  <r>
    <x v="0"/>
    <s v="NARRAGANSETT ELECTRIC"/>
    <x v="4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4078.92"/>
    <n v="173156.36"/>
    <x v="7"/>
  </r>
  <r>
    <x v="0"/>
    <s v="NARRAGANSETT ELECTRIC"/>
    <x v="4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502.759999999998"/>
    <n v="26716.03"/>
    <x v="7"/>
  </r>
  <r>
    <x v="0"/>
    <s v="NARRAGANSETT ELECTRIC"/>
    <x v="4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46944.55"/>
    <n v="50269.18"/>
    <x v="7"/>
  </r>
  <r>
    <x v="0"/>
    <s v="NARRAGANSETT ELECTRIC"/>
    <x v="4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230.91"/>
    <n v="11867.23"/>
    <x v="7"/>
  </r>
  <r>
    <x v="0"/>
    <s v="NARRAGANSETT ELECTRIC"/>
    <x v="4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78478.56"/>
    <n v="1135761.08"/>
    <x v="7"/>
  </r>
  <r>
    <x v="0"/>
    <s v="NARRAGANSETT ELECTRIC"/>
    <x v="4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727.21"/>
    <n v="966.32"/>
    <x v="7"/>
  </r>
  <r>
    <x v="0"/>
    <s v="NARRAGANSETT ELECTRIC"/>
    <x v="4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311.53"/>
    <n v="9442.18"/>
    <x v="7"/>
  </r>
  <r>
    <x v="0"/>
    <s v="NARRAGANSETT ELECTRIC"/>
    <x v="4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74618.539999999994"/>
    <n v="0"/>
    <x v="9"/>
  </r>
  <r>
    <x v="0"/>
    <s v="NARRAGANSETT ELECTRIC"/>
    <x v="4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1114.13"/>
    <n v="0"/>
    <x v="9"/>
  </r>
  <r>
    <x v="0"/>
    <s v="NARRAGANSETT ELECTRIC"/>
    <x v="4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2382.38"/>
    <n v="175943.22"/>
    <x v="7"/>
  </r>
  <r>
    <x v="0"/>
    <s v="NARRAGANSETT ELECTRIC"/>
    <x v="4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6661.13"/>
    <n v="42672.28"/>
    <x v="7"/>
  </r>
  <r>
    <x v="0"/>
    <s v="NARRAGANSETT ELECTRIC"/>
    <x v="4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98681.52"/>
    <n v="1167175.75"/>
    <x v="7"/>
  </r>
  <r>
    <x v="0"/>
    <s v="NARRAGANSETT ELECTRIC"/>
    <x v="4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4"/>
    <n v="46675.39"/>
    <n v="34395.42"/>
    <x v="8"/>
  </r>
  <r>
    <x v="0"/>
    <s v="NARRAGANSETT ELECTRIC"/>
    <x v="4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2137.62"/>
    <n v="806.46"/>
    <x v="8"/>
  </r>
  <r>
    <x v="0"/>
    <s v="NARRAGANSETT ELECTRIC"/>
    <x v="4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217.17"/>
    <n v="9.24"/>
    <x v="8"/>
  </r>
  <r>
    <x v="0"/>
    <s v="NARRAGANSETT ELECTRIC"/>
    <x v="4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55422.63"/>
    <n v="44003.33"/>
    <x v="6"/>
  </r>
  <r>
    <x v="0"/>
    <s v="NARRAGANSETT ELECTRIC"/>
    <x v="4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5540.14"/>
    <n v="37330.17"/>
    <x v="6"/>
  </r>
  <r>
    <x v="0"/>
    <s v="NARRAGANSETT ELECTRIC"/>
    <x v="4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785.939999999999"/>
    <n v="25823.33"/>
    <x v="6"/>
  </r>
  <r>
    <x v="0"/>
    <s v="NARRAGANSETT ELECTRIC"/>
    <x v="4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7953.240000000002"/>
    <n v="10917.36"/>
    <x v="7"/>
  </r>
  <r>
    <x v="0"/>
    <s v="NARRAGANSETT ELECTRIC"/>
    <x v="4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47128.79"/>
    <n v="48535.45"/>
    <x v="7"/>
  </r>
  <r>
    <x v="0"/>
    <s v="NARRAGANSETT ELECTRIC"/>
    <x v="4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79.68"/>
    <n v="23759.11"/>
    <x v="7"/>
  </r>
  <r>
    <x v="0"/>
    <s v="NARRAGANSETT ELECTRIC"/>
    <x v="4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088.29"/>
    <n v="33657.730000000003"/>
    <x v="7"/>
  </r>
  <r>
    <x v="0"/>
    <s v="NARRAGANSETT ELECTRIC"/>
    <x v="4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93274.91"/>
    <n v="76847.08"/>
    <x v="7"/>
  </r>
  <r>
    <x v="0"/>
    <s v="NARRAGANSETT ELECTRIC"/>
    <x v="4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1"/>
    <n v="95730.53"/>
    <n v="150068.75"/>
    <x v="7"/>
  </r>
  <r>
    <x v="0"/>
    <s v="NARRAGANSETT ELECTRIC"/>
    <x v="4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7061.59"/>
    <n v="202836.69"/>
    <x v="7"/>
  </r>
  <r>
    <x v="0"/>
    <s v="NARRAGANSETT ELECTRIC"/>
    <x v="4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76659.95"/>
    <n v="80202.820000000007"/>
    <x v="7"/>
  </r>
  <r>
    <x v="0"/>
    <s v="NARRAGANSETT ELECTRIC"/>
    <x v="4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22304.3"/>
    <n v="330262.45"/>
    <x v="7"/>
  </r>
  <r>
    <x v="0"/>
    <s v="NARRAGANSETT ELECTRIC"/>
    <x v="4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9029.94"/>
    <n v="3033552.89"/>
    <x v="7"/>
  </r>
  <r>
    <x v="0"/>
    <s v="NARRAGANSETT ELECTRIC"/>
    <x v="4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88"/>
    <n v="29.81"/>
    <x v="8"/>
  </r>
  <r>
    <x v="0"/>
    <s v="NARRAGANSETT ELECTRIC"/>
    <x v="4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848"/>
    <n v="8949561.8200000003"/>
    <n v="3864370.83"/>
    <x v="10"/>
  </r>
  <r>
    <x v="0"/>
    <s v="NARRAGANSETT ELECTRIC"/>
    <x v="4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8"/>
    <n v="3002.83"/>
    <n v="1901.5"/>
    <x v="10"/>
  </r>
  <r>
    <x v="0"/>
    <s v="NARRAGANSETT ELECTRIC"/>
    <x v="4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4398"/>
    <n v="796157.1"/>
    <n v="478827.14"/>
    <x v="11"/>
  </r>
  <r>
    <x v="0"/>
    <s v="NARRAGANSETT ELECTRIC"/>
    <x v="4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370"/>
    <n v="54430189.799999997"/>
    <n v="256354176"/>
    <x v="0"/>
  </r>
  <r>
    <x v="0"/>
    <s v="NARRAGANSETT ELECTRIC"/>
    <x v="4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8"/>
    <n v="60520.15"/>
    <n v="582068"/>
    <x v="2"/>
  </r>
  <r>
    <x v="0"/>
    <s v="NARRAGANSETT ELECTRIC"/>
    <x v="4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804"/>
    <n v="3448062.9"/>
    <n v="21850199"/>
    <x v="4"/>
  </r>
  <r>
    <x v="0"/>
    <s v="NARRAGANSETT ELECTRIC"/>
    <x v="4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972.71"/>
    <n v="19793"/>
    <x v="5"/>
  </r>
  <r>
    <x v="0"/>
    <s v="NARRAGANSETT ELECTRIC"/>
    <x v="4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09.63"/>
    <n v="1218"/>
    <x v="2"/>
  </r>
  <r>
    <x v="0"/>
    <s v="NARRAGANSETT ELECTRIC"/>
    <x v="4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45.8499999999999"/>
    <n v="5678"/>
    <x v="2"/>
  </r>
  <r>
    <x v="0"/>
    <s v="NARRAGANSETT ELECTRIC"/>
    <x v="4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216.2700000000004"/>
    <n v="12369"/>
    <x v="3"/>
  </r>
  <r>
    <x v="0"/>
    <s v="NARRAGANSETT ELECTRIC"/>
    <x v="4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4015.76"/>
    <n v="23822"/>
    <x v="3"/>
  </r>
  <r>
    <x v="0"/>
    <s v="NARRAGANSETT ELECTRIC"/>
    <x v="4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015"/>
    <n v="2236192.7999999998"/>
    <n v="17042567"/>
    <x v="0"/>
  </r>
  <r>
    <x v="0"/>
    <s v="NARRAGANSETT ELECTRIC"/>
    <x v="4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501"/>
    <n v="132838.18"/>
    <n v="2273571"/>
    <x v="4"/>
  </r>
  <r>
    <x v="0"/>
    <s v="NARRAGANSETT ELECTRIC"/>
    <x v="4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7881.9"/>
    <n v="58081"/>
    <x v="2"/>
  </r>
  <r>
    <x v="0"/>
    <s v="NARRAGANSETT ELECTRIC"/>
    <x v="4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83700.55"/>
    <n v="881142"/>
    <x v="0"/>
  </r>
  <r>
    <x v="0"/>
    <s v="NARRAGANSETT ELECTRIC"/>
    <x v="4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028"/>
    <n v="1380948.25"/>
    <n v="51828669"/>
    <x v="2"/>
  </r>
  <r>
    <x v="0"/>
    <s v="NARRAGANSETT ELECTRIC"/>
    <x v="4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40.12"/>
    <n v="1969"/>
    <x v="4"/>
  </r>
  <r>
    <x v="0"/>
    <s v="NARRAGANSETT ELECTRIC"/>
    <x v="4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3"/>
    <n v="7050979.46"/>
    <n v="37822128"/>
    <x v="5"/>
  </r>
  <r>
    <x v="0"/>
    <s v="NARRAGANSETT ELECTRIC"/>
    <x v="4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892.55"/>
    <n v="32818"/>
    <x v="2"/>
  </r>
  <r>
    <x v="0"/>
    <s v="NARRAGANSETT ELECTRIC"/>
    <x v="4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61314.17"/>
    <n v="1876757"/>
    <x v="5"/>
  </r>
  <r>
    <x v="0"/>
    <s v="NARRAGANSETT ELECTRIC"/>
    <x v="4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375.08"/>
    <n v="22022"/>
    <x v="2"/>
  </r>
  <r>
    <x v="0"/>
    <s v="NARRAGANSETT ELECTRIC"/>
    <x v="4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82990.649999999994"/>
    <n v="164157"/>
    <x v="2"/>
  </r>
  <r>
    <x v="0"/>
    <s v="NARRAGANSETT ELECTRIC"/>
    <x v="4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2210.18"/>
    <n v="118806"/>
    <x v="1"/>
  </r>
  <r>
    <x v="0"/>
    <s v="NARRAGANSETT ELECTRIC"/>
    <x v="4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8790.67"/>
    <n v="444222"/>
    <x v="1"/>
  </r>
  <r>
    <x v="0"/>
    <s v="NARRAGANSETT ELECTRIC"/>
    <x v="4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58.27"/>
    <n v="2285"/>
    <x v="3"/>
  </r>
  <r>
    <x v="0"/>
    <s v="NARRAGANSETT ELECTRIC"/>
    <x v="4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1"/>
    <n v="22309.95"/>
    <n v="90390"/>
    <x v="3"/>
  </r>
  <r>
    <x v="0"/>
    <s v="NARRAGANSETT ELECTRIC"/>
    <x v="4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35"/>
    <n v="3841"/>
    <x v="3"/>
  </r>
  <r>
    <x v="0"/>
    <s v="NARRAGANSETT ELECTRIC"/>
    <x v="4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70214.12"/>
    <n v="211251"/>
    <x v="3"/>
  </r>
  <r>
    <x v="0"/>
    <s v="NARRAGANSETT ELECTRIC"/>
    <x v="4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8.91"/>
    <n v="633"/>
    <x v="3"/>
  </r>
  <r>
    <x v="0"/>
    <s v="NARRAGANSETT ELECTRIC"/>
    <x v="4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2.83"/>
    <n v="165"/>
    <x v="3"/>
  </r>
  <r>
    <x v="0"/>
    <s v="NARRAGANSETT ELECTRIC"/>
    <x v="4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003183.95"/>
    <n v="5308218"/>
    <x v="1"/>
  </r>
  <r>
    <x v="0"/>
    <s v="NARRAGANSETT ELECTRIC"/>
    <x v="4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1819485.21"/>
    <n v="8786667"/>
    <x v="1"/>
  </r>
  <r>
    <x v="0"/>
    <s v="NARRAGANSETT ELECTRIC"/>
    <x v="4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884215.25"/>
    <n v="62017948"/>
    <x v="1"/>
  </r>
  <r>
    <x v="0"/>
    <s v="NARRAGANSETT ELECTRIC"/>
    <x v="4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6"/>
    <n v="5662442.9900000002"/>
    <n v="73648192"/>
    <x v="1"/>
  </r>
  <r>
    <x v="0"/>
    <s v="NARRAGANSETT ELECTRIC"/>
    <x v="4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41929.19"/>
    <n v="334854"/>
    <x v="0"/>
  </r>
  <r>
    <x v="0"/>
    <s v="NARRAGANSETT ELECTRIC"/>
    <x v="4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76"/>
    <n v="425"/>
    <x v="4"/>
  </r>
  <r>
    <x v="0"/>
    <s v="NARRAGANSETT ELECTRIC"/>
    <x v="4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9726.76"/>
    <n v="1766505"/>
    <x v="1"/>
  </r>
  <r>
    <x v="0"/>
    <s v="NARRAGANSETT ELECTRIC"/>
    <x v="4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916"/>
    <n v="1687365.91"/>
    <n v="13176851"/>
    <x v="2"/>
  </r>
  <r>
    <x v="0"/>
    <s v="NARRAGANSETT ELECTRIC"/>
    <x v="4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33.96"/>
    <n v="74588"/>
    <x v="2"/>
  </r>
  <r>
    <x v="0"/>
    <s v="NARRAGANSETT ELECTRIC"/>
    <x v="4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15"/>
    <n v="5742150.0599999996"/>
    <n v="60233786"/>
    <x v="5"/>
  </r>
  <r>
    <x v="0"/>
    <s v="NARRAGANSETT ELECTRIC"/>
    <x v="4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08.62"/>
    <n v="4133"/>
    <x v="0"/>
  </r>
  <r>
    <x v="0"/>
    <s v="NARRAGANSETT ELECTRIC"/>
    <x v="4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36413.21"/>
    <n v="1149262"/>
    <x v="2"/>
  </r>
  <r>
    <x v="0"/>
    <s v="NARRAGANSETT ELECTRIC"/>
    <x v="4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72"/>
    <n v="314"/>
    <x v="4"/>
  </r>
  <r>
    <x v="0"/>
    <s v="NARRAGANSETT ELECTRIC"/>
    <x v="4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4"/>
    <n v="645174.09"/>
    <n v="3348734"/>
    <x v="5"/>
  </r>
  <r>
    <x v="0"/>
    <s v="NARRAGANSETT ELECTRIC"/>
    <x v="4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0347.759999999998"/>
    <n v="92584"/>
    <x v="5"/>
  </r>
  <r>
    <x v="0"/>
    <s v="NARRAGANSETT ELECTRIC"/>
    <x v="4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6874.949999999997"/>
    <n v="516603"/>
    <x v="1"/>
  </r>
  <r>
    <x v="0"/>
    <s v="NARRAGANSETT ELECTRIC"/>
    <x v="4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540.36"/>
    <n v="10054"/>
    <x v="3"/>
  </r>
  <r>
    <x v="0"/>
    <s v="NARRAGANSETT ELECTRIC"/>
    <x v="4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939.49"/>
    <n v="24951"/>
    <x v="3"/>
  </r>
  <r>
    <x v="0"/>
    <s v="NARRAGANSETT ELECTRIC"/>
    <x v="4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35002.59"/>
    <n v="2114045"/>
    <x v="1"/>
  </r>
  <r>
    <x v="0"/>
    <s v="NARRAGANSETT ELECTRIC"/>
    <x v="4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396089.3"/>
    <n v="1898323"/>
    <x v="1"/>
  </r>
  <r>
    <x v="0"/>
    <s v="NARRAGANSETT ELECTRIC"/>
    <x v="4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618792.35"/>
    <n v="18916968"/>
    <x v="1"/>
  </r>
  <r>
    <x v="0"/>
    <s v="NARRAGANSETT ELECTRIC"/>
    <x v="4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1076059.2"/>
    <n v="13011741"/>
    <x v="1"/>
  </r>
  <r>
    <x v="0"/>
    <s v="NARRAGANSETT ELECTRIC"/>
    <x v="4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25.39"/>
    <n v="207764"/>
    <x v="3"/>
  </r>
  <r>
    <x v="0"/>
    <s v="NARRAGANSETT ELECTRIC"/>
    <x v="4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2479.74"/>
    <n v="347680"/>
    <x v="2"/>
  </r>
  <r>
    <x v="0"/>
    <s v="NARRAGANSETT ELECTRIC"/>
    <x v="4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5"/>
    <n v="391577.2"/>
    <n v="3879482"/>
    <x v="5"/>
  </r>
  <r>
    <x v="0"/>
    <s v="NARRAGANSETT ELECTRIC"/>
    <x v="4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2914.8"/>
    <n v="56970"/>
    <x v="2"/>
  </r>
  <r>
    <x v="0"/>
    <s v="NARRAGANSETT ELECTRIC"/>
    <x v="4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36.47"/>
    <n v="2864"/>
    <x v="3"/>
  </r>
  <r>
    <x v="0"/>
    <s v="NARRAGANSETT ELECTRIC"/>
    <x v="4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592.59"/>
    <n v="3684"/>
    <x v="3"/>
  </r>
  <r>
    <x v="0"/>
    <s v="NARRAGANSETT ELECTRIC"/>
    <x v="4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523.43"/>
    <n v="16149"/>
    <x v="3"/>
  </r>
  <r>
    <x v="0"/>
    <s v="NARRAGANSETT ELECTRIC"/>
    <x v="4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6"/>
    <n v="267282.59000000003"/>
    <n v="566143"/>
    <x v="3"/>
  </r>
  <r>
    <x v="0"/>
    <s v="NARRAGANSETT ELECTRIC"/>
    <x v="4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2834.95"/>
    <n v="931110"/>
    <x v="3"/>
  </r>
  <r>
    <x v="0"/>
    <s v="NARRAGANSETT ELECTRIC"/>
    <x v="4"/>
    <x v="6"/>
    <s v="JULY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6.72000000000003"/>
    <n v="84"/>
    <x v="3"/>
  </r>
  <r>
    <x v="0"/>
    <s v="NARRAGANSETT ELECTRIC"/>
    <x v="4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2.1"/>
    <n v="84"/>
    <x v="3"/>
  </r>
  <r>
    <x v="0"/>
    <s v="NARRAGANSETT ELECTRIC"/>
    <x v="4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497.93"/>
    <n v="44489"/>
    <x v="3"/>
  </r>
  <r>
    <x v="0"/>
    <s v="NARRAGANSETT ELECTRIC"/>
    <x v="4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4"/>
    <n v="87261.66"/>
    <n v="144430"/>
    <x v="3"/>
  </r>
  <r>
    <x v="0"/>
    <s v="NARRAGANSETT ELECTRIC"/>
    <x v="4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9.76"/>
    <n v="2784"/>
    <x v="3"/>
  </r>
  <r>
    <x v="0"/>
    <s v="NARRAGANSETT ELECTRIC"/>
    <x v="4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2410.91"/>
    <n v="103633"/>
    <x v="3"/>
  </r>
  <r>
    <x v="0"/>
    <s v="NARRAGANSETT ELECTRIC"/>
    <x v="4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9"/>
    <n v="14968.09"/>
    <n v="101284"/>
    <x v="2"/>
  </r>
  <r>
    <x v="0"/>
    <s v="NARRAGANSETT ELECTRIC"/>
    <x v="4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36"/>
    <n v="2151480.16"/>
    <n v="10185647"/>
    <x v="0"/>
  </r>
  <r>
    <x v="0"/>
    <s v="NARRAGANSETT ELECTRIC"/>
    <x v="4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87.82"/>
    <n v="793"/>
    <x v="2"/>
  </r>
  <r>
    <x v="0"/>
    <s v="NARRAGANSETT ELECTRIC"/>
    <x v="4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38"/>
    <n v="121129.7"/>
    <n v="767066"/>
    <x v="4"/>
  </r>
  <r>
    <x v="0"/>
    <s v="NARRAGANSETT ELECTRIC"/>
    <x v="4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1.6"/>
    <n v="511"/>
    <x v="3"/>
  </r>
  <r>
    <x v="0"/>
    <s v="NARRAGANSETT ELECTRIC"/>
    <x v="4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89"/>
    <n v="95647.21"/>
    <n v="737084"/>
    <x v="0"/>
  </r>
  <r>
    <x v="0"/>
    <s v="NARRAGANSETT ELECTRIC"/>
    <x v="4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130.54"/>
    <n v="57059"/>
    <x v="4"/>
  </r>
  <r>
    <x v="0"/>
    <s v="NARRAGANSETT ELECTRIC"/>
    <x v="4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7.44"/>
    <n v="15280"/>
    <x v="2"/>
  </r>
  <r>
    <x v="0"/>
    <s v="NARRAGANSETT ELECTRIC"/>
    <x v="4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24.59"/>
    <n v="156.22"/>
    <x v="10"/>
  </r>
  <r>
    <x v="0"/>
    <s v="NARRAGANSETT ELECTRIC"/>
    <x v="4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8"/>
    <n v="350382.99"/>
    <n v="102256.99"/>
    <x v="10"/>
  </r>
  <r>
    <x v="0"/>
    <s v="NARRAGANSETT ELECTRIC"/>
    <x v="4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19199.64"/>
    <n v="8586.77"/>
    <x v="11"/>
  </r>
  <r>
    <x v="0"/>
    <s v="NARRAGANSETT ELECTRIC"/>
    <x v="4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208.69"/>
    <n v="783.33"/>
    <x v="10"/>
  </r>
  <r>
    <x v="0"/>
    <s v="NARRAGANSETT ELECTRIC"/>
    <x v="4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29"/>
    <n v="995820.02"/>
    <n v="377460.07"/>
    <x v="8"/>
  </r>
  <r>
    <x v="0"/>
    <s v="NARRAGANSETT ELECTRIC"/>
    <x v="4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69"/>
    <n v="1628426.88"/>
    <n v="895875.65"/>
    <x v="6"/>
  </r>
  <r>
    <x v="0"/>
    <s v="NARRAGANSETT ELECTRIC"/>
    <x v="4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8"/>
    <n v="511314.22"/>
    <n v="448424.13"/>
    <x v="6"/>
  </r>
  <r>
    <x v="0"/>
    <s v="NARRAGANSETT ELECTRIC"/>
    <x v="4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156301.34"/>
    <n v="171319.5"/>
    <x v="6"/>
  </r>
  <r>
    <x v="0"/>
    <s v="NARRAGANSETT ELECTRIC"/>
    <x v="4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9002.39"/>
    <n v="6443.02"/>
    <x v="6"/>
  </r>
  <r>
    <x v="0"/>
    <s v="NARRAGANSETT ELECTRIC"/>
    <x v="4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48890.06"/>
    <n v="59881.36"/>
    <x v="7"/>
  </r>
  <r>
    <x v="0"/>
    <s v="NARRAGANSETT ELECTRIC"/>
    <x v="4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8"/>
    <n v="240280.39"/>
    <n v="128987.74"/>
    <x v="7"/>
  </r>
  <r>
    <x v="0"/>
    <s v="NARRAGANSETT ELECTRIC"/>
    <x v="4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68770.25"/>
    <n v="149223.79"/>
    <x v="7"/>
  </r>
  <r>
    <x v="0"/>
    <s v="NARRAGANSETT ELECTRIC"/>
    <x v="4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889.76"/>
    <n v="109.99"/>
    <x v="7"/>
  </r>
  <r>
    <x v="0"/>
    <s v="NARRAGANSETT ELECTRIC"/>
    <x v="4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5162.1000000000004"/>
    <n v="2923.62"/>
    <x v="7"/>
  </r>
  <r>
    <x v="0"/>
    <s v="NARRAGANSETT ELECTRIC"/>
    <x v="4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2"/>
    <n v="6040.13"/>
    <n v="6122.8"/>
    <x v="7"/>
  </r>
  <r>
    <x v="0"/>
    <s v="NARRAGANSETT ELECTRIC"/>
    <x v="4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3721.23000000001"/>
    <n v="171107.49"/>
    <x v="7"/>
  </r>
  <r>
    <x v="0"/>
    <s v="NARRAGANSETT ELECTRIC"/>
    <x v="4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3373.93"/>
    <n v="48374.51"/>
    <x v="7"/>
  </r>
  <r>
    <x v="0"/>
    <s v="NARRAGANSETT ELECTRIC"/>
    <x v="4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0718.96"/>
    <n v="163617.96"/>
    <x v="7"/>
  </r>
  <r>
    <x v="0"/>
    <s v="NARRAGANSETT ELECTRIC"/>
    <x v="4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282.52"/>
    <n v="26199.82"/>
    <x v="7"/>
  </r>
  <r>
    <x v="0"/>
    <s v="NARRAGANSETT ELECTRIC"/>
    <x v="4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2"/>
    <n v="38885.85"/>
    <n v="41939.31"/>
    <x v="7"/>
  </r>
  <r>
    <x v="0"/>
    <s v="NARRAGANSETT ELECTRIC"/>
    <x v="4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3383.15"/>
    <n v="3746.03"/>
    <x v="7"/>
  </r>
  <r>
    <x v="0"/>
    <s v="NARRAGANSETT ELECTRIC"/>
    <x v="4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907.46000000002"/>
    <n v="1159020.6100000001"/>
    <x v="7"/>
  </r>
  <r>
    <x v="0"/>
    <s v="NARRAGANSETT ELECTRIC"/>
    <x v="4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405.08"/>
    <n v="914.92"/>
    <x v="7"/>
  </r>
  <r>
    <x v="0"/>
    <s v="NARRAGANSETT ELECTRIC"/>
    <x v="4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793.85"/>
    <n v="12462.44"/>
    <x v="7"/>
  </r>
  <r>
    <x v="0"/>
    <s v="NARRAGANSETT ELECTRIC"/>
    <x v="4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72561.75"/>
    <n v="0"/>
    <x v="9"/>
  </r>
  <r>
    <x v="0"/>
    <s v="NARRAGANSETT ELECTRIC"/>
    <x v="4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578.76"/>
    <n v="0"/>
    <x v="9"/>
  </r>
  <r>
    <x v="0"/>
    <s v="NARRAGANSETT ELECTRIC"/>
    <x v="4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5.15"/>
    <n v="146484.85999999999"/>
    <x v="7"/>
  </r>
  <r>
    <x v="0"/>
    <s v="NARRAGANSETT ELECTRIC"/>
    <x v="4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9151.56"/>
    <n v="30311.599999999999"/>
    <x v="7"/>
  </r>
  <r>
    <x v="0"/>
    <s v="NARRAGANSETT ELECTRIC"/>
    <x v="4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7136.08"/>
    <n v="1216516.67"/>
    <x v="7"/>
  </r>
  <r>
    <x v="0"/>
    <s v="NARRAGANSETT ELECTRIC"/>
    <x v="4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7"/>
    <n v="35676.82"/>
    <n v="21426.36"/>
    <x v="8"/>
  </r>
  <r>
    <x v="0"/>
    <s v="NARRAGANSETT ELECTRIC"/>
    <x v="4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1494.1"/>
    <n v="643.6"/>
    <x v="8"/>
  </r>
  <r>
    <x v="0"/>
    <s v="NARRAGANSETT ELECTRIC"/>
    <x v="4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7.1"/>
    <n v="0"/>
    <x v="8"/>
  </r>
  <r>
    <x v="0"/>
    <s v="NARRAGANSETT ELECTRIC"/>
    <x v="4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5177.55"/>
    <n v="32273.9"/>
    <x v="6"/>
  </r>
  <r>
    <x v="0"/>
    <s v="NARRAGANSETT ELECTRIC"/>
    <x v="4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4991.98"/>
    <n v="35846.239999999998"/>
    <x v="6"/>
  </r>
  <r>
    <x v="0"/>
    <s v="NARRAGANSETT ELECTRIC"/>
    <x v="4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6709.64"/>
    <n v="23773.5"/>
    <x v="6"/>
  </r>
  <r>
    <x v="0"/>
    <s v="NARRAGANSETT ELECTRIC"/>
    <x v="4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196.98"/>
    <n v="9361.99"/>
    <x v="7"/>
  </r>
  <r>
    <x v="0"/>
    <s v="NARRAGANSETT ELECTRIC"/>
    <x v="4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608.81"/>
    <n v="39698.410000000003"/>
    <x v="7"/>
  </r>
  <r>
    <x v="0"/>
    <s v="NARRAGANSETT ELECTRIC"/>
    <x v="4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156.3"/>
    <n v="22890.43"/>
    <x v="7"/>
  </r>
  <r>
    <x v="0"/>
    <s v="NARRAGANSETT ELECTRIC"/>
    <x v="4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8911.189999999999"/>
    <n v="32938.14"/>
    <x v="7"/>
  </r>
  <r>
    <x v="0"/>
    <s v="NARRAGANSETT ELECTRIC"/>
    <x v="4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86864.46"/>
    <n v="70287.75"/>
    <x v="7"/>
  </r>
  <r>
    <x v="0"/>
    <s v="NARRAGANSETT ELECTRIC"/>
    <x v="4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01349.38"/>
    <n v="160629.98000000001"/>
    <x v="7"/>
  </r>
  <r>
    <x v="0"/>
    <s v="NARRAGANSETT ELECTRIC"/>
    <x v="4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19.29"/>
    <n v="177001.99"/>
    <x v="7"/>
  </r>
  <r>
    <x v="0"/>
    <s v="NARRAGANSETT ELECTRIC"/>
    <x v="4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4144.52"/>
    <n v="67381.399999999994"/>
    <x v="7"/>
  </r>
  <r>
    <x v="0"/>
    <s v="NARRAGANSETT ELECTRIC"/>
    <x v="4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4943.92"/>
    <n v="244063.61"/>
    <x v="7"/>
  </r>
  <r>
    <x v="0"/>
    <s v="NARRAGANSETT ELECTRIC"/>
    <x v="4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4535.67"/>
    <n v="3017249.86"/>
    <x v="7"/>
  </r>
  <r>
    <x v="0"/>
    <s v="NARRAGANSETT ELECTRIC"/>
    <x v="4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79"/>
    <n v="9.25"/>
    <x v="8"/>
  </r>
  <r>
    <x v="0"/>
    <s v="NARRAGANSETT ELECTRIC"/>
    <x v="4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8719"/>
    <n v="7850616.9299999997"/>
    <n v="3204979.33"/>
    <x v="10"/>
  </r>
  <r>
    <x v="0"/>
    <s v="NARRAGANSETT ELECTRIC"/>
    <x v="4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62.74"/>
    <n v="295"/>
    <x v="10"/>
  </r>
  <r>
    <x v="0"/>
    <s v="NARRAGANSETT ELECTRIC"/>
    <x v="4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882"/>
    <n v="687221.7"/>
    <n v="382281.86"/>
    <x v="11"/>
  </r>
  <r>
    <x v="0"/>
    <s v="NARRAGANSETT ELECTRIC"/>
    <x v="4"/>
    <x v="7"/>
    <s v="AUGUST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827"/>
    <n v="67422889.090000004"/>
    <n v="321047836"/>
    <x v="0"/>
  </r>
  <r>
    <x v="0"/>
    <s v="NARRAGANSETT ELECTRIC"/>
    <x v="4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0"/>
    <n v="103037.69"/>
    <n v="728036"/>
    <x v="2"/>
  </r>
  <r>
    <x v="0"/>
    <s v="NARRAGANSETT ELECTRIC"/>
    <x v="4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06"/>
    <n v="4132755.52"/>
    <n v="26561504"/>
    <x v="4"/>
  </r>
  <r>
    <x v="0"/>
    <s v="NARRAGANSETT ELECTRIC"/>
    <x v="4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4376.9399999999996"/>
    <n v="22790"/>
    <x v="5"/>
  </r>
  <r>
    <x v="0"/>
    <s v="NARRAGANSETT ELECTRIC"/>
    <x v="4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57.17"/>
    <n v="1956"/>
    <x v="2"/>
  </r>
  <r>
    <x v="0"/>
    <s v="NARRAGANSETT ELECTRIC"/>
    <x v="4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912.43"/>
    <n v="4468"/>
    <x v="2"/>
  </r>
  <r>
    <x v="0"/>
    <s v="NARRAGANSETT ELECTRIC"/>
    <x v="4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47.0600000000004"/>
    <n v="12689"/>
    <x v="3"/>
  </r>
  <r>
    <x v="0"/>
    <s v="NARRAGANSETT ELECTRIC"/>
    <x v="4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8"/>
    <n v="13543.5"/>
    <n v="24852"/>
    <x v="3"/>
  </r>
  <r>
    <x v="0"/>
    <s v="NARRAGANSETT ELECTRIC"/>
    <x v="4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72"/>
    <n v="2739680.33"/>
    <n v="21249969"/>
    <x v="0"/>
  </r>
  <r>
    <x v="0"/>
    <s v="NARRAGANSETT ELECTRIC"/>
    <x v="4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21"/>
    <n v="155869.17000000001"/>
    <n v="2843429"/>
    <x v="4"/>
  </r>
  <r>
    <x v="0"/>
    <s v="NARRAGANSETT ELECTRIC"/>
    <x v="4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9510.2199999999993"/>
    <n v="73266"/>
    <x v="2"/>
  </r>
  <r>
    <x v="0"/>
    <s v="NARRAGANSETT ELECTRIC"/>
    <x v="4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6"/>
    <n v="229456.27"/>
    <n v="1105631"/>
    <x v="0"/>
  </r>
  <r>
    <x v="0"/>
    <s v="NARRAGANSETT ELECTRIC"/>
    <x v="4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181"/>
    <n v="827697.67"/>
    <n v="55529225"/>
    <x v="2"/>
  </r>
  <r>
    <x v="0"/>
    <s v="NARRAGANSETT ELECTRIC"/>
    <x v="4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468.74"/>
    <n v="2833"/>
    <x v="4"/>
  </r>
  <r>
    <x v="0"/>
    <s v="NARRAGANSETT ELECTRIC"/>
    <x v="4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27"/>
    <n v="7707569.1200000001"/>
    <n v="42659090"/>
    <x v="5"/>
  </r>
  <r>
    <x v="0"/>
    <s v="NARRAGANSETT ELECTRIC"/>
    <x v="4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320.1"/>
    <n v="35168"/>
    <x v="2"/>
  </r>
  <r>
    <x v="0"/>
    <s v="NARRAGANSETT ELECTRIC"/>
    <x v="4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2"/>
    <n v="394393.96"/>
    <n v="2146642"/>
    <x v="5"/>
  </r>
  <r>
    <x v="0"/>
    <s v="NARRAGANSETT ELECTRIC"/>
    <x v="4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21.89"/>
    <n v="18052"/>
    <x v="2"/>
  </r>
  <r>
    <x v="0"/>
    <s v="NARRAGANSETT ELECTRIC"/>
    <x v="4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65421.82"/>
    <n v="160757"/>
    <x v="2"/>
  </r>
  <r>
    <x v="0"/>
    <s v="NARRAGANSETT ELECTRIC"/>
    <x v="4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5466.17"/>
    <n v="165438"/>
    <x v="1"/>
  </r>
  <r>
    <x v="0"/>
    <s v="NARRAGANSETT ELECTRIC"/>
    <x v="4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1184.98"/>
    <n v="796489"/>
    <x v="1"/>
  </r>
  <r>
    <x v="0"/>
    <s v="NARRAGANSETT ELECTRIC"/>
    <x v="4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48.47"/>
    <n v="2377"/>
    <x v="3"/>
  </r>
  <r>
    <x v="0"/>
    <s v="NARRAGANSETT ELECTRIC"/>
    <x v="4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1104.89"/>
    <n v="90053"/>
    <x v="3"/>
  </r>
  <r>
    <x v="0"/>
    <s v="NARRAGANSETT ELECTRIC"/>
    <x v="4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8.26"/>
    <n v="3996"/>
    <x v="3"/>
  </r>
  <r>
    <x v="0"/>
    <s v="NARRAGANSETT ELECTRIC"/>
    <x v="4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6"/>
    <n v="69149.279999999999"/>
    <n v="219421"/>
    <x v="3"/>
  </r>
  <r>
    <x v="0"/>
    <s v="NARRAGANSETT ELECTRIC"/>
    <x v="4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6.28"/>
    <n v="660"/>
    <x v="3"/>
  </r>
  <r>
    <x v="0"/>
    <s v="NARRAGANSETT ELECTRIC"/>
    <x v="4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93"/>
    <n v="171"/>
    <x v="3"/>
  </r>
  <r>
    <x v="0"/>
    <s v="NARRAGANSETT ELECTRIC"/>
    <x v="4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05271.58"/>
    <n v="6558561"/>
    <x v="1"/>
  </r>
  <r>
    <x v="0"/>
    <s v="NARRAGANSETT ELECTRIC"/>
    <x v="4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2164448.7000000002"/>
    <n v="9558901"/>
    <x v="1"/>
  </r>
  <r>
    <x v="0"/>
    <s v="NARRAGANSETT ELECTRIC"/>
    <x v="4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391697.0599999996"/>
    <n v="68357650"/>
    <x v="1"/>
  </r>
  <r>
    <x v="0"/>
    <s v="NARRAGANSETT ELECTRIC"/>
    <x v="4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6492878.3399999999"/>
    <n v="86051184"/>
    <x v="1"/>
  </r>
  <r>
    <x v="0"/>
    <s v="NARRAGANSETT ELECTRIC"/>
    <x v="4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1"/>
    <n v="57292.29"/>
    <n v="464355"/>
    <x v="0"/>
  </r>
  <r>
    <x v="0"/>
    <s v="NARRAGANSETT ELECTRIC"/>
    <x v="4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8.93"/>
    <n v="595"/>
    <x v="4"/>
  </r>
  <r>
    <x v="0"/>
    <s v="NARRAGANSETT ELECTRIC"/>
    <x v="4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211496.15"/>
    <n v="1829409"/>
    <x v="1"/>
  </r>
  <r>
    <x v="0"/>
    <s v="NARRAGANSETT ELECTRIC"/>
    <x v="4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40"/>
    <n v="1763969.46"/>
    <n v="13947223"/>
    <x v="2"/>
  </r>
  <r>
    <x v="0"/>
    <s v="NARRAGANSETT ELECTRIC"/>
    <x v="4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16.86"/>
    <n v="74878"/>
    <x v="2"/>
  </r>
  <r>
    <x v="0"/>
    <s v="NARRAGANSETT ELECTRIC"/>
    <x v="4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8"/>
    <n v="6413881.46"/>
    <n v="69707539"/>
    <x v="5"/>
  </r>
  <r>
    <x v="0"/>
    <s v="NARRAGANSETT ELECTRIC"/>
    <x v="4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95.69"/>
    <n v="4612"/>
    <x v="0"/>
  </r>
  <r>
    <x v="0"/>
    <s v="NARRAGANSETT ELECTRIC"/>
    <x v="4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70232.27"/>
    <n v="1316157"/>
    <x v="2"/>
  </r>
  <r>
    <x v="0"/>
    <s v="NARRAGANSETT ELECTRIC"/>
    <x v="4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2.2"/>
    <n v="438"/>
    <x v="4"/>
  </r>
  <r>
    <x v="0"/>
    <s v="NARRAGANSETT ELECTRIC"/>
    <x v="4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720156.98"/>
    <n v="3723975"/>
    <x v="5"/>
  </r>
  <r>
    <x v="0"/>
    <s v="NARRAGANSETT ELECTRIC"/>
    <x v="4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556.47"/>
    <n v="97192"/>
    <x v="5"/>
  </r>
  <r>
    <x v="0"/>
    <s v="NARRAGANSETT ELECTRIC"/>
    <x v="4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61.1799999999998"/>
    <n v="10451"/>
    <x v="3"/>
  </r>
  <r>
    <x v="0"/>
    <s v="NARRAGANSETT ELECTRIC"/>
    <x v="4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842.34"/>
    <n v="25941"/>
    <x v="3"/>
  </r>
  <r>
    <x v="0"/>
    <s v="NARRAGANSETT ELECTRIC"/>
    <x v="4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92989.85"/>
    <n v="2007291"/>
    <x v="1"/>
  </r>
  <r>
    <x v="0"/>
    <s v="NARRAGANSETT ELECTRIC"/>
    <x v="4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516794.81"/>
    <n v="2347817"/>
    <x v="1"/>
  </r>
  <r>
    <x v="0"/>
    <s v="NARRAGANSETT ELECTRIC"/>
    <x v="4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2716950.76"/>
    <n v="34769048"/>
    <x v="1"/>
  </r>
  <r>
    <x v="0"/>
    <s v="NARRAGANSETT ELECTRIC"/>
    <x v="4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4"/>
    <n v="1070439.03"/>
    <n v="13011522"/>
    <x v="1"/>
  </r>
  <r>
    <x v="0"/>
    <s v="NARRAGANSETT ELECTRIC"/>
    <x v="4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89.78"/>
    <n v="76140"/>
    <x v="3"/>
  </r>
  <r>
    <x v="0"/>
    <s v="NARRAGANSETT ELECTRIC"/>
    <x v="4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0"/>
    <n v="48930.74"/>
    <n v="404145"/>
    <x v="2"/>
  </r>
  <r>
    <x v="0"/>
    <s v="NARRAGANSETT ELECTRIC"/>
    <x v="4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6"/>
    <n v="421323.51"/>
    <n v="4285263"/>
    <x v="5"/>
  </r>
  <r>
    <x v="0"/>
    <s v="NARRAGANSETT ELECTRIC"/>
    <x v="4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501.91"/>
    <n v="46379"/>
    <x v="2"/>
  </r>
  <r>
    <x v="0"/>
    <s v="NARRAGANSETT ELECTRIC"/>
    <x v="4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25.76"/>
    <n v="2981"/>
    <x v="3"/>
  </r>
  <r>
    <x v="0"/>
    <s v="NARRAGANSETT ELECTRIC"/>
    <x v="4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64.88"/>
    <n v="3798"/>
    <x v="3"/>
  </r>
  <r>
    <x v="0"/>
    <s v="NARRAGANSETT ELECTRIC"/>
    <x v="4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174.43"/>
    <n v="14403"/>
    <x v="3"/>
  </r>
  <r>
    <x v="0"/>
    <s v="NARRAGANSETT ELECTRIC"/>
    <x v="4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99823.41"/>
    <n v="389578"/>
    <x v="3"/>
  </r>
  <r>
    <x v="0"/>
    <s v="NARRAGANSETT ELECTRIC"/>
    <x v="4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9619.92"/>
    <n v="990362"/>
    <x v="3"/>
  </r>
  <r>
    <x v="0"/>
    <s v="NARRAGANSETT ELECTRIC"/>
    <x v="4"/>
    <x v="7"/>
    <s v="AUGUST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89.16999999999996"/>
    <n v="174"/>
    <x v="3"/>
  </r>
  <r>
    <x v="0"/>
    <s v="NARRAGANSETT ELECTRIC"/>
    <x v="4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254.4"/>
    <n v="46168"/>
    <x v="3"/>
  </r>
  <r>
    <x v="0"/>
    <s v="NARRAGANSETT ELECTRIC"/>
    <x v="4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84553.39"/>
    <n v="150606"/>
    <x v="3"/>
  </r>
  <r>
    <x v="0"/>
    <s v="NARRAGANSETT ELECTRIC"/>
    <x v="4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11.37"/>
    <n v="2894"/>
    <x v="3"/>
  </r>
  <r>
    <x v="0"/>
    <s v="NARRAGANSETT ELECTRIC"/>
    <x v="4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3548.639999999999"/>
    <n v="109565"/>
    <x v="3"/>
  </r>
  <r>
    <x v="0"/>
    <s v="NARRAGANSETT ELECTRIC"/>
    <x v="4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3313.38"/>
    <n v="88027"/>
    <x v="2"/>
  </r>
  <r>
    <x v="0"/>
    <s v="NARRAGANSETT ELECTRIC"/>
    <x v="4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2"/>
    <n v="2664428.35"/>
    <n v="12712975"/>
    <x v="0"/>
  </r>
  <r>
    <x v="0"/>
    <s v="NARRAGANSETT ELECTRIC"/>
    <x v="4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0.28"/>
    <n v="856"/>
    <x v="2"/>
  </r>
  <r>
    <x v="0"/>
    <s v="NARRAGANSETT ELECTRIC"/>
    <x v="4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20"/>
    <n v="143335.97"/>
    <n v="921164"/>
    <x v="4"/>
  </r>
  <r>
    <x v="0"/>
    <s v="NARRAGANSETT ELECTRIC"/>
    <x v="4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35"/>
    <n v="531"/>
    <x v="3"/>
  </r>
  <r>
    <x v="0"/>
    <s v="NARRAGANSETT ELECTRIC"/>
    <x v="4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65"/>
    <n v="112793.2"/>
    <n v="881882"/>
    <x v="0"/>
  </r>
  <r>
    <x v="0"/>
    <s v="NARRAGANSETT ELECTRIC"/>
    <x v="4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3656.3"/>
    <n v="69842"/>
    <x v="4"/>
  </r>
  <r>
    <x v="0"/>
    <s v="NARRAGANSETT ELECTRIC"/>
    <x v="4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101.34"/>
    <n v="17840"/>
    <x v="2"/>
  </r>
  <r>
    <x v="0"/>
    <s v="NARRAGANSETT ELECTRIC"/>
    <x v="4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46.67"/>
    <n v="170.61"/>
    <x v="10"/>
  </r>
  <r>
    <x v="0"/>
    <s v="NARRAGANSETT ELECTRIC"/>
    <x v="4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28"/>
    <n v="358538.85"/>
    <n v="108064.01"/>
    <x v="10"/>
  </r>
  <r>
    <x v="0"/>
    <s v="NARRAGANSETT ELECTRIC"/>
    <x v="4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4"/>
    <n v="20331.689999999999"/>
    <n v="9722.7000000000007"/>
    <x v="11"/>
  </r>
  <r>
    <x v="0"/>
    <s v="NARRAGANSETT ELECTRIC"/>
    <x v="4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39.42"/>
    <n v="672.31"/>
    <x v="10"/>
  </r>
  <r>
    <x v="0"/>
    <s v="NARRAGANSETT ELECTRIC"/>
    <x v="4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44"/>
    <n v="961770.62"/>
    <n v="354171.71"/>
    <x v="8"/>
  </r>
  <r>
    <x v="0"/>
    <s v="NARRAGANSETT ELECTRIC"/>
    <x v="4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56"/>
    <n v="1613652.26"/>
    <n v="904797.06"/>
    <x v="6"/>
  </r>
  <r>
    <x v="0"/>
    <s v="NARRAGANSETT ELECTRIC"/>
    <x v="4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47"/>
    <n v="486157.12"/>
    <n v="416033.74"/>
    <x v="6"/>
  </r>
  <r>
    <x v="0"/>
    <s v="NARRAGANSETT ELECTRIC"/>
    <x v="4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151947.48000000001"/>
    <n v="163398.22"/>
    <x v="6"/>
  </r>
  <r>
    <x v="0"/>
    <s v="NARRAGANSETT ELECTRIC"/>
    <x v="4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3678.48"/>
    <n v="7115.91"/>
    <x v="6"/>
  </r>
  <r>
    <x v="0"/>
    <s v="NARRAGANSETT ELECTRIC"/>
    <x v="4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184564.24"/>
    <n v="96712.07"/>
    <x v="7"/>
  </r>
  <r>
    <x v="0"/>
    <s v="NARRAGANSETT ELECTRIC"/>
    <x v="4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5"/>
    <n v="265822.53000000003"/>
    <n v="185816.92"/>
    <x v="7"/>
  </r>
  <r>
    <x v="0"/>
    <s v="NARRAGANSETT ELECTRIC"/>
    <x v="4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131892.21"/>
    <n v="96430.98"/>
    <x v="7"/>
  </r>
  <r>
    <x v="0"/>
    <s v="NARRAGANSETT ELECTRIC"/>
    <x v="4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12456.8"/>
    <n v="5459.21"/>
    <x v="7"/>
  </r>
  <r>
    <x v="0"/>
    <s v="NARRAGANSETT ELECTRIC"/>
    <x v="4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7380.61"/>
    <n v="1581.07"/>
    <x v="7"/>
  </r>
  <r>
    <x v="0"/>
    <s v="NARRAGANSETT ELECTRIC"/>
    <x v="4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0758.36"/>
    <n v="7767.6"/>
    <x v="7"/>
  </r>
  <r>
    <x v="0"/>
    <s v="NARRAGANSETT ELECTRIC"/>
    <x v="4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29826.2"/>
    <n v="164504.64000000001"/>
    <x v="7"/>
  </r>
  <r>
    <x v="0"/>
    <s v="NARRAGANSETT ELECTRIC"/>
    <x v="4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7"/>
    <n v="104746.58"/>
    <n v="83148.81"/>
    <x v="7"/>
  </r>
  <r>
    <x v="0"/>
    <s v="NARRAGANSETT ELECTRIC"/>
    <x v="4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0310.84"/>
    <n v="142192.48000000001"/>
    <x v="7"/>
  </r>
  <r>
    <x v="0"/>
    <s v="NARRAGANSETT ELECTRIC"/>
    <x v="4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0576.86"/>
    <n v="48910.57"/>
    <x v="7"/>
  </r>
  <r>
    <x v="0"/>
    <s v="NARRAGANSETT ELECTRIC"/>
    <x v="4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81915.88"/>
    <n v="100466.44"/>
    <x v="7"/>
  </r>
  <r>
    <x v="0"/>
    <s v="NARRAGANSETT ELECTRIC"/>
    <x v="4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2815.76"/>
    <n v="29212.11"/>
    <x v="7"/>
  </r>
  <r>
    <x v="0"/>
    <s v="NARRAGANSETT ELECTRIC"/>
    <x v="4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6"/>
    <n v="279234.09000000003"/>
    <n v="1087204.53"/>
    <x v="7"/>
  </r>
  <r>
    <x v="0"/>
    <s v="NARRAGANSETT ELECTRIC"/>
    <x v="4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417.94"/>
    <n v="1382.66"/>
    <x v="7"/>
  </r>
  <r>
    <x v="0"/>
    <s v="NARRAGANSETT ELECTRIC"/>
    <x v="4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8617.8"/>
    <n v="11713.03"/>
    <x v="7"/>
  </r>
  <r>
    <x v="0"/>
    <s v="NARRAGANSETT ELECTRIC"/>
    <x v="4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36747.64000000001"/>
    <n v="0"/>
    <x v="9"/>
  </r>
  <r>
    <x v="0"/>
    <s v="NARRAGANSETT ELECTRIC"/>
    <x v="4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0671.63"/>
    <n v="0"/>
    <x v="9"/>
  </r>
  <r>
    <x v="0"/>
    <s v="NARRAGANSETT ELECTRIC"/>
    <x v="4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3.29"/>
    <n v="146474.57999999999"/>
    <x v="7"/>
  </r>
  <r>
    <x v="0"/>
    <s v="NARRAGANSETT ELECTRIC"/>
    <x v="4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52922.9"/>
    <n v="48142.26"/>
    <x v="7"/>
  </r>
  <r>
    <x v="0"/>
    <s v="NARRAGANSETT ELECTRIC"/>
    <x v="4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8085.74"/>
    <n v="1223095.8899999999"/>
    <x v="7"/>
  </r>
  <r>
    <x v="0"/>
    <s v="NARRAGANSETT ELECTRIC"/>
    <x v="4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2"/>
    <n v="29448.52"/>
    <n v="13168.51"/>
    <x v="8"/>
  </r>
  <r>
    <x v="0"/>
    <s v="NARRAGANSETT ELECTRIC"/>
    <x v="4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226.12"/>
    <n v="53.47"/>
    <x v="8"/>
  </r>
  <r>
    <x v="0"/>
    <s v="NARRAGANSETT ELECTRIC"/>
    <x v="4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252.31"/>
    <n v="88.4"/>
    <x v="8"/>
  </r>
  <r>
    <x v="0"/>
    <s v="NARRAGANSETT ELECTRIC"/>
    <x v="4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25428.240000000002"/>
    <n v="17211.439999999999"/>
    <x v="6"/>
  </r>
  <r>
    <x v="0"/>
    <s v="NARRAGANSETT ELECTRIC"/>
    <x v="4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055.919999999998"/>
    <n v="58579.86"/>
    <x v="6"/>
  </r>
  <r>
    <x v="0"/>
    <s v="NARRAGANSETT ELECTRIC"/>
    <x v="4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1191.48"/>
    <n v="15743.8"/>
    <x v="6"/>
  </r>
  <r>
    <x v="0"/>
    <s v="NARRAGANSETT ELECTRIC"/>
    <x v="4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3"/>
    <n v="35360.18"/>
    <n v="24416.01"/>
    <x v="7"/>
  </r>
  <r>
    <x v="0"/>
    <s v="NARRAGANSETT ELECTRIC"/>
    <x v="4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9"/>
    <n v="24666.880000000001"/>
    <n v="20241.900000000001"/>
    <x v="7"/>
  </r>
  <r>
    <x v="0"/>
    <s v="NARRAGANSETT ELECTRIC"/>
    <x v="4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2"/>
    <n v="20333.53"/>
    <n v="20782.009999999998"/>
    <x v="7"/>
  </r>
  <r>
    <x v="0"/>
    <s v="NARRAGANSETT ELECTRIC"/>
    <x v="4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17562.18"/>
    <n v="42697.97"/>
    <x v="7"/>
  </r>
  <r>
    <x v="0"/>
    <s v="NARRAGANSETT ELECTRIC"/>
    <x v="4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7420.78"/>
    <n v="12252.73"/>
    <x v="7"/>
  </r>
  <r>
    <x v="0"/>
    <s v="NARRAGANSETT ELECTRIC"/>
    <x v="4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70226.84"/>
    <n v="59158.22"/>
    <x v="7"/>
  </r>
  <r>
    <x v="0"/>
    <s v="NARRAGANSETT ELECTRIC"/>
    <x v="4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3"/>
    <n v="68548.179999999993"/>
    <n v="99655.1"/>
    <x v="7"/>
  </r>
  <r>
    <x v="0"/>
    <s v="NARRAGANSETT ELECTRIC"/>
    <x v="4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2"/>
    <n v="119709.57"/>
    <n v="199680.7"/>
    <x v="7"/>
  </r>
  <r>
    <x v="0"/>
    <s v="NARRAGANSETT ELECTRIC"/>
    <x v="4"/>
    <x v="8"/>
    <s v="SEPTEMBER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-18829.98"/>
    <n v="-14833"/>
    <x v="7"/>
  </r>
  <r>
    <x v="0"/>
    <s v="NARRAGANSETT ELECTRIC"/>
    <x v="4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57697.34"/>
    <n v="59944.28"/>
    <x v="7"/>
  </r>
  <r>
    <x v="0"/>
    <s v="NARRAGANSETT ELECTRIC"/>
    <x v="4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8"/>
    <n v="64810.27"/>
    <n v="168349.38"/>
    <x v="7"/>
  </r>
  <r>
    <x v="0"/>
    <s v="NARRAGANSETT ELECTRIC"/>
    <x v="4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931553.52"/>
    <n v="3043894.56"/>
    <x v="7"/>
  </r>
  <r>
    <x v="0"/>
    <s v="NARRAGANSETT ELECTRIC"/>
    <x v="4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63.63"/>
    <n v="15.42"/>
    <x v="8"/>
  </r>
  <r>
    <x v="0"/>
    <s v="NARRAGANSETT ELECTRIC"/>
    <x v="4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345"/>
    <n v="8297821.0499999998"/>
    <n v="3493021.76"/>
    <x v="10"/>
  </r>
  <r>
    <x v="0"/>
    <s v="NARRAGANSETT ELECTRIC"/>
    <x v="4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15.92999999999995"/>
    <n v="263.13"/>
    <x v="10"/>
  </r>
  <r>
    <x v="0"/>
    <s v="NARRAGANSETT ELECTRIC"/>
    <x v="4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17"/>
    <n v="725498.17"/>
    <n v="428449.92"/>
    <x v="11"/>
  </r>
  <r>
    <x v="0"/>
    <s v="NARRAGANSETT ELECTRIC"/>
    <x v="4"/>
    <x v="8"/>
    <s v="SEPTEMBER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3.06"/>
    <n v="5.14"/>
    <x v="9"/>
  </r>
  <r>
    <x v="0"/>
    <s v="NARRAGANSETT ELECTRIC"/>
    <x v="4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624"/>
    <n v="57462263.869999997"/>
    <n v="271345595"/>
    <x v="0"/>
  </r>
  <r>
    <x v="0"/>
    <s v="NARRAGANSETT ELECTRIC"/>
    <x v="4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22"/>
    <n v="105360.49"/>
    <n v="737632"/>
    <x v="2"/>
  </r>
  <r>
    <x v="0"/>
    <s v="NARRAGANSETT ELECTRIC"/>
    <x v="4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50"/>
    <n v="3440571.57"/>
    <n v="21902810"/>
    <x v="4"/>
  </r>
  <r>
    <x v="0"/>
    <s v="NARRAGANSETT ELECTRIC"/>
    <x v="4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5197.45"/>
    <n v="25171"/>
    <x v="5"/>
  </r>
  <r>
    <x v="0"/>
    <s v="NARRAGANSETT ELECTRIC"/>
    <x v="4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7.57"/>
    <n v="1361"/>
    <x v="2"/>
  </r>
  <r>
    <x v="0"/>
    <s v="NARRAGANSETT ELECTRIC"/>
    <x v="4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07.34"/>
    <n v="3971"/>
    <x v="2"/>
  </r>
  <r>
    <x v="0"/>
    <s v="NARRAGANSETT ELECTRIC"/>
    <x v="4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25.3500000000004"/>
    <n v="14080"/>
    <x v="3"/>
  </r>
  <r>
    <x v="0"/>
    <s v="NARRAGANSETT ELECTRIC"/>
    <x v="4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598.2"/>
    <n v="27599"/>
    <x v="3"/>
  </r>
  <r>
    <x v="0"/>
    <s v="NARRAGANSETT ELECTRIC"/>
    <x v="4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300"/>
    <n v="2257101.14"/>
    <n v="17228019"/>
    <x v="0"/>
  </r>
  <r>
    <x v="0"/>
    <s v="NARRAGANSETT ELECTRIC"/>
    <x v="4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96"/>
    <n v="122296.8"/>
    <n v="2357048"/>
    <x v="4"/>
  </r>
  <r>
    <x v="0"/>
    <s v="NARRAGANSETT ELECTRIC"/>
    <x v="4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7"/>
    <n v="7817.75"/>
    <n v="58810"/>
    <x v="2"/>
  </r>
  <r>
    <x v="0"/>
    <s v="NARRAGANSETT ELECTRIC"/>
    <x v="4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0"/>
    <n v="212178.24"/>
    <n v="1016875"/>
    <x v="0"/>
  </r>
  <r>
    <x v="0"/>
    <s v="NARRAGANSETT ELECTRIC"/>
    <x v="4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20"/>
    <n v="3038226.28"/>
    <n v="52318235"/>
    <x v="2"/>
  </r>
  <r>
    <x v="0"/>
    <s v="NARRAGANSETT ELECTRIC"/>
    <x v="4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72.79"/>
    <n v="2195"/>
    <x v="4"/>
  </r>
  <r>
    <x v="0"/>
    <s v="NARRAGANSETT ELECTRIC"/>
    <x v="4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67"/>
    <n v="7452178.7000000002"/>
    <n v="40960993"/>
    <x v="5"/>
  </r>
  <r>
    <x v="0"/>
    <s v="NARRAGANSETT ELECTRIC"/>
    <x v="4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123.94"/>
    <n v="34193"/>
    <x v="2"/>
  </r>
  <r>
    <x v="0"/>
    <s v="NARRAGANSETT ELECTRIC"/>
    <x v="4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8"/>
    <n v="374494.3"/>
    <n v="1984847"/>
    <x v="5"/>
  </r>
  <r>
    <x v="0"/>
    <s v="NARRAGANSETT ELECTRIC"/>
    <x v="4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408.06"/>
    <n v="17112"/>
    <x v="2"/>
  </r>
  <r>
    <x v="0"/>
    <s v="NARRAGANSETT ELECTRIC"/>
    <x v="4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46653.24"/>
    <n v="162544"/>
    <x v="2"/>
  </r>
  <r>
    <x v="0"/>
    <s v="NARRAGANSETT ELECTRIC"/>
    <x v="4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9094.42"/>
    <n v="133814"/>
    <x v="1"/>
  </r>
  <r>
    <x v="0"/>
    <s v="NARRAGANSETT ELECTRIC"/>
    <x v="4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6134.47"/>
    <n v="1432191"/>
    <x v="1"/>
  </r>
  <r>
    <x v="0"/>
    <s v="NARRAGANSETT ELECTRIC"/>
    <x v="4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79.24"/>
    <n v="2642"/>
    <x v="3"/>
  </r>
  <r>
    <x v="0"/>
    <s v="NARRAGANSETT ELECTRIC"/>
    <x v="4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7"/>
    <n v="21676.54"/>
    <n v="102946"/>
    <x v="3"/>
  </r>
  <r>
    <x v="0"/>
    <s v="NARRAGANSETT ELECTRIC"/>
    <x v="4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1.7"/>
    <n v="4432"/>
    <x v="3"/>
  </r>
  <r>
    <x v="0"/>
    <s v="NARRAGANSETT ELECTRIC"/>
    <x v="4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3"/>
    <n v="70488"/>
    <n v="241245"/>
    <x v="3"/>
  </r>
  <r>
    <x v="0"/>
    <s v="NARRAGANSETT ELECTRIC"/>
    <x v="4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12.19"/>
    <n v="732"/>
    <x v="3"/>
  </r>
  <r>
    <x v="0"/>
    <s v="NARRAGANSETT ELECTRIC"/>
    <x v="4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7.17"/>
    <n v="190"/>
    <x v="3"/>
  </r>
  <r>
    <x v="0"/>
    <s v="NARRAGANSETT ELECTRIC"/>
    <x v="4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235876.8799999999"/>
    <n v="5753402"/>
    <x v="1"/>
  </r>
  <r>
    <x v="0"/>
    <s v="NARRAGANSETT ELECTRIC"/>
    <x v="4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8"/>
    <n v="2185013.27"/>
    <n v="9979126"/>
    <x v="1"/>
  </r>
  <r>
    <x v="0"/>
    <s v="NARRAGANSETT ELECTRIC"/>
    <x v="4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0"/>
    <n v="5270334.1500000004"/>
    <n v="68539594"/>
    <x v="1"/>
  </r>
  <r>
    <x v="0"/>
    <s v="NARRAGANSETT ELECTRIC"/>
    <x v="4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6"/>
    <n v="6576611.0099999998"/>
    <n v="85798153"/>
    <x v="1"/>
  </r>
  <r>
    <x v="0"/>
    <s v="NARRAGANSETT ELECTRIC"/>
    <x v="4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2"/>
    <n v="62609.02"/>
    <n v="507195"/>
    <x v="0"/>
  </r>
  <r>
    <x v="0"/>
    <s v="NARRAGANSETT ELECTRIC"/>
    <x v="4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6.95"/>
    <n v="524"/>
    <x v="4"/>
  </r>
  <r>
    <x v="0"/>
    <s v="NARRAGANSETT ELECTRIC"/>
    <x v="4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8980.75"/>
    <n v="2030419"/>
    <x v="1"/>
  </r>
  <r>
    <x v="0"/>
    <s v="NARRAGANSETT ELECTRIC"/>
    <x v="4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733"/>
    <n v="1729920.1"/>
    <n v="13609121"/>
    <x v="2"/>
  </r>
  <r>
    <x v="0"/>
    <s v="NARRAGANSETT ELECTRIC"/>
    <x v="4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01.25"/>
    <n v="74758"/>
    <x v="2"/>
  </r>
  <r>
    <x v="0"/>
    <s v="NARRAGANSETT ELECTRIC"/>
    <x v="4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7"/>
    <n v="6325366.0800000001"/>
    <n v="67297082"/>
    <x v="5"/>
  </r>
  <r>
    <x v="0"/>
    <s v="NARRAGANSETT ELECTRIC"/>
    <x v="4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75.99"/>
    <n v="4515"/>
    <x v="0"/>
  </r>
  <r>
    <x v="0"/>
    <s v="NARRAGANSETT ELECTRIC"/>
    <x v="4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85000.21999999997"/>
    <n v="1257100"/>
    <x v="2"/>
  </r>
  <r>
    <x v="0"/>
    <s v="NARRAGANSETT ELECTRIC"/>
    <x v="4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47"/>
    <n v="420"/>
    <x v="4"/>
  </r>
  <r>
    <x v="0"/>
    <s v="NARRAGANSETT ELECTRIC"/>
    <x v="4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720869.61"/>
    <n v="3754846"/>
    <x v="5"/>
  </r>
  <r>
    <x v="0"/>
    <s v="NARRAGANSETT ELECTRIC"/>
    <x v="4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749.36"/>
    <n v="89522"/>
    <x v="5"/>
  </r>
  <r>
    <x v="0"/>
    <s v="NARRAGANSETT ELECTRIC"/>
    <x v="4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931.160000000003"/>
    <n v="545006"/>
    <x v="1"/>
  </r>
  <r>
    <x v="0"/>
    <s v="NARRAGANSETT ELECTRIC"/>
    <x v="4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97.19"/>
    <n v="11600"/>
    <x v="3"/>
  </r>
  <r>
    <x v="0"/>
    <s v="NARRAGANSETT ELECTRIC"/>
    <x v="4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8092.72"/>
    <n v="28791"/>
    <x v="3"/>
  </r>
  <r>
    <x v="0"/>
    <s v="NARRAGANSETT ELECTRIC"/>
    <x v="4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477741.22"/>
    <n v="1991044"/>
    <x v="1"/>
  </r>
  <r>
    <x v="0"/>
    <s v="NARRAGANSETT ELECTRIC"/>
    <x v="4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4"/>
    <n v="509606.89"/>
    <n v="2303631"/>
    <x v="1"/>
  </r>
  <r>
    <x v="0"/>
    <s v="NARRAGANSETT ELECTRIC"/>
    <x v="4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1867787.75"/>
    <n v="23012601"/>
    <x v="1"/>
  </r>
  <r>
    <x v="0"/>
    <s v="NARRAGANSETT ELECTRIC"/>
    <x v="4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195154.01"/>
    <n v="14508896"/>
    <x v="1"/>
  </r>
  <r>
    <x v="0"/>
    <s v="NARRAGANSETT ELECTRIC"/>
    <x v="4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876.66"/>
    <n v="58990"/>
    <x v="3"/>
  </r>
  <r>
    <x v="0"/>
    <s v="NARRAGANSETT ELECTRIC"/>
    <x v="4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41355.01"/>
    <n v="339140"/>
    <x v="2"/>
  </r>
  <r>
    <x v="0"/>
    <s v="NARRAGANSETT ELECTRIC"/>
    <x v="4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2"/>
    <n v="441555.86"/>
    <n v="4496347"/>
    <x v="5"/>
  </r>
  <r>
    <x v="0"/>
    <s v="NARRAGANSETT ELECTRIC"/>
    <x v="4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098.379999999999"/>
    <n v="44449"/>
    <x v="2"/>
  </r>
  <r>
    <x v="0"/>
    <s v="NARRAGANSETT ELECTRIC"/>
    <x v="4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64.16"/>
    <n v="3308"/>
    <x v="3"/>
  </r>
  <r>
    <x v="0"/>
    <s v="NARRAGANSETT ELECTRIC"/>
    <x v="4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71.35"/>
    <n v="4214"/>
    <x v="3"/>
  </r>
  <r>
    <x v="0"/>
    <s v="NARRAGANSETT ELECTRIC"/>
    <x v="4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231.22"/>
    <n v="15985"/>
    <x v="3"/>
  </r>
  <r>
    <x v="0"/>
    <s v="NARRAGANSETT ELECTRIC"/>
    <x v="4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33158.9"/>
    <n v="579299"/>
    <x v="3"/>
  </r>
  <r>
    <x v="0"/>
    <s v="NARRAGANSETT ELECTRIC"/>
    <x v="4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45049.29999999999"/>
    <n v="1121488"/>
    <x v="3"/>
  </r>
  <r>
    <x v="0"/>
    <s v="NARRAGANSETT ELECTRIC"/>
    <x v="4"/>
    <x v="8"/>
    <s v="SEPTEMBER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72.85"/>
    <n v="192"/>
    <x v="3"/>
  </r>
  <r>
    <x v="0"/>
    <s v="NARRAGANSETT ELECTRIC"/>
    <x v="4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674.24"/>
    <n v="51184"/>
    <x v="3"/>
  </r>
  <r>
    <x v="0"/>
    <s v="NARRAGANSETT ELECTRIC"/>
    <x v="4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-37783.69"/>
    <n v="-57598"/>
    <x v="3"/>
  </r>
  <r>
    <x v="0"/>
    <s v="NARRAGANSETT ELECTRIC"/>
    <x v="4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75.44"/>
    <n v="3212"/>
    <x v="3"/>
  </r>
  <r>
    <x v="0"/>
    <s v="NARRAGANSETT ELECTRIC"/>
    <x v="4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6019.41"/>
    <n v="123760"/>
    <x v="3"/>
  </r>
  <r>
    <x v="0"/>
    <s v="NARRAGANSETT ELECTRIC"/>
    <x v="4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688.08"/>
    <n v="83470"/>
    <x v="2"/>
  </r>
  <r>
    <x v="0"/>
    <s v="NARRAGANSETT ELECTRIC"/>
    <x v="4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50"/>
    <n v="2339081.48"/>
    <n v="11107400"/>
    <x v="0"/>
  </r>
  <r>
    <x v="0"/>
    <s v="NARRAGANSETT ELECTRIC"/>
    <x v="4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3.31"/>
    <n v="622"/>
    <x v="2"/>
  </r>
  <r>
    <x v="0"/>
    <s v="NARRAGANSETT ELECTRIC"/>
    <x v="4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18"/>
    <n v="133877.01999999999"/>
    <n v="851899"/>
    <x v="4"/>
  </r>
  <r>
    <x v="0"/>
    <s v="NARRAGANSETT ELECTRIC"/>
    <x v="4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2.86"/>
    <n v="589"/>
    <x v="3"/>
  </r>
  <r>
    <x v="0"/>
    <s v="NARRAGANSETT ELECTRIC"/>
    <x v="4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3"/>
    <n v="96333.67"/>
    <n v="745812"/>
    <x v="0"/>
  </r>
  <r>
    <x v="0"/>
    <s v="NARRAGANSETT ELECTRIC"/>
    <x v="4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9"/>
    <n v="2877.35"/>
    <n v="56228"/>
    <x v="4"/>
  </r>
  <r>
    <x v="0"/>
    <s v="NARRAGANSETT ELECTRIC"/>
    <x v="4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76.72"/>
    <n v="15920"/>
    <x v="2"/>
  </r>
  <r>
    <x v="0"/>
    <s v="NARRAGANSETT ELECTRIC"/>
    <x v="4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570.77"/>
    <n v="251.84"/>
    <x v="10"/>
  </r>
  <r>
    <x v="0"/>
    <s v="NARRAGANSETT ELECTRIC"/>
    <x v="4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720"/>
    <n v="380309.1"/>
    <n v="127092.21"/>
    <x v="10"/>
  </r>
  <r>
    <x v="0"/>
    <s v="NARRAGANSETT ELECTRIC"/>
    <x v="4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7"/>
    <n v="21359.96"/>
    <n v="10728.17"/>
    <x v="11"/>
  </r>
  <r>
    <x v="0"/>
    <s v="NARRAGANSETT ELECTRIC"/>
    <x v="4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43.77"/>
    <n v="937.53"/>
    <x v="10"/>
  </r>
  <r>
    <x v="0"/>
    <s v="NARRAGANSETT ELECTRIC"/>
    <x v="4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616"/>
    <n v="1135236.57"/>
    <n v="485633.83"/>
    <x v="8"/>
  </r>
  <r>
    <x v="0"/>
    <s v="NARRAGANSETT ELECTRIC"/>
    <x v="4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45"/>
    <n v="2002773.3"/>
    <n v="1228924.57"/>
    <x v="6"/>
  </r>
  <r>
    <x v="0"/>
    <s v="NARRAGANSETT ELECTRIC"/>
    <x v="4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08"/>
    <n v="584475.71"/>
    <n v="598845.02"/>
    <x v="6"/>
  </r>
  <r>
    <x v="0"/>
    <s v="NARRAGANSETT ELECTRIC"/>
    <x v="4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166778.78"/>
    <n v="188544.37"/>
    <x v="6"/>
  </r>
  <r>
    <x v="0"/>
    <s v="NARRAGANSETT ELECTRIC"/>
    <x v="4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6"/>
    <n v="15823.88"/>
    <n v="8162.98"/>
    <x v="6"/>
  </r>
  <r>
    <x v="0"/>
    <s v="NARRAGANSETT ELECTRIC"/>
    <x v="4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65587.58"/>
    <n v="-118078.77"/>
    <x v="7"/>
  </r>
  <r>
    <x v="0"/>
    <s v="NARRAGANSETT ELECTRIC"/>
    <x v="4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331005.74"/>
    <n v="316751.15000000002"/>
    <x v="7"/>
  </r>
  <r>
    <x v="0"/>
    <s v="NARRAGANSETT ELECTRIC"/>
    <x v="4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148959.6"/>
    <n v="125740.5"/>
    <x v="7"/>
  </r>
  <r>
    <x v="0"/>
    <s v="NARRAGANSETT ELECTRIC"/>
    <x v="4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842.17"/>
    <n v="921.08"/>
    <x v="7"/>
  </r>
  <r>
    <x v="0"/>
    <s v="NARRAGANSETT ELECTRIC"/>
    <x v="4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3"/>
    <n v="5871.56"/>
    <n v="4792.53"/>
    <x v="7"/>
  </r>
  <r>
    <x v="0"/>
    <s v="NARRAGANSETT ELECTRIC"/>
    <x v="4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4463.52"/>
    <n v="13129.04"/>
    <x v="7"/>
  </r>
  <r>
    <x v="0"/>
    <s v="NARRAGANSETT ELECTRIC"/>
    <x v="4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43602.19"/>
    <n v="220284.94"/>
    <x v="7"/>
  </r>
  <r>
    <x v="0"/>
    <s v="NARRAGANSETT ELECTRIC"/>
    <x v="4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8"/>
    <n v="113072.46"/>
    <n v="90780.85"/>
    <x v="7"/>
  </r>
  <r>
    <x v="0"/>
    <s v="NARRAGANSETT ELECTRIC"/>
    <x v="4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97848.22"/>
    <n v="162537.79999999999"/>
    <x v="7"/>
  </r>
  <r>
    <x v="0"/>
    <s v="NARRAGANSETT ELECTRIC"/>
    <x v="4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3966.78"/>
    <n v="57059.32"/>
    <x v="7"/>
  </r>
  <r>
    <x v="0"/>
    <s v="NARRAGANSETT ELECTRIC"/>
    <x v="4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09820.67"/>
    <n v="137030.34"/>
    <x v="7"/>
  </r>
  <r>
    <x v="0"/>
    <s v="NARRAGANSETT ELECTRIC"/>
    <x v="4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1100.26"/>
    <n v="21672.34"/>
    <x v="7"/>
  </r>
  <r>
    <x v="0"/>
    <s v="NARRAGANSETT ELECTRIC"/>
    <x v="4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5"/>
    <n v="276964.13"/>
    <n v="1104129.52"/>
    <x v="7"/>
  </r>
  <r>
    <x v="0"/>
    <s v="NARRAGANSETT ELECTRIC"/>
    <x v="4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031.9799999999996"/>
    <n v="1161.6300000000001"/>
    <x v="7"/>
  </r>
  <r>
    <x v="0"/>
    <s v="NARRAGANSETT ELECTRIC"/>
    <x v="4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8038.560000000001"/>
    <n v="11566.02"/>
    <x v="7"/>
  </r>
  <r>
    <x v="0"/>
    <s v="NARRAGANSETT ELECTRIC"/>
    <x v="4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92587.08"/>
    <n v="0"/>
    <x v="9"/>
  </r>
  <r>
    <x v="0"/>
    <s v="NARRAGANSETT ELECTRIC"/>
    <x v="4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72072.09999999998"/>
    <n v="0"/>
    <x v="9"/>
  </r>
  <r>
    <x v="0"/>
    <s v="NARRAGANSETT ELECTRIC"/>
    <x v="4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4796.99"/>
    <n v="189320.59"/>
    <x v="7"/>
  </r>
  <r>
    <x v="0"/>
    <s v="NARRAGANSETT ELECTRIC"/>
    <x v="4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0965.89"/>
    <n v="55303.31"/>
    <x v="7"/>
  </r>
  <r>
    <x v="0"/>
    <s v="NARRAGANSETT ELECTRIC"/>
    <x v="4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64302.41"/>
    <n v="961990.05"/>
    <x v="7"/>
  </r>
  <r>
    <x v="0"/>
    <s v="NARRAGANSETT ELECTRIC"/>
    <x v="4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3"/>
    <n v="52893.93"/>
    <n v="44232.52"/>
    <x v="8"/>
  </r>
  <r>
    <x v="0"/>
    <s v="NARRAGANSETT ELECTRIC"/>
    <x v="4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6"/>
    <n v="1833.46"/>
    <n v="897.06"/>
    <x v="8"/>
  </r>
  <r>
    <x v="0"/>
    <s v="NARRAGANSETT ELECTRIC"/>
    <x v="4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4433.7700000000004"/>
    <n v="3000.71"/>
    <x v="8"/>
  </r>
  <r>
    <x v="0"/>
    <s v="NARRAGANSETT ELECTRIC"/>
    <x v="4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32879.47"/>
    <n v="22815.85"/>
    <x v="6"/>
  </r>
  <r>
    <x v="0"/>
    <s v="NARRAGANSETT ELECTRIC"/>
    <x v="4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3"/>
    <n v="28853.97"/>
    <n v="39728.089999999997"/>
    <x v="6"/>
  </r>
  <r>
    <x v="0"/>
    <s v="NARRAGANSETT ELECTRIC"/>
    <x v="4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1742.46"/>
    <n v="16787.2"/>
    <x v="6"/>
  </r>
  <r>
    <x v="0"/>
    <s v="NARRAGANSETT ELECTRIC"/>
    <x v="4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4"/>
    <n v="36808.050000000003"/>
    <n v="25334"/>
    <x v="7"/>
  </r>
  <r>
    <x v="0"/>
    <s v="NARRAGANSETT ELECTRIC"/>
    <x v="4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8"/>
    <n v="31868.94"/>
    <n v="28473.439999999999"/>
    <x v="7"/>
  </r>
  <r>
    <x v="0"/>
    <s v="NARRAGANSETT ELECTRIC"/>
    <x v="4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1"/>
    <n v="19475.97"/>
    <n v="20514.73"/>
    <x v="7"/>
  </r>
  <r>
    <x v="0"/>
    <s v="NARRAGANSETT ELECTRIC"/>
    <x v="4"/>
    <x v="9"/>
    <s v="OCTOBER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322.15"/>
    <n v="821.37"/>
    <x v="7"/>
  </r>
  <r>
    <x v="0"/>
    <s v="NARRAGANSETT ELECTRIC"/>
    <x v="4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19782.97"/>
    <n v="51684.75"/>
    <x v="7"/>
  </r>
  <r>
    <x v="0"/>
    <s v="NARRAGANSETT ELECTRIC"/>
    <x v="4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7732.46"/>
    <n v="13514.08"/>
    <x v="7"/>
  </r>
  <r>
    <x v="0"/>
    <s v="NARRAGANSETT ELECTRIC"/>
    <x v="4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14821.64"/>
    <n v="99026.36"/>
    <x v="7"/>
  </r>
  <r>
    <x v="0"/>
    <s v="NARRAGANSETT ELECTRIC"/>
    <x v="4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5"/>
    <n v="121363.28"/>
    <n v="198131.48"/>
    <x v="7"/>
  </r>
  <r>
    <x v="0"/>
    <s v="NARRAGANSETT ELECTRIC"/>
    <x v="4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0"/>
    <n v="116859.41"/>
    <n v="199130.72"/>
    <x v="7"/>
  </r>
  <r>
    <x v="0"/>
    <s v="NARRAGANSETT ELECTRIC"/>
    <x v="4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1"/>
    <n v="18711.79"/>
    <n v="14833"/>
    <x v="7"/>
  </r>
  <r>
    <x v="0"/>
    <s v="NARRAGANSETT ELECTRIC"/>
    <x v="4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80158.880000000005"/>
    <n v="83909.21"/>
    <x v="7"/>
  </r>
  <r>
    <x v="0"/>
    <s v="NARRAGANSETT ELECTRIC"/>
    <x v="4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45662.97"/>
    <n v="420580.47"/>
    <x v="7"/>
  </r>
  <r>
    <x v="0"/>
    <s v="NARRAGANSETT ELECTRIC"/>
    <x v="4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834685.99"/>
    <n v="2391327.37"/>
    <x v="7"/>
  </r>
  <r>
    <x v="0"/>
    <s v="NARRAGANSETT ELECTRIC"/>
    <x v="4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48.62"/>
    <n v="124.38"/>
    <x v="8"/>
  </r>
  <r>
    <x v="0"/>
    <s v="NARRAGANSETT ELECTRIC"/>
    <x v="4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93"/>
    <n v="10143816.539999999"/>
    <n v="4771625.68"/>
    <x v="10"/>
  </r>
  <r>
    <x v="0"/>
    <s v="NARRAGANSETT ELECTRIC"/>
    <x v="4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809.38"/>
    <n v="394.72"/>
    <x v="10"/>
  </r>
  <r>
    <x v="0"/>
    <s v="NARRAGANSETT ELECTRIC"/>
    <x v="4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054"/>
    <n v="894991.64"/>
    <n v="587126.93000000005"/>
    <x v="11"/>
  </r>
  <r>
    <x v="0"/>
    <s v="NARRAGANSETT ELECTRIC"/>
    <x v="4"/>
    <x v="9"/>
    <s v="OCTOBER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3944"/>
    <n v="41371321.82"/>
    <n v="166752478"/>
    <x v="0"/>
  </r>
  <r>
    <x v="0"/>
    <s v="NARRAGANSETT ELECTRIC"/>
    <x v="4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19"/>
    <n v="63444.1"/>
    <n v="419664"/>
    <x v="2"/>
  </r>
  <r>
    <x v="0"/>
    <s v="NARRAGANSETT ELECTRIC"/>
    <x v="4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224"/>
    <n v="2640448.85"/>
    <n v="14171483"/>
    <x v="4"/>
  </r>
  <r>
    <x v="0"/>
    <s v="NARRAGANSETT ELECTRIC"/>
    <x v="4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487.7"/>
    <n v="18696"/>
    <x v="5"/>
  </r>
  <r>
    <x v="0"/>
    <s v="NARRAGANSETT ELECTRIC"/>
    <x v="4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84"/>
    <n v="1284"/>
    <x v="2"/>
  </r>
  <r>
    <x v="0"/>
    <s v="NARRAGANSETT ELECTRIC"/>
    <x v="4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14.61"/>
    <n v="3519"/>
    <x v="2"/>
  </r>
  <r>
    <x v="0"/>
    <s v="NARRAGANSETT ELECTRIC"/>
    <x v="4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572.16"/>
    <n v="17551"/>
    <x v="3"/>
  </r>
  <r>
    <x v="0"/>
    <s v="NARRAGANSETT ELECTRIC"/>
    <x v="4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6"/>
    <n v="18021.560000000001"/>
    <n v="34218"/>
    <x v="3"/>
  </r>
  <r>
    <x v="0"/>
    <s v="NARRAGANSETT ELECTRIC"/>
    <x v="4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6236"/>
    <n v="1368742.55"/>
    <n v="10614272"/>
    <x v="0"/>
  </r>
  <r>
    <x v="0"/>
    <s v="NARRAGANSETT ELECTRIC"/>
    <x v="4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8"/>
    <n v="70053.600000000006"/>
    <n v="1542815"/>
    <x v="4"/>
  </r>
  <r>
    <x v="0"/>
    <s v="NARRAGANSETT ELECTRIC"/>
    <x v="4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5664.98"/>
    <n v="43225"/>
    <x v="2"/>
  </r>
  <r>
    <x v="0"/>
    <s v="NARRAGANSETT ELECTRIC"/>
    <x v="4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5"/>
    <n v="166442.01999999999"/>
    <n v="689553"/>
    <x v="0"/>
  </r>
  <r>
    <x v="0"/>
    <s v="NARRAGANSETT ELECTRIC"/>
    <x v="4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757"/>
    <n v="2182786.98"/>
    <n v="41353533"/>
    <x v="2"/>
  </r>
  <r>
    <x v="0"/>
    <s v="NARRAGANSETT ELECTRIC"/>
    <x v="4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171.83"/>
    <n v="840"/>
    <x v="4"/>
  </r>
  <r>
    <x v="0"/>
    <s v="NARRAGANSETT ELECTRIC"/>
    <x v="4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706"/>
    <n v="9471808.4700000007"/>
    <n v="42947319"/>
    <x v="5"/>
  </r>
  <r>
    <x v="0"/>
    <s v="NARRAGANSETT ELECTRIC"/>
    <x v="4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9659.0400000000009"/>
    <n v="37122"/>
    <x v="2"/>
  </r>
  <r>
    <x v="0"/>
    <s v="NARRAGANSETT ELECTRIC"/>
    <x v="4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1"/>
    <n v="436328.38"/>
    <n v="1853227"/>
    <x v="5"/>
  </r>
  <r>
    <x v="0"/>
    <s v="NARRAGANSETT ELECTRIC"/>
    <x v="4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27.34"/>
    <n v="19836"/>
    <x v="2"/>
  </r>
  <r>
    <x v="0"/>
    <s v="NARRAGANSETT ELECTRIC"/>
    <x v="4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76251.259999999995"/>
    <n v="130963"/>
    <x v="2"/>
  </r>
  <r>
    <x v="0"/>
    <s v="NARRAGANSETT ELECTRIC"/>
    <x v="4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7180.169999999998"/>
    <n v="76558"/>
    <x v="1"/>
  </r>
  <r>
    <x v="0"/>
    <s v="NARRAGANSETT ELECTRIC"/>
    <x v="4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4778.54"/>
    <n v="55189"/>
    <x v="1"/>
  </r>
  <r>
    <x v="0"/>
    <s v="NARRAGANSETT ELECTRIC"/>
    <x v="4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1181.48"/>
    <n v="3291"/>
    <x v="3"/>
  </r>
  <r>
    <x v="0"/>
    <s v="NARRAGANSETT ELECTRIC"/>
    <x v="4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5"/>
    <n v="24943.93"/>
    <n v="128172"/>
    <x v="3"/>
  </r>
  <r>
    <x v="0"/>
    <s v="NARRAGANSETT ELECTRIC"/>
    <x v="4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04.0999999999999"/>
    <n v="5522"/>
    <x v="3"/>
  </r>
  <r>
    <x v="0"/>
    <s v="NARRAGANSETT ELECTRIC"/>
    <x v="4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4"/>
    <n v="104930.91"/>
    <n v="300786"/>
    <x v="3"/>
  </r>
  <r>
    <x v="0"/>
    <s v="NARRAGANSETT ELECTRIC"/>
    <x v="4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6.64"/>
    <n v="912"/>
    <x v="3"/>
  </r>
  <r>
    <x v="0"/>
    <s v="NARRAGANSETT ELECTRIC"/>
    <x v="4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55"/>
    <n v="237"/>
    <x v="3"/>
  </r>
  <r>
    <x v="0"/>
    <s v="NARRAGANSETT ELECTRIC"/>
    <x v="4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1048117.05"/>
    <n v="4713054"/>
    <x v="1"/>
  </r>
  <r>
    <x v="0"/>
    <s v="NARRAGANSETT ELECTRIC"/>
    <x v="4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2121581.5699999998"/>
    <n v="9038678"/>
    <x v="1"/>
  </r>
  <r>
    <x v="0"/>
    <s v="NARRAGANSETT ELECTRIC"/>
    <x v="4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9"/>
    <n v="4781234.3600000003"/>
    <n v="60147072"/>
    <x v="1"/>
  </r>
  <r>
    <x v="0"/>
    <s v="NARRAGANSETT ELECTRIC"/>
    <x v="4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54"/>
    <n v="5534341.4199999999"/>
    <n v="71029591"/>
    <x v="1"/>
  </r>
  <r>
    <x v="0"/>
    <s v="NARRAGANSETT ELECTRIC"/>
    <x v="4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6"/>
    <n v="30674.67"/>
    <n v="247687"/>
    <x v="0"/>
  </r>
  <r>
    <x v="0"/>
    <s v="NARRAGANSETT ELECTRIC"/>
    <x v="4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8.65"/>
    <n v="336"/>
    <x v="4"/>
  </r>
  <r>
    <x v="0"/>
    <s v="NARRAGANSETT ELECTRIC"/>
    <x v="4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5533.35"/>
    <n v="1812477"/>
    <x v="1"/>
  </r>
  <r>
    <x v="0"/>
    <s v="NARRAGANSETT ELECTRIC"/>
    <x v="4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18"/>
    <n v="1433527.72"/>
    <n v="11515160"/>
    <x v="2"/>
  </r>
  <r>
    <x v="0"/>
    <s v="NARRAGANSETT ELECTRIC"/>
    <x v="4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406.870000000001"/>
    <n v="74397"/>
    <x v="2"/>
  </r>
  <r>
    <x v="0"/>
    <s v="NARRAGANSETT ELECTRIC"/>
    <x v="4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85"/>
    <n v="6363778.9900000002"/>
    <n v="63942752"/>
    <x v="5"/>
  </r>
  <r>
    <x v="0"/>
    <s v="NARRAGANSETT ELECTRIC"/>
    <x v="4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573.02"/>
    <n v="2124"/>
    <x v="0"/>
  </r>
  <r>
    <x v="0"/>
    <s v="NARRAGANSETT ELECTRIC"/>
    <x v="4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5"/>
    <n v="243438.56"/>
    <n v="990496"/>
    <x v="2"/>
  </r>
  <r>
    <x v="0"/>
    <s v="NARRAGANSETT ELECTRIC"/>
    <x v="4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4.88"/>
    <n v="333"/>
    <x v="4"/>
  </r>
  <r>
    <x v="0"/>
    <s v="NARRAGANSETT ELECTRIC"/>
    <x v="4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2"/>
    <n v="919938.7"/>
    <n v="3955709"/>
    <x v="5"/>
  </r>
  <r>
    <x v="0"/>
    <s v="NARRAGANSETT ELECTRIC"/>
    <x v="4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7916.31"/>
    <n v="107910"/>
    <x v="5"/>
  </r>
  <r>
    <x v="0"/>
    <s v="NARRAGANSETT ELECTRIC"/>
    <x v="4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5859.58"/>
    <n v="943148"/>
    <x v="1"/>
  </r>
  <r>
    <x v="0"/>
    <s v="NARRAGANSETT ELECTRIC"/>
    <x v="4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872.82"/>
    <n v="14453"/>
    <x v="3"/>
  </r>
  <r>
    <x v="0"/>
    <s v="NARRAGANSETT ELECTRIC"/>
    <x v="4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2172.58"/>
    <n v="35874"/>
    <x v="3"/>
  </r>
  <r>
    <x v="0"/>
    <s v="NARRAGANSETT ELECTRIC"/>
    <x v="4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3"/>
    <n v="427107.2"/>
    <n v="1720809"/>
    <x v="1"/>
  </r>
  <r>
    <x v="0"/>
    <s v="NARRAGANSETT ELECTRIC"/>
    <x v="4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429476.93"/>
    <n v="1869036"/>
    <x v="1"/>
  </r>
  <r>
    <x v="0"/>
    <s v="NARRAGANSETT ELECTRIC"/>
    <x v="4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2052600.08"/>
    <n v="25939247"/>
    <x v="1"/>
  </r>
  <r>
    <x v="0"/>
    <s v="NARRAGANSETT ELECTRIC"/>
    <x v="4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283225.47"/>
    <n v="15922294"/>
    <x v="1"/>
  </r>
  <r>
    <x v="0"/>
    <s v="NARRAGANSETT ELECTRIC"/>
    <x v="4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070.39"/>
    <n v="155055"/>
    <x v="3"/>
  </r>
  <r>
    <x v="0"/>
    <s v="NARRAGANSETT ELECTRIC"/>
    <x v="4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40739.730000000003"/>
    <n v="343216"/>
    <x v="2"/>
  </r>
  <r>
    <x v="0"/>
    <s v="NARRAGANSETT ELECTRIC"/>
    <x v="4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511080.49"/>
    <n v="4885746"/>
    <x v="5"/>
  </r>
  <r>
    <x v="0"/>
    <s v="NARRAGANSETT ELECTRIC"/>
    <x v="4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673.67"/>
    <n v="44423"/>
    <x v="2"/>
  </r>
  <r>
    <x v="0"/>
    <s v="NARRAGANSETT ELECTRIC"/>
    <x v="4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67.5999999999999"/>
    <n v="3254"/>
    <x v="3"/>
  </r>
  <r>
    <x v="0"/>
    <s v="NARRAGANSETT ELECTRIC"/>
    <x v="4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233.99"/>
    <n v="5252"/>
    <x v="3"/>
  </r>
  <r>
    <x v="0"/>
    <s v="NARRAGANSETT ELECTRIC"/>
    <x v="4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726.6"/>
    <n v="19913"/>
    <x v="3"/>
  </r>
  <r>
    <x v="0"/>
    <s v="NARRAGANSETT ELECTRIC"/>
    <x v="4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61594.58"/>
    <n v="721029"/>
    <x v="3"/>
  </r>
  <r>
    <x v="0"/>
    <s v="NARRAGANSETT ELECTRIC"/>
    <x v="4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185146.45"/>
    <n v="1506322"/>
    <x v="3"/>
  </r>
  <r>
    <x v="0"/>
    <s v="NARRAGANSETT ELECTRIC"/>
    <x v="4"/>
    <x v="9"/>
    <s v="OCTOBER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653.12"/>
    <n v="240"/>
    <x v="3"/>
  </r>
  <r>
    <x v="0"/>
    <s v="NARRAGANSETT ELECTRIC"/>
    <x v="4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198"/>
    <n v="21886.29"/>
    <n v="63564"/>
    <x v="3"/>
  </r>
  <r>
    <x v="0"/>
    <s v="NARRAGANSETT ELECTRIC"/>
    <x v="4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97089.76"/>
    <n v="182131"/>
    <x v="3"/>
  </r>
  <r>
    <x v="0"/>
    <s v="NARRAGANSETT ELECTRIC"/>
    <x v="4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143.8599999999999"/>
    <n v="4002"/>
    <x v="3"/>
  </r>
  <r>
    <x v="0"/>
    <s v="NARRAGANSETT ELECTRIC"/>
    <x v="4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43253.599999999999"/>
    <n v="156608"/>
    <x v="3"/>
  </r>
  <r>
    <x v="0"/>
    <s v="NARRAGANSETT ELECTRIC"/>
    <x v="4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1211.86"/>
    <n v="82860"/>
    <x v="2"/>
  </r>
  <r>
    <x v="0"/>
    <s v="NARRAGANSETT ELECTRIC"/>
    <x v="4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7"/>
    <n v="1934095.98"/>
    <n v="7755855"/>
    <x v="0"/>
  </r>
  <r>
    <x v="0"/>
    <s v="NARRAGANSETT ELECTRIC"/>
    <x v="4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31.53"/>
    <n v="435"/>
    <x v="2"/>
  </r>
  <r>
    <x v="0"/>
    <s v="NARRAGANSETT ELECTRIC"/>
    <x v="4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2"/>
    <n v="110641.64"/>
    <n v="591886"/>
    <x v="4"/>
  </r>
  <r>
    <x v="0"/>
    <s v="NARRAGANSETT ELECTRIC"/>
    <x v="4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67.88"/>
    <n v="735"/>
    <x v="3"/>
  </r>
  <r>
    <x v="0"/>
    <s v="NARRAGANSETT ELECTRIC"/>
    <x v="4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3"/>
    <n v="74763.13"/>
    <n v="596459"/>
    <x v="0"/>
  </r>
  <r>
    <x v="0"/>
    <s v="NARRAGANSETT ELECTRIC"/>
    <x v="4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1945.56"/>
    <n v="42369"/>
    <x v="4"/>
  </r>
  <r>
    <x v="0"/>
    <s v="NARRAGANSETT ELECTRIC"/>
    <x v="4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435.48"/>
    <n v="1224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6" firstHeaderRow="1" firstDataRow="3" firstDataCol="1"/>
  <pivotFields count="8">
    <pivotField showAll="0" defaultSubtotal="0"/>
    <pivotField axis="axisCol" showAll="0" defaultSubtotal="0">
      <items count="93">
        <item x="1"/>
        <item m="1" x="70"/>
        <item m="1" x="18"/>
        <item m="1" x="38"/>
        <item m="1" x="62"/>
        <item m="1" x="85"/>
        <item m="1" x="12"/>
        <item m="1" x="32"/>
        <item m="1" x="54"/>
        <item m="1" x="57"/>
        <item m="1" x="75"/>
        <item m="1" x="5"/>
        <item m="1" x="26"/>
        <item m="1" x="51"/>
        <item m="1" x="72"/>
        <item m="1" x="89"/>
        <item m="1" x="17"/>
        <item m="1" x="36"/>
        <item m="1" x="67"/>
        <item m="1" x="84"/>
        <item m="1" x="11"/>
        <item m="1" x="30"/>
        <item m="1" x="33"/>
        <item m="1" x="55"/>
        <item m="1" x="74"/>
        <item m="1" x="3"/>
        <item m="1" x="24"/>
        <item m="1" x="50"/>
        <item m="1" x="71"/>
        <item m="1" x="88"/>
        <item m="1" x="15"/>
        <item m="1" x="19"/>
        <item m="1" x="39"/>
        <item m="1" x="63"/>
        <item m="1" x="79"/>
        <item m="1" x="9"/>
        <item m="1" x="29"/>
        <item m="1" x="49"/>
        <item m="1" x="69"/>
        <item m="1" x="87"/>
        <item m="1" x="23"/>
        <item m="1" x="44"/>
        <item m="1" x="65"/>
        <item m="1" x="82"/>
        <item m="1" x="37"/>
        <item m="1" x="60"/>
        <item m="1" x="77"/>
        <item m="1" x="6"/>
        <item m="1" x="31"/>
        <item m="1" x="53"/>
        <item m="1" x="73"/>
        <item m="1" x="91"/>
        <item m="1" x="4"/>
        <item m="1" x="25"/>
        <item m="1" x="45"/>
        <item m="1" x="66"/>
        <item m="1" x="83"/>
        <item m="1" x="16"/>
        <item m="1" x="35"/>
        <item m="1" x="59"/>
        <item m="1" x="76"/>
        <item m="1" x="80"/>
        <item m="1" x="8"/>
        <item m="1" x="28"/>
        <item m="1" x="48"/>
        <item m="1" x="68"/>
        <item m="1" x="2"/>
        <item m="1" x="22"/>
        <item m="1" x="43"/>
        <item m="1" x="64"/>
        <item m="1" x="86"/>
        <item m="1" x="14"/>
        <item m="1" x="34"/>
        <item m="1" x="56"/>
        <item m="1" x="61"/>
        <item m="1" x="78"/>
        <item m="1" x="7"/>
        <item m="1" x="27"/>
        <item m="1" x="47"/>
        <item m="1" x="92"/>
        <item m="1" x="21"/>
        <item m="1" x="41"/>
        <item m="1" x="10"/>
        <item m="1" x="20"/>
        <item m="1" x="13"/>
        <item m="1" x="58"/>
        <item m="1" x="46"/>
        <item m="1" x="42"/>
        <item m="1" x="52"/>
        <item m="1" x="90"/>
        <item m="1" x="40"/>
        <item m="1" x="81"/>
        <item x="0"/>
      </items>
    </pivotField>
    <pivotField subtotalTop="0" showAll="0" defaultSubtotal="0"/>
    <pivotField showAll="0" defaultSubtotal="0"/>
    <pivotField dataField="1" showAll="0" defaultSubtotal="0"/>
    <pivotField axis="axisRow" subtotalTop="0" showAll="0" defaultSubtotal="0">
      <items count="7">
        <item x="5"/>
        <item x="4"/>
        <item x="0"/>
        <item h="1" x="2"/>
        <item x="1"/>
        <item x="3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9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2"/>
        <item m="1" x="3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abSelected="1" topLeftCell="A10" workbookViewId="0">
      <selection activeCell="F23" sqref="F23"/>
    </sheetView>
  </sheetViews>
  <sheetFormatPr defaultRowHeight="15" x14ac:dyDescent="0.25"/>
  <cols>
    <col min="1" max="1" width="18.140625" style="155" customWidth="1"/>
    <col min="2" max="2" width="94.85546875" style="149" customWidth="1"/>
    <col min="4" max="6" width="17.7109375" customWidth="1"/>
  </cols>
  <sheetData>
    <row r="1" spans="1:6" ht="15.75" thickBot="1" x14ac:dyDescent="0.3"/>
    <row r="2" spans="1:6" ht="15.75" thickBot="1" x14ac:dyDescent="0.3">
      <c r="A2" s="496" t="s">
        <v>162</v>
      </c>
      <c r="B2" s="497"/>
    </row>
    <row r="3" spans="1:6" ht="30" x14ac:dyDescent="0.25">
      <c r="A3" s="156" t="s">
        <v>63</v>
      </c>
      <c r="B3" s="153" t="s">
        <v>67</v>
      </c>
    </row>
    <row r="4" spans="1:6" ht="30" x14ac:dyDescent="0.25">
      <c r="A4" s="156" t="s">
        <v>64</v>
      </c>
      <c r="B4" s="153" t="s">
        <v>68</v>
      </c>
    </row>
    <row r="5" spans="1:6" x14ac:dyDescent="0.25">
      <c r="A5" s="156" t="s">
        <v>65</v>
      </c>
      <c r="B5" s="153" t="s">
        <v>69</v>
      </c>
    </row>
    <row r="6" spans="1:6" x14ac:dyDescent="0.25">
      <c r="A6" s="156" t="s">
        <v>66</v>
      </c>
      <c r="B6" s="153" t="s">
        <v>70</v>
      </c>
    </row>
    <row r="7" spans="1:6" x14ac:dyDescent="0.25">
      <c r="A7" s="156" t="s">
        <v>72</v>
      </c>
      <c r="B7" s="153" t="s">
        <v>71</v>
      </c>
    </row>
    <row r="8" spans="1:6" x14ac:dyDescent="0.25">
      <c r="A8" s="154"/>
    </row>
    <row r="9" spans="1:6" x14ac:dyDescent="0.25">
      <c r="A9" s="154"/>
    </row>
    <row r="10" spans="1:6" ht="15.75" thickBot="1" x14ac:dyDescent="0.3">
      <c r="A10" s="154"/>
    </row>
    <row r="11" spans="1:6" ht="15.75" thickBot="1" x14ac:dyDescent="0.3">
      <c r="A11" s="496" t="s">
        <v>185</v>
      </c>
      <c r="B11" s="497"/>
      <c r="D11" s="498" t="s">
        <v>186</v>
      </c>
      <c r="E11" s="499"/>
      <c r="F11" s="500"/>
    </row>
    <row r="12" spans="1:6" ht="30" x14ac:dyDescent="0.25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25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25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25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25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25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25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25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30" x14ac:dyDescent="0.25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25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30" x14ac:dyDescent="0.25">
      <c r="A22" s="154" t="s">
        <v>96</v>
      </c>
      <c r="B22" s="149" t="s">
        <v>166</v>
      </c>
      <c r="D22" s="157">
        <v>44805</v>
      </c>
      <c r="E22" s="158">
        <v>44835</v>
      </c>
      <c r="F22" s="158">
        <v>44835</v>
      </c>
    </row>
    <row r="23" spans="1:6" x14ac:dyDescent="0.25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25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30" x14ac:dyDescent="0.25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25">
      <c r="A26" s="154" t="s">
        <v>100</v>
      </c>
      <c r="B26" s="149" t="s">
        <v>169</v>
      </c>
      <c r="D26" s="160"/>
      <c r="E26" s="161"/>
      <c r="F26" s="162"/>
    </row>
    <row r="27" spans="1:6" x14ac:dyDescent="0.25">
      <c r="A27" s="154" t="s">
        <v>101</v>
      </c>
      <c r="B27" s="149" t="s">
        <v>170</v>
      </c>
      <c r="D27" s="160"/>
      <c r="E27" s="161"/>
      <c r="F27" s="162"/>
    </row>
    <row r="28" spans="1:6" x14ac:dyDescent="0.25">
      <c r="A28" s="154" t="s">
        <v>102</v>
      </c>
      <c r="B28" s="149" t="s">
        <v>180</v>
      </c>
    </row>
    <row r="29" spans="1:6" x14ac:dyDescent="0.25">
      <c r="A29" s="154" t="s">
        <v>103</v>
      </c>
      <c r="B29" s="149" t="s">
        <v>182</v>
      </c>
    </row>
    <row r="30" spans="1:6" x14ac:dyDescent="0.25">
      <c r="A30" s="154" t="s">
        <v>104</v>
      </c>
      <c r="B30" s="149" t="s">
        <v>181</v>
      </c>
    </row>
    <row r="34" spans="1:4" ht="15.75" thickBot="1" x14ac:dyDescent="0.3"/>
    <row r="35" spans="1:4" ht="15.75" thickBot="1" x14ac:dyDescent="0.3">
      <c r="A35" s="496" t="s">
        <v>161</v>
      </c>
      <c r="B35" s="497"/>
    </row>
    <row r="36" spans="1:4" x14ac:dyDescent="0.25">
      <c r="A36" s="154" t="s">
        <v>88</v>
      </c>
      <c r="B36" s="149" t="s">
        <v>89</v>
      </c>
    </row>
    <row r="37" spans="1:4" x14ac:dyDescent="0.25">
      <c r="A37" s="154" t="s">
        <v>85</v>
      </c>
      <c r="B37" s="149" t="s">
        <v>86</v>
      </c>
    </row>
    <row r="38" spans="1:4" x14ac:dyDescent="0.25">
      <c r="A38" s="154"/>
      <c r="B38" s="149" t="s">
        <v>87</v>
      </c>
    </row>
    <row r="39" spans="1:4" x14ac:dyDescent="0.25">
      <c r="A39" s="154" t="s">
        <v>107</v>
      </c>
      <c r="B39" s="149" t="s">
        <v>108</v>
      </c>
    </row>
    <row r="40" spans="1:4" x14ac:dyDescent="0.25">
      <c r="A40" s="154"/>
      <c r="B40" s="149" t="s">
        <v>109</v>
      </c>
    </row>
    <row r="41" spans="1:4" x14ac:dyDescent="0.25">
      <c r="A41" s="154" t="s">
        <v>106</v>
      </c>
      <c r="B41" s="149" t="s">
        <v>110</v>
      </c>
    </row>
    <row r="42" spans="1:4" x14ac:dyDescent="0.25">
      <c r="A42" s="154"/>
      <c r="B42" s="149" t="s">
        <v>111</v>
      </c>
      <c r="D42" s="203" t="s">
        <v>700</v>
      </c>
    </row>
    <row r="43" spans="1:4" ht="30" x14ac:dyDescent="0.25">
      <c r="A43" s="154" t="s">
        <v>105</v>
      </c>
      <c r="B43" s="149" t="s">
        <v>112</v>
      </c>
    </row>
    <row r="44" spans="1:4" ht="30" x14ac:dyDescent="0.25">
      <c r="A44" s="154"/>
      <c r="B44" s="149" t="s">
        <v>113</v>
      </c>
    </row>
    <row r="45" spans="1:4" x14ac:dyDescent="0.25">
      <c r="A45" s="154"/>
    </row>
    <row r="46" spans="1:4" x14ac:dyDescent="0.25">
      <c r="A46" s="154"/>
    </row>
    <row r="47" spans="1:4" x14ac:dyDescent="0.25">
      <c r="A47" s="154"/>
    </row>
    <row r="48" spans="1:4" ht="30" x14ac:dyDescent="0.25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I161"/>
  <sheetViews>
    <sheetView zoomScale="8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40625" defaultRowHeight="15" x14ac:dyDescent="0.25"/>
  <cols>
    <col min="1" max="1" width="4.7109375" style="137" customWidth="1"/>
    <col min="2" max="2" width="40.7109375" style="2" customWidth="1"/>
    <col min="3" max="35" width="13.7109375" style="2" customWidth="1"/>
    <col min="36" max="46" width="15.140625" style="2" customWidth="1"/>
    <col min="47" max="48" width="15.140625" style="2" hidden="1" customWidth="1"/>
    <col min="49" max="102" width="13.7109375" style="2" customWidth="1"/>
    <col min="103" max="103" width="14.5703125" style="2" bestFit="1" customWidth="1"/>
    <col min="104" max="112" width="14.5703125" style="2" customWidth="1"/>
    <col min="113" max="113" width="3.85546875" style="338" customWidth="1"/>
    <col min="114" max="16384" width="9.140625" style="2"/>
  </cols>
  <sheetData>
    <row r="1" spans="1:113" ht="16.5" thickTop="1" thickBot="1" x14ac:dyDescent="0.3">
      <c r="B1" s="501" t="s">
        <v>16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502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2"/>
    </row>
    <row r="2" spans="1:113" ht="27.6" customHeight="1" thickTop="1" x14ac:dyDescent="0.35">
      <c r="B2" s="206" t="s">
        <v>163</v>
      </c>
      <c r="C2" s="506" t="s">
        <v>570</v>
      </c>
      <c r="D2" s="506"/>
      <c r="E2" s="506"/>
      <c r="F2" s="506"/>
      <c r="G2" s="506"/>
      <c r="H2" s="506"/>
      <c r="I2" s="50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C2" s="6"/>
      <c r="CD2" s="7"/>
    </row>
    <row r="3" spans="1:113" ht="27.6" customHeight="1" x14ac:dyDescent="0.35">
      <c r="B3" s="206" t="s">
        <v>572</v>
      </c>
      <c r="C3" s="505" t="s">
        <v>573</v>
      </c>
      <c r="D3" s="505"/>
      <c r="E3" s="505"/>
      <c r="F3" s="505"/>
      <c r="G3" s="505"/>
      <c r="H3" s="505"/>
      <c r="I3" s="50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C3" s="8"/>
      <c r="CD3" s="9"/>
    </row>
    <row r="4" spans="1:113" ht="27.6" customHeight="1" x14ac:dyDescent="0.35">
      <c r="B4" s="206" t="s">
        <v>0</v>
      </c>
      <c r="C4" s="503">
        <v>44835</v>
      </c>
      <c r="D4" s="504"/>
      <c r="E4" s="504"/>
      <c r="F4" s="504"/>
      <c r="G4" s="504"/>
      <c r="H4" s="504"/>
      <c r="I4" s="50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C4" s="8"/>
      <c r="CD4" s="10"/>
    </row>
    <row r="5" spans="1:113" x14ac:dyDescent="0.2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C5" s="8"/>
      <c r="CD5" s="10"/>
    </row>
    <row r="6" spans="1:113" ht="15.75" thickBot="1" x14ac:dyDescent="0.3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C6" s="17"/>
      <c r="CD6" s="19"/>
      <c r="CY6" s="397"/>
      <c r="CZ6" s="397"/>
      <c r="DA6" s="397"/>
      <c r="DB6" s="397"/>
      <c r="DC6" s="397"/>
      <c r="DD6" s="397"/>
      <c r="DE6" s="397"/>
      <c r="DF6" s="397"/>
      <c r="DG6" s="397"/>
      <c r="DH6" s="397"/>
    </row>
    <row r="7" spans="1:113" s="3" customFormat="1" ht="15.75" thickBot="1" x14ac:dyDescent="0.3">
      <c r="A7" s="138"/>
      <c r="B7" s="20"/>
      <c r="C7" s="507">
        <v>2019</v>
      </c>
      <c r="D7" s="508"/>
      <c r="E7" s="508"/>
      <c r="F7" s="508"/>
      <c r="G7" s="508"/>
      <c r="H7" s="508"/>
      <c r="I7" s="508"/>
      <c r="J7" s="508"/>
      <c r="K7" s="508"/>
      <c r="L7" s="509"/>
      <c r="M7" s="508">
        <v>2020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9"/>
      <c r="Y7" s="508">
        <v>2021</v>
      </c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9"/>
      <c r="AK7" s="508">
        <v>2022</v>
      </c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9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21" t="s">
        <v>577</v>
      </c>
      <c r="CD7" s="22"/>
      <c r="CE7" s="22"/>
      <c r="CF7" s="22"/>
      <c r="CG7" s="22"/>
      <c r="CH7" s="22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395"/>
      <c r="CZ7" s="474"/>
      <c r="DA7" s="395"/>
      <c r="DB7" s="395"/>
      <c r="DC7" s="395"/>
      <c r="DD7" s="395"/>
      <c r="DE7" s="395"/>
      <c r="DF7" s="395"/>
      <c r="DG7" s="395"/>
      <c r="DH7" s="395"/>
      <c r="DI7" s="473"/>
    </row>
    <row r="8" spans="1:113" ht="15.75" thickBot="1" x14ac:dyDescent="0.3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3" t="s">
        <v>3</v>
      </c>
      <c r="AJ8" s="402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830</v>
      </c>
      <c r="AQ8" s="27" t="s">
        <v>10</v>
      </c>
      <c r="AR8" s="27" t="s">
        <v>1</v>
      </c>
      <c r="AS8" s="27" t="s">
        <v>11</v>
      </c>
      <c r="AT8" s="27" t="s">
        <v>2</v>
      </c>
      <c r="AU8" s="353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463" t="s">
        <v>822</v>
      </c>
      <c r="BT8" s="463" t="s">
        <v>823</v>
      </c>
      <c r="BU8" s="463" t="s">
        <v>824</v>
      </c>
      <c r="BV8" s="463" t="s">
        <v>826</v>
      </c>
      <c r="BW8" s="28" t="s">
        <v>829</v>
      </c>
      <c r="BX8" s="28" t="s">
        <v>831</v>
      </c>
      <c r="BY8" s="28" t="s">
        <v>832</v>
      </c>
      <c r="BZ8" s="28" t="s">
        <v>833</v>
      </c>
      <c r="CA8" s="28" t="s">
        <v>835</v>
      </c>
      <c r="CB8" s="28" t="s">
        <v>836</v>
      </c>
      <c r="CC8" s="26" t="s">
        <v>792</v>
      </c>
      <c r="CD8" s="27" t="s">
        <v>793</v>
      </c>
      <c r="CE8" s="27" t="s">
        <v>794</v>
      </c>
      <c r="CF8" s="27" t="s">
        <v>795</v>
      </c>
      <c r="CG8" s="27" t="s">
        <v>796</v>
      </c>
      <c r="CH8" s="27" t="s">
        <v>797</v>
      </c>
      <c r="CI8" s="209" t="s">
        <v>798</v>
      </c>
      <c r="CJ8" s="209" t="s">
        <v>799</v>
      </c>
      <c r="CK8" s="209" t="s">
        <v>800</v>
      </c>
      <c r="CL8" s="209" t="s">
        <v>801</v>
      </c>
      <c r="CM8" s="209" t="s">
        <v>802</v>
      </c>
      <c r="CN8" s="209" t="s">
        <v>803</v>
      </c>
      <c r="CO8" s="209" t="s">
        <v>804</v>
      </c>
      <c r="CP8" s="209" t="s">
        <v>805</v>
      </c>
      <c r="CQ8" s="209" t="s">
        <v>806</v>
      </c>
      <c r="CR8" s="209" t="s">
        <v>807</v>
      </c>
      <c r="CS8" s="209" t="s">
        <v>808</v>
      </c>
      <c r="CT8" s="209" t="s">
        <v>811</v>
      </c>
      <c r="CU8" s="209" t="s">
        <v>813</v>
      </c>
      <c r="CV8" s="209" t="s">
        <v>815</v>
      </c>
      <c r="CW8" s="209" t="s">
        <v>816</v>
      </c>
      <c r="CX8" s="339" t="s">
        <v>817</v>
      </c>
      <c r="CY8" s="339" t="s">
        <v>822</v>
      </c>
      <c r="CZ8" s="388" t="s">
        <v>823</v>
      </c>
      <c r="DA8" s="422" t="s">
        <v>824</v>
      </c>
      <c r="DB8" s="422" t="s">
        <v>826</v>
      </c>
      <c r="DC8" s="388" t="s">
        <v>829</v>
      </c>
      <c r="DD8" s="422" t="s">
        <v>831</v>
      </c>
      <c r="DE8" s="422" t="s">
        <v>832</v>
      </c>
      <c r="DF8" s="422" t="s">
        <v>833</v>
      </c>
      <c r="DG8" s="422" t="s">
        <v>835</v>
      </c>
      <c r="DH8" s="423" t="s">
        <v>836</v>
      </c>
      <c r="DI8" s="399"/>
    </row>
    <row r="9" spans="1:113" s="56" customFormat="1" x14ac:dyDescent="0.2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46"/>
      <c r="Y9" s="53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438"/>
      <c r="AL9" s="274"/>
      <c r="AM9" s="213"/>
      <c r="AN9" s="213"/>
      <c r="AO9" s="213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464"/>
      <c r="BT9" s="387"/>
      <c r="BU9" s="387"/>
      <c r="BV9" s="387"/>
      <c r="BW9" s="387"/>
      <c r="BX9" s="387"/>
      <c r="BY9" s="387"/>
      <c r="BZ9" s="387"/>
      <c r="CA9" s="387"/>
      <c r="CB9" s="387"/>
      <c r="CC9" s="51"/>
      <c r="CD9" s="54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243"/>
      <c r="CW9" s="243"/>
      <c r="CX9" s="243"/>
      <c r="CY9" s="243"/>
      <c r="CZ9" s="55"/>
      <c r="DA9" s="55"/>
      <c r="DB9" s="55"/>
      <c r="DC9" s="55"/>
      <c r="DD9" s="55"/>
      <c r="DE9" s="55"/>
      <c r="DF9" s="55"/>
      <c r="DG9" s="55"/>
      <c r="DH9" s="55"/>
      <c r="DI9" s="346"/>
    </row>
    <row r="10" spans="1:113" s="56" customFormat="1" x14ac:dyDescent="0.25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47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47">
        <f>'NECO-ELECTRIC'!X10+'NECO-GAS'!X10</f>
        <v>640866</v>
      </c>
      <c r="Y10" s="60">
        <f>'NECO-ELECTRIC'!Y10+'NECO-GAS'!Y10</f>
        <v>639914</v>
      </c>
      <c r="Z10" s="214">
        <f>'NECO-ELECTRIC'!Z10+'NECO-GAS'!Z10</f>
        <v>640020</v>
      </c>
      <c r="AA10" s="214">
        <f>'NECO-ELECTRIC'!AA10+'NECO-GAS'!AA10</f>
        <v>639663</v>
      </c>
      <c r="AB10" s="214">
        <f>'NECO-ELECTRIC'!AB10+'NECO-GAS'!AB10</f>
        <v>639310</v>
      </c>
      <c r="AC10" s="214">
        <f>'NECO-ELECTRIC'!AC10+'NECO-GAS'!AC10</f>
        <v>637476</v>
      </c>
      <c r="AD10" s="214">
        <f>'NECO-ELECTRIC'!AD10+'NECO-GAS'!AD10</f>
        <v>638243</v>
      </c>
      <c r="AE10" s="214">
        <f>'NECO-ELECTRIC'!AE10+'NECO-GAS'!AE10</f>
        <v>627583</v>
      </c>
      <c r="AF10" s="214">
        <f>'NECO-ELECTRIC'!AF10+'NECO-GAS'!AF10</f>
        <v>629626</v>
      </c>
      <c r="AG10" s="214">
        <f>'NECO-ELECTRIC'!AG10+'NECO-GAS'!AG10</f>
        <v>629851</v>
      </c>
      <c r="AH10" s="214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41">
        <f>'NECO-ELECTRIC'!AK10+'NECO-GAS'!AK10</f>
        <v>634140</v>
      </c>
      <c r="AL10" s="228">
        <f>'NECO-ELECTRIC'!AL10+'NECO-GAS'!AL10</f>
        <v>633648</v>
      </c>
      <c r="AM10" s="228">
        <f>'NECO-ELECTRIC'!AM10+'NECO-GAS'!AM10</f>
        <v>630387</v>
      </c>
      <c r="AN10" s="228">
        <f>'NECO-ELECTRIC'!AN10+'NECO-GAS'!AN10</f>
        <v>630582</v>
      </c>
      <c r="AO10" s="214">
        <f>'NECO-ELECTRIC'!AO10+'NECO-GAS'!AO10</f>
        <v>628941</v>
      </c>
      <c r="AP10" s="214">
        <f>'NECO-ELECTRIC'!AP10+'NECO-GAS'!AP10</f>
        <v>625830</v>
      </c>
      <c r="AQ10" s="214">
        <f>'NECO-ELECTRIC'!AQ10+'NECO-GAS'!AQ10</f>
        <v>627169</v>
      </c>
      <c r="AR10" s="214">
        <f>'NECO-ELECTRIC'!AR10+'NECO-GAS'!AR10</f>
        <v>626487</v>
      </c>
      <c r="AS10" s="214">
        <f>'NECO-ELECTRIC'!AS10+'NECO-GAS'!AS10</f>
        <v>626775</v>
      </c>
      <c r="AT10" s="214">
        <f>'NECO-ELECTRIC'!AT10+'NECO-GAS'!AT10</f>
        <v>628103</v>
      </c>
      <c r="AU10" s="59"/>
      <c r="AV10" s="99"/>
      <c r="AW10" s="401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07">
        <f t="shared" si="1"/>
        <v>-1.0540663334847796E-2</v>
      </c>
      <c r="BQ10" s="307">
        <f t="shared" ref="BQ10:BZ15" si="2">IF(ISERROR((AI10-W10)/W10)=TRUE,0,(AI10-W10)/W10)</f>
        <v>-1.3314078790464626E-2</v>
      </c>
      <c r="BR10" s="403">
        <f t="shared" si="2"/>
        <v>-1.1802779364172854E-2</v>
      </c>
      <c r="BS10" s="465">
        <f t="shared" si="2"/>
        <v>-9.0230874773797737E-3</v>
      </c>
      <c r="BT10" s="316">
        <f t="shared" si="2"/>
        <v>-9.9559388769100959E-3</v>
      </c>
      <c r="BU10" s="316">
        <f t="shared" si="2"/>
        <v>-1.4501385886005599E-2</v>
      </c>
      <c r="BV10" s="316">
        <f t="shared" si="2"/>
        <v>-1.3652218798392016E-2</v>
      </c>
      <c r="BW10" s="316">
        <f t="shared" si="2"/>
        <v>-1.3388739340775183E-2</v>
      </c>
      <c r="BX10" s="316">
        <f t="shared" si="2"/>
        <v>-1.9448705273696694E-2</v>
      </c>
      <c r="BY10" s="316">
        <f t="shared" si="2"/>
        <v>-6.5967370053044772E-4</v>
      </c>
      <c r="BZ10" s="316">
        <f t="shared" si="2"/>
        <v>-4.9854993281725976E-3</v>
      </c>
      <c r="CA10" s="316">
        <f>IF(ISERROR((AS10-AG10)/AG10)=TRUE,0,(AS10-AG10)/AG10)</f>
        <v>-4.8836947150992854E-3</v>
      </c>
      <c r="CB10" s="316">
        <f>IF(ISERROR((AT10-AH10)/AH10)=TRUE,0,(AT10-AH10)/AH10)</f>
        <v>-5.4768969634018515E-3</v>
      </c>
      <c r="CC10" s="58">
        <f>O10-C10</f>
        <v>8681</v>
      </c>
      <c r="CD10" s="61">
        <f>P10-D10</f>
        <v>10132</v>
      </c>
      <c r="CE10" s="62">
        <f>Q10-E10</f>
        <v>9829</v>
      </c>
      <c r="CF10" s="62">
        <f>R10-F10</f>
        <v>10273</v>
      </c>
      <c r="CG10" s="62">
        <f>S10-G10</f>
        <v>9146</v>
      </c>
      <c r="CH10" s="62">
        <f>T10-H10</f>
        <v>10529</v>
      </c>
      <c r="CI10" s="62">
        <f>U10-I10</f>
        <v>9924</v>
      </c>
      <c r="CJ10" s="62">
        <f>V10-J10</f>
        <v>12132</v>
      </c>
      <c r="CK10" s="62">
        <f>W10-K10</f>
        <v>10903</v>
      </c>
      <c r="CL10" s="62">
        <f>X10-L10</f>
        <v>9415</v>
      </c>
      <c r="CM10" s="62">
        <f>Y10-M10</f>
        <v>8616</v>
      </c>
      <c r="CN10" s="62">
        <f>Z10-N10</f>
        <v>7454</v>
      </c>
      <c r="CO10" s="62">
        <f>AA10-O10</f>
        <v>5851</v>
      </c>
      <c r="CP10" s="62">
        <f>AB10-P10</f>
        <v>3904</v>
      </c>
      <c r="CQ10" s="62">
        <f>AC10-Q10</f>
        <v>3065</v>
      </c>
      <c r="CR10" s="62">
        <f>AD10-R10</f>
        <v>3775</v>
      </c>
      <c r="CS10" s="62">
        <f>AE10-S10</f>
        <v>-5942</v>
      </c>
      <c r="CT10" s="62">
        <f>AF10-T10</f>
        <v>-5483</v>
      </c>
      <c r="CU10" s="62">
        <f>AG10-U10</f>
        <v>-5406</v>
      </c>
      <c r="CV10" s="320">
        <f>AH10-V10</f>
        <v>-6728</v>
      </c>
      <c r="CW10" s="320">
        <f>AI10-W10</f>
        <v>-8519</v>
      </c>
      <c r="CX10" s="320">
        <f>AJ10-X10</f>
        <v>-7564</v>
      </c>
      <c r="CY10" s="320">
        <f>AK10-Y10</f>
        <v>-5774</v>
      </c>
      <c r="CZ10" s="62">
        <f>AL10-Z10</f>
        <v>-6372</v>
      </c>
      <c r="DA10" s="62">
        <f>AM10-AA10</f>
        <v>-9276</v>
      </c>
      <c r="DB10" s="210">
        <f>AN10-AB10</f>
        <v>-8728</v>
      </c>
      <c r="DC10" s="62">
        <f>AO10-AC10</f>
        <v>-8535</v>
      </c>
      <c r="DD10" s="210">
        <f>AP10-AD10</f>
        <v>-12413</v>
      </c>
      <c r="DE10" s="210">
        <f>AQ10-AE10</f>
        <v>-414</v>
      </c>
      <c r="DF10" s="210">
        <f>AR10-AF10</f>
        <v>-3139</v>
      </c>
      <c r="DG10" s="210">
        <f>AS10-AG10</f>
        <v>-3076</v>
      </c>
      <c r="DH10" s="210">
        <f>AT10-AH10</f>
        <v>-3459</v>
      </c>
      <c r="DI10" s="346"/>
    </row>
    <row r="11" spans="1:113" s="56" customFormat="1" x14ac:dyDescent="0.25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47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47">
        <f>'NECO-ELECTRIC'!X11+'NECO-GAS'!X11</f>
        <v>50309</v>
      </c>
      <c r="Y11" s="60">
        <f>'NECO-ELECTRIC'!Y11+'NECO-GAS'!Y11</f>
        <v>51465</v>
      </c>
      <c r="Z11" s="214">
        <f>'NECO-ELECTRIC'!Z11+'NECO-GAS'!Z11</f>
        <v>52045</v>
      </c>
      <c r="AA11" s="214">
        <f>'NECO-ELECTRIC'!AA11+'NECO-GAS'!AA11</f>
        <v>52506</v>
      </c>
      <c r="AB11" s="214">
        <f>'NECO-ELECTRIC'!AB11+'NECO-GAS'!AB11</f>
        <v>52336</v>
      </c>
      <c r="AC11" s="214">
        <f>'NECO-ELECTRIC'!AC11+'NECO-GAS'!AC11</f>
        <v>53335</v>
      </c>
      <c r="AD11" s="214">
        <f>'NECO-ELECTRIC'!AD11+'NECO-GAS'!AD11</f>
        <v>52636</v>
      </c>
      <c r="AE11" s="214">
        <f>'NECO-ELECTRIC'!AE11+'NECO-GAS'!AE11</f>
        <v>62460</v>
      </c>
      <c r="AF11" s="214">
        <f>'NECO-ELECTRIC'!AF11+'NECO-GAS'!AF11</f>
        <v>60039</v>
      </c>
      <c r="AG11" s="214">
        <f>'NECO-ELECTRIC'!AG11+'NECO-GAS'!AG11</f>
        <v>59595</v>
      </c>
      <c r="AH11" s="214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41">
        <f>'NECO-ELECTRIC'!AK11+'NECO-GAS'!AK11</f>
        <v>58781</v>
      </c>
      <c r="AL11" s="228">
        <f>'NECO-ELECTRIC'!AL11+'NECO-GAS'!AL11</f>
        <v>59683</v>
      </c>
      <c r="AM11" s="228">
        <f>'NECO-ELECTRIC'!AM11+'NECO-GAS'!AM11</f>
        <v>62288</v>
      </c>
      <c r="AN11" s="228">
        <f>'NECO-ELECTRIC'!AN11+'NECO-GAS'!AN11</f>
        <v>62161</v>
      </c>
      <c r="AO11" s="214">
        <f>'NECO-ELECTRIC'!AO11+'NECO-GAS'!AO11</f>
        <v>62145</v>
      </c>
      <c r="AP11" s="214">
        <f>'NECO-ELECTRIC'!AP11+'NECO-GAS'!AP11</f>
        <v>64782</v>
      </c>
      <c r="AQ11" s="214">
        <f>'NECO-ELECTRIC'!AQ11+'NECO-GAS'!AQ11</f>
        <v>63384</v>
      </c>
      <c r="AR11" s="214">
        <f>'NECO-ELECTRIC'!AR11+'NECO-GAS'!AR11</f>
        <v>63212</v>
      </c>
      <c r="AS11" s="214">
        <f>'NECO-ELECTRIC'!AS11+'NECO-GAS'!AS11</f>
        <v>63211</v>
      </c>
      <c r="AT11" s="214">
        <f>'NECO-ELECTRIC'!AT11+'NECO-GAS'!AT11</f>
        <v>62773</v>
      </c>
      <c r="AU11" s="59"/>
      <c r="AV11" s="99"/>
      <c r="AW11" s="401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07">
        <f t="shared" si="1"/>
        <v>0.12351342495325841</v>
      </c>
      <c r="BQ11" s="307">
        <f t="shared" si="2"/>
        <v>0.16984822406509154</v>
      </c>
      <c r="BR11" s="403">
        <f t="shared" si="2"/>
        <v>0.16718678566459283</v>
      </c>
      <c r="BS11" s="465">
        <f t="shared" si="2"/>
        <v>0.14215486252793161</v>
      </c>
      <c r="BT11" s="316">
        <f t="shared" si="2"/>
        <v>0.14675761360361225</v>
      </c>
      <c r="BU11" s="316">
        <f t="shared" si="2"/>
        <v>0.18630251780748866</v>
      </c>
      <c r="BV11" s="316">
        <f t="shared" si="2"/>
        <v>0.18772928767960867</v>
      </c>
      <c r="BW11" s="316">
        <f t="shared" si="2"/>
        <v>0.16518233805193588</v>
      </c>
      <c r="BX11" s="316">
        <f t="shared" si="2"/>
        <v>0.23075461661220459</v>
      </c>
      <c r="BY11" s="316">
        <f t="shared" si="2"/>
        <v>1.4793467819404419E-2</v>
      </c>
      <c r="BZ11" s="316">
        <f t="shared" si="2"/>
        <v>5.2848981495361345E-2</v>
      </c>
      <c r="CA11" s="316">
        <f>IF(ISERROR((AS11-AG11)/AG11)=TRUE,0,(AS11-AG11)/AG11)</f>
        <v>6.0676231227451964E-2</v>
      </c>
      <c r="CB11" s="316">
        <f>IF(ISERROR((AT11-AH11)/AH11)=TRUE,0,(AT11-AH11)/AH11)</f>
        <v>7.6927035975913119E-2</v>
      </c>
      <c r="CC11" s="58">
        <f>O11-C11</f>
        <v>491</v>
      </c>
      <c r="CD11" s="61">
        <f>P11-D11</f>
        <v>523</v>
      </c>
      <c r="CE11" s="62">
        <f>Q11-E11</f>
        <v>1272</v>
      </c>
      <c r="CF11" s="62">
        <f>R11-F11</f>
        <v>1287</v>
      </c>
      <c r="CG11" s="62">
        <f>S11-G11</f>
        <v>1983</v>
      </c>
      <c r="CH11" s="62">
        <f>T11-H11</f>
        <v>675</v>
      </c>
      <c r="CI11" s="62">
        <f>U11-I11</f>
        <v>579</v>
      </c>
      <c r="CJ11" s="62">
        <f>V11-J11</f>
        <v>-2198</v>
      </c>
      <c r="CK11" s="62">
        <f>W11-K11</f>
        <v>-3202</v>
      </c>
      <c r="CL11" s="62">
        <f>X11-L11</f>
        <v>-4171</v>
      </c>
      <c r="CM11" s="62">
        <f>Y11-M11</f>
        <v>-3020</v>
      </c>
      <c r="CN11" s="62">
        <f>Z11-N11</f>
        <v>-2499</v>
      </c>
      <c r="CO11" s="62">
        <f>AA11-O11</f>
        <v>-2063</v>
      </c>
      <c r="CP11" s="62">
        <f>AB11-P11</f>
        <v>-2243</v>
      </c>
      <c r="CQ11" s="62">
        <f>AC11-Q11</f>
        <v>-1995</v>
      </c>
      <c r="CR11" s="62">
        <f>AD11-R11</f>
        <v>-2634</v>
      </c>
      <c r="CS11" s="62">
        <f>AE11-S11</f>
        <v>6512</v>
      </c>
      <c r="CT11" s="62">
        <f>AF11-T11</f>
        <v>5407</v>
      </c>
      <c r="CU11" s="62">
        <f>AG11-U11</f>
        <v>5055</v>
      </c>
      <c r="CV11" s="320">
        <f>AH11-V11</f>
        <v>6408</v>
      </c>
      <c r="CW11" s="320">
        <f>AI11-W11</f>
        <v>8684</v>
      </c>
      <c r="CX11" s="320">
        <f>AJ11-X11</f>
        <v>8411</v>
      </c>
      <c r="CY11" s="320">
        <f>AK11-Y11</f>
        <v>7316</v>
      </c>
      <c r="CZ11" s="62">
        <f>AL11-Z11</f>
        <v>7638</v>
      </c>
      <c r="DA11" s="62">
        <f>AM11-AA11</f>
        <v>9782</v>
      </c>
      <c r="DB11" s="210">
        <f>AN11-AB11</f>
        <v>9825</v>
      </c>
      <c r="DC11" s="62">
        <f>AO11-AC11</f>
        <v>8810</v>
      </c>
      <c r="DD11" s="210">
        <f>AP11-AD11</f>
        <v>12146</v>
      </c>
      <c r="DE11" s="210">
        <f>AQ11-AE11</f>
        <v>924</v>
      </c>
      <c r="DF11" s="210">
        <f>AR11-AF11</f>
        <v>3173</v>
      </c>
      <c r="DG11" s="210">
        <f>AS11-AG11</f>
        <v>3616</v>
      </c>
      <c r="DH11" s="210">
        <f>AT11-AH11</f>
        <v>4484</v>
      </c>
      <c r="DI11" s="346"/>
    </row>
    <row r="12" spans="1:113" s="56" customFormat="1" x14ac:dyDescent="0.25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47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47">
        <f>'NECO-ELECTRIC'!X12+'NECO-GAS'!X12</f>
        <v>72114</v>
      </c>
      <c r="Y12" s="60">
        <f>'NECO-ELECTRIC'!Y12+'NECO-GAS'!Y12</f>
        <v>72144</v>
      </c>
      <c r="Z12" s="214">
        <f>'NECO-ELECTRIC'!Z12+'NECO-GAS'!Z12</f>
        <v>72242</v>
      </c>
      <c r="AA12" s="214">
        <f>'NECO-ELECTRIC'!AA12+'NECO-GAS'!AA12</f>
        <v>72264</v>
      </c>
      <c r="AB12" s="214">
        <f>'NECO-ELECTRIC'!AB12+'NECO-GAS'!AB12</f>
        <v>72205</v>
      </c>
      <c r="AC12" s="214">
        <f>'NECO-ELECTRIC'!AC12+'NECO-GAS'!AC12</f>
        <v>72134</v>
      </c>
      <c r="AD12" s="214">
        <f>'NECO-ELECTRIC'!AD12+'NECO-GAS'!AD12</f>
        <v>72081</v>
      </c>
      <c r="AE12" s="214">
        <f>'NECO-ELECTRIC'!AE12+'NECO-GAS'!AE12</f>
        <v>72050</v>
      </c>
      <c r="AF12" s="214">
        <f>'NECO-ELECTRIC'!AF12+'NECO-GAS'!AF12</f>
        <v>72068</v>
      </c>
      <c r="AG12" s="214">
        <f>'NECO-ELECTRIC'!AG12+'NECO-GAS'!AG12</f>
        <v>71988</v>
      </c>
      <c r="AH12" s="214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41">
        <f>'NECO-ELECTRIC'!AK12+'NECO-GAS'!AK12</f>
        <v>72583</v>
      </c>
      <c r="AL12" s="228">
        <f>'NECO-ELECTRIC'!AL12+'NECO-GAS'!AL12</f>
        <v>72614</v>
      </c>
      <c r="AM12" s="228">
        <f>'NECO-ELECTRIC'!AM12+'NECO-GAS'!AM12</f>
        <v>72527</v>
      </c>
      <c r="AN12" s="228">
        <f>'NECO-ELECTRIC'!AN12+'NECO-GAS'!AN12</f>
        <v>72416</v>
      </c>
      <c r="AO12" s="214">
        <f>'NECO-ELECTRIC'!AO12+'NECO-GAS'!AO12</f>
        <v>72321</v>
      </c>
      <c r="AP12" s="214">
        <f>'NECO-ELECTRIC'!AP12+'NECO-GAS'!AP12</f>
        <v>72209</v>
      </c>
      <c r="AQ12" s="214">
        <f>'NECO-ELECTRIC'!AQ12+'NECO-GAS'!AQ12</f>
        <v>72165</v>
      </c>
      <c r="AR12" s="214">
        <f>'NECO-ELECTRIC'!AR12+'NECO-GAS'!AR12</f>
        <v>71974</v>
      </c>
      <c r="AS12" s="214">
        <f>'NECO-ELECTRIC'!AS12+'NECO-GAS'!AS12</f>
        <v>71969</v>
      </c>
      <c r="AT12" s="214">
        <f>'NECO-ELECTRIC'!AT12+'NECO-GAS'!AT12</f>
        <v>72080</v>
      </c>
      <c r="AU12" s="59"/>
      <c r="AV12" s="99"/>
      <c r="AW12" s="401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07">
        <f t="shared" si="1"/>
        <v>3.4923196794300979E-3</v>
      </c>
      <c r="BQ12" s="307">
        <f t="shared" si="2"/>
        <v>4.3594157827511523E-3</v>
      </c>
      <c r="BR12" s="403">
        <f t="shared" si="2"/>
        <v>5.2139667748287433E-3</v>
      </c>
      <c r="BS12" s="465">
        <f t="shared" si="2"/>
        <v>6.0850521179862498E-3</v>
      </c>
      <c r="BT12" s="316">
        <f t="shared" si="2"/>
        <v>5.1493590985853101E-3</v>
      </c>
      <c r="BU12" s="316">
        <f t="shared" si="2"/>
        <v>3.6394331894165836E-3</v>
      </c>
      <c r="BV12" s="316">
        <f t="shared" si="2"/>
        <v>2.9222353022643863E-3</v>
      </c>
      <c r="BW12" s="316">
        <f t="shared" si="2"/>
        <v>2.5923974824631933E-3</v>
      </c>
      <c r="BX12" s="316">
        <f t="shared" si="2"/>
        <v>1.7757800252493723E-3</v>
      </c>
      <c r="BY12" s="316">
        <f t="shared" si="2"/>
        <v>1.5961138098542678E-3</v>
      </c>
      <c r="BZ12" s="316">
        <f t="shared" si="2"/>
        <v>-1.3043236942887272E-3</v>
      </c>
      <c r="CA12" s="316">
        <f>IF(ISERROR((AS12-AG12)/AG12)=TRUE,0,(AS12-AG12)/AG12)</f>
        <v>-2.6393287770183919E-4</v>
      </c>
      <c r="CB12" s="316">
        <f>IF(ISERROR((AT12-AH12)/AH12)=TRUE,0,(AT12-AH12)/AH12)</f>
        <v>-5.9620370755514881E-4</v>
      </c>
      <c r="CC12" s="58">
        <f>O12-C12</f>
        <v>1995</v>
      </c>
      <c r="CD12" s="61">
        <f>P12-D12</f>
        <v>2191</v>
      </c>
      <c r="CE12" s="62">
        <f>Q12-E12</f>
        <v>2133</v>
      </c>
      <c r="CF12" s="62">
        <f>R12-F12</f>
        <v>1996</v>
      </c>
      <c r="CG12" s="62">
        <f>S12-G12</f>
        <v>1978</v>
      </c>
      <c r="CH12" s="62">
        <f>T12-H12</f>
        <v>1946</v>
      </c>
      <c r="CI12" s="62">
        <f>U12-I12</f>
        <v>1822</v>
      </c>
      <c r="CJ12" s="62">
        <f>V12-J12</f>
        <v>1690</v>
      </c>
      <c r="CK12" s="62">
        <f>W12-K12</f>
        <v>1310</v>
      </c>
      <c r="CL12" s="62">
        <f>X12-L12</f>
        <v>1018</v>
      </c>
      <c r="CM12" s="62">
        <f>Y12-M12</f>
        <v>970</v>
      </c>
      <c r="CN12" s="62">
        <f>Z12-N12</f>
        <v>785</v>
      </c>
      <c r="CO12" s="62">
        <f>AA12-O12</f>
        <v>640</v>
      </c>
      <c r="CP12" s="62">
        <f>AB12-P12</f>
        <v>347</v>
      </c>
      <c r="CQ12" s="62">
        <f>AC12-Q12</f>
        <v>319</v>
      </c>
      <c r="CR12" s="62">
        <f>AD12-R12</f>
        <v>332</v>
      </c>
      <c r="CS12" s="62">
        <f>AE12-S12</f>
        <v>285</v>
      </c>
      <c r="CT12" s="62">
        <f>AF12-T12</f>
        <v>240</v>
      </c>
      <c r="CU12" s="62">
        <f>AG12-U12</f>
        <v>145</v>
      </c>
      <c r="CV12" s="320">
        <f>AH12-V12</f>
        <v>251</v>
      </c>
      <c r="CW12" s="320">
        <f>AI12-W12</f>
        <v>314</v>
      </c>
      <c r="CX12" s="320">
        <f>AJ12-X12</f>
        <v>376</v>
      </c>
      <c r="CY12" s="320">
        <f>AK12-Y12</f>
        <v>439</v>
      </c>
      <c r="CZ12" s="62">
        <f>AL12-Z12</f>
        <v>372</v>
      </c>
      <c r="DA12" s="62">
        <f>AM12-AA12</f>
        <v>263</v>
      </c>
      <c r="DB12" s="210">
        <f>AN12-AB12</f>
        <v>211</v>
      </c>
      <c r="DC12" s="62">
        <f>AO12-AC12</f>
        <v>187</v>
      </c>
      <c r="DD12" s="210">
        <f>AP12-AD12</f>
        <v>128</v>
      </c>
      <c r="DE12" s="210">
        <f>AQ12-AE12</f>
        <v>115</v>
      </c>
      <c r="DF12" s="210">
        <f>AR12-AF12</f>
        <v>-94</v>
      </c>
      <c r="DG12" s="210">
        <f>AS12-AG12</f>
        <v>-19</v>
      </c>
      <c r="DH12" s="210">
        <f>AT12-AH12</f>
        <v>-43</v>
      </c>
      <c r="DI12" s="346"/>
    </row>
    <row r="13" spans="1:113" s="56" customFormat="1" x14ac:dyDescent="0.25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47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47">
        <f>'NECO-ELECTRIC'!X13+'NECO-GAS'!X13</f>
        <v>13227</v>
      </c>
      <c r="Y13" s="60">
        <f>'NECO-ELECTRIC'!Y13+'NECO-GAS'!Y13</f>
        <v>13226</v>
      </c>
      <c r="Z13" s="214">
        <f>'NECO-ELECTRIC'!Z13+'NECO-GAS'!Z13</f>
        <v>13226</v>
      </c>
      <c r="AA13" s="214">
        <f>'NECO-ELECTRIC'!AA13+'NECO-GAS'!AA13</f>
        <v>13232</v>
      </c>
      <c r="AB13" s="214">
        <f>'NECO-ELECTRIC'!AB13+'NECO-GAS'!AB13</f>
        <v>13222</v>
      </c>
      <c r="AC13" s="214">
        <f>'NECO-ELECTRIC'!AC13+'NECO-GAS'!AC13</f>
        <v>13218</v>
      </c>
      <c r="AD13" s="214">
        <f>'NECO-ELECTRIC'!AD13+'NECO-GAS'!AD13</f>
        <v>13210</v>
      </c>
      <c r="AE13" s="214">
        <f>'NECO-ELECTRIC'!AE13+'NECO-GAS'!AE13</f>
        <v>13205</v>
      </c>
      <c r="AF13" s="214">
        <f>'NECO-ELECTRIC'!AF13+'NECO-GAS'!AF13</f>
        <v>13130</v>
      </c>
      <c r="AG13" s="214">
        <f>'NECO-ELECTRIC'!AG13+'NECO-GAS'!AG13</f>
        <v>13107</v>
      </c>
      <c r="AH13" s="214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41">
        <f>'NECO-ELECTRIC'!AK13+'NECO-GAS'!AK13</f>
        <v>13089</v>
      </c>
      <c r="AL13" s="228">
        <f>'NECO-ELECTRIC'!AL13+'NECO-GAS'!AL13</f>
        <v>13082</v>
      </c>
      <c r="AM13" s="228">
        <f>'NECO-ELECTRIC'!AM13+'NECO-GAS'!AM13</f>
        <v>13076</v>
      </c>
      <c r="AN13" s="228">
        <f>'NECO-ELECTRIC'!AN13+'NECO-GAS'!AN13</f>
        <v>13085</v>
      </c>
      <c r="AO13" s="214">
        <f>'NECO-ELECTRIC'!AO13+'NECO-GAS'!AO13</f>
        <v>13071</v>
      </c>
      <c r="AP13" s="214">
        <f>'NECO-ELECTRIC'!AP13+'NECO-GAS'!AP13</f>
        <v>13061</v>
      </c>
      <c r="AQ13" s="214">
        <f>'NECO-ELECTRIC'!AQ13+'NECO-GAS'!AQ13</f>
        <v>13060</v>
      </c>
      <c r="AR13" s="214">
        <f>'NECO-ELECTRIC'!AR13+'NECO-GAS'!AR13</f>
        <v>13120</v>
      </c>
      <c r="AS13" s="214">
        <f>'NECO-ELECTRIC'!AS13+'NECO-GAS'!AS13</f>
        <v>13112</v>
      </c>
      <c r="AT13" s="214">
        <f>'NECO-ELECTRIC'!AT13+'NECO-GAS'!AT13</f>
        <v>13101</v>
      </c>
      <c r="AU13" s="59"/>
      <c r="AV13" s="99"/>
      <c r="AW13" s="401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07">
        <f t="shared" si="1"/>
        <v>-9.3797276853252644E-3</v>
      </c>
      <c r="BQ13" s="307">
        <f t="shared" si="2"/>
        <v>-1.073805202661827E-2</v>
      </c>
      <c r="BR13" s="403">
        <f t="shared" si="2"/>
        <v>-1.0735616541921827E-2</v>
      </c>
      <c r="BS13" s="465">
        <f t="shared" si="2"/>
        <v>-1.0358384999243913E-2</v>
      </c>
      <c r="BT13" s="316">
        <f t="shared" si="2"/>
        <v>-1.0887645546650537E-2</v>
      </c>
      <c r="BU13" s="316">
        <f t="shared" si="2"/>
        <v>-1.1789600967351875E-2</v>
      </c>
      <c r="BV13" s="316">
        <f t="shared" si="2"/>
        <v>-1.0361518680986235E-2</v>
      </c>
      <c r="BW13" s="316">
        <f t="shared" si="2"/>
        <v>-1.112119836586473E-2</v>
      </c>
      <c r="BX13" s="316">
        <f t="shared" si="2"/>
        <v>-1.1279333838001514E-2</v>
      </c>
      <c r="BY13" s="316">
        <f t="shared" si="2"/>
        <v>-1.0980689132904203E-2</v>
      </c>
      <c r="BZ13" s="316">
        <f t="shared" si="2"/>
        <v>-7.6161462300076163E-4</v>
      </c>
      <c r="CA13" s="316">
        <f>IF(ISERROR((AS13-AG13)/AG13)=TRUE,0,(AS13-AG13)/AG13)</f>
        <v>3.8147554741741054E-4</v>
      </c>
      <c r="CB13" s="316">
        <f>IF(ISERROR((AT13-AH13)/AH13)=TRUE,0,(AT13-AH13)/AH13)</f>
        <v>3.8179596823457546E-4</v>
      </c>
      <c r="CC13" s="58">
        <f>O13-C13</f>
        <v>200</v>
      </c>
      <c r="CD13" s="61">
        <f>P13-D13</f>
        <v>208</v>
      </c>
      <c r="CE13" s="62">
        <f>Q13-E13</f>
        <v>208</v>
      </c>
      <c r="CF13" s="62">
        <f>R13-F13</f>
        <v>178</v>
      </c>
      <c r="CG13" s="62">
        <f>S13-G13</f>
        <v>165</v>
      </c>
      <c r="CH13" s="62">
        <f>T13-H13</f>
        <v>57</v>
      </c>
      <c r="CI13" s="62">
        <f>U13-I13</f>
        <v>-7</v>
      </c>
      <c r="CJ13" s="62">
        <f>V13-J13</f>
        <v>-30</v>
      </c>
      <c r="CK13" s="62">
        <f>W13-K13</f>
        <v>-70</v>
      </c>
      <c r="CL13" s="62">
        <f>X13-L13</f>
        <v>-104</v>
      </c>
      <c r="CM13" s="62">
        <f>Y13-M13</f>
        <v>-109</v>
      </c>
      <c r="CN13" s="62">
        <f>Z13-N13</f>
        <v>-141</v>
      </c>
      <c r="CO13" s="62">
        <f>AA13-O13</f>
        <v>-142</v>
      </c>
      <c r="CP13" s="62">
        <f>AB13-P13</f>
        <v>-168</v>
      </c>
      <c r="CQ13" s="62">
        <f>AC13-Q13</f>
        <v>-171</v>
      </c>
      <c r="CR13" s="62">
        <f>AD13-R13</f>
        <v>-163</v>
      </c>
      <c r="CS13" s="62">
        <f>AE13-S13</f>
        <v>-170</v>
      </c>
      <c r="CT13" s="62">
        <f>AF13-T13</f>
        <v>-139</v>
      </c>
      <c r="CU13" s="62">
        <f>AG13-U13</f>
        <v>-122</v>
      </c>
      <c r="CV13" s="320">
        <f>AH13-V13</f>
        <v>-124</v>
      </c>
      <c r="CW13" s="320">
        <f>AI13-W13</f>
        <v>-142</v>
      </c>
      <c r="CX13" s="320">
        <f>AJ13-X13</f>
        <v>-142</v>
      </c>
      <c r="CY13" s="320">
        <f>AK13-Y13</f>
        <v>-137</v>
      </c>
      <c r="CZ13" s="62">
        <f>AL13-Z13</f>
        <v>-144</v>
      </c>
      <c r="DA13" s="62">
        <f>AM13-AA13</f>
        <v>-156</v>
      </c>
      <c r="DB13" s="210">
        <f>AN13-AB13</f>
        <v>-137</v>
      </c>
      <c r="DC13" s="62">
        <f>AO13-AC13</f>
        <v>-147</v>
      </c>
      <c r="DD13" s="210">
        <f>AP13-AD13</f>
        <v>-149</v>
      </c>
      <c r="DE13" s="210">
        <f>AQ13-AE13</f>
        <v>-145</v>
      </c>
      <c r="DF13" s="210">
        <f>AR13-AF13</f>
        <v>-10</v>
      </c>
      <c r="DG13" s="210">
        <f>AS13-AG13</f>
        <v>5</v>
      </c>
      <c r="DH13" s="210">
        <f>AT13-AH13</f>
        <v>5</v>
      </c>
      <c r="DI13" s="346"/>
    </row>
    <row r="14" spans="1:113" s="56" customFormat="1" x14ac:dyDescent="0.25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47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47">
        <f>'NECO-ELECTRIC'!X14+'NECO-GAS'!X14</f>
        <v>1835</v>
      </c>
      <c r="Y14" s="60">
        <f>'NECO-ELECTRIC'!Y14+'NECO-GAS'!Y14</f>
        <v>1837</v>
      </c>
      <c r="Z14" s="214">
        <f>'NECO-ELECTRIC'!Z14+'NECO-GAS'!Z14</f>
        <v>1836</v>
      </c>
      <c r="AA14" s="214">
        <f>'NECO-ELECTRIC'!AA14+'NECO-GAS'!AA14</f>
        <v>1836</v>
      </c>
      <c r="AB14" s="214">
        <f>'NECO-ELECTRIC'!AB14+'NECO-GAS'!AB14</f>
        <v>1831</v>
      </c>
      <c r="AC14" s="214">
        <f>'NECO-ELECTRIC'!AC14+'NECO-GAS'!AC14</f>
        <v>1828</v>
      </c>
      <c r="AD14" s="214">
        <f>'NECO-ELECTRIC'!AD14+'NECO-GAS'!AD14</f>
        <v>1827</v>
      </c>
      <c r="AE14" s="214">
        <f>'NECO-ELECTRIC'!AE14+'NECO-GAS'!AE14</f>
        <v>1826</v>
      </c>
      <c r="AF14" s="214">
        <f>'NECO-ELECTRIC'!AF14+'NECO-GAS'!AF14</f>
        <v>1840</v>
      </c>
      <c r="AG14" s="214">
        <f>'NECO-ELECTRIC'!AG14+'NECO-GAS'!AG14</f>
        <v>1843</v>
      </c>
      <c r="AH14" s="214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41">
        <f>'NECO-ELECTRIC'!AK14+'NECO-GAS'!AK14</f>
        <v>1849</v>
      </c>
      <c r="AL14" s="228">
        <f>'NECO-ELECTRIC'!AL14+'NECO-GAS'!AL14</f>
        <v>1855</v>
      </c>
      <c r="AM14" s="228">
        <f>'NECO-ELECTRIC'!AM14+'NECO-GAS'!AM14</f>
        <v>1851</v>
      </c>
      <c r="AN14" s="228">
        <f>'NECO-ELECTRIC'!AN14+'NECO-GAS'!AN14</f>
        <v>1849</v>
      </c>
      <c r="AO14" s="214">
        <f>'NECO-ELECTRIC'!AO14+'NECO-GAS'!AO14</f>
        <v>1848</v>
      </c>
      <c r="AP14" s="214">
        <f>'NECO-ELECTRIC'!AP14+'NECO-GAS'!AP14</f>
        <v>1845</v>
      </c>
      <c r="AQ14" s="214">
        <f>'NECO-ELECTRIC'!AQ14+'NECO-GAS'!AQ14</f>
        <v>1840</v>
      </c>
      <c r="AR14" s="214">
        <f>'NECO-ELECTRIC'!AR14+'NECO-GAS'!AR14</f>
        <v>1850</v>
      </c>
      <c r="AS14" s="214">
        <f>'NECO-ELECTRIC'!AS14+'NECO-GAS'!AS14</f>
        <v>1852</v>
      </c>
      <c r="AT14" s="214">
        <f>'NECO-ELECTRIC'!AT14+'NECO-GAS'!AT14</f>
        <v>1844</v>
      </c>
      <c r="AU14" s="59"/>
      <c r="AV14" s="99"/>
      <c r="AW14" s="401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07">
        <f t="shared" si="1"/>
        <v>6.5430752453653216E-3</v>
      </c>
      <c r="BQ14" s="307">
        <f t="shared" si="2"/>
        <v>5.4495912806539508E-3</v>
      </c>
      <c r="BR14" s="403">
        <f t="shared" si="2"/>
        <v>8.1743869209809257E-3</v>
      </c>
      <c r="BS14" s="465">
        <f t="shared" ref="BS14:BZ14" si="3">IF(ISERROR((AK14-Y14)/Y14)=TRUE,0,(AK14-Y14)/Y14)</f>
        <v>6.5323897659226998E-3</v>
      </c>
      <c r="BT14" s="316">
        <f t="shared" si="3"/>
        <v>1.0348583877995643E-2</v>
      </c>
      <c r="BU14" s="316">
        <f t="shared" si="3"/>
        <v>8.1699346405228763E-3</v>
      </c>
      <c r="BV14" s="316">
        <f t="shared" si="3"/>
        <v>9.8306936100491533E-3</v>
      </c>
      <c r="BW14" s="316">
        <f t="shared" si="3"/>
        <v>1.0940919037199124E-2</v>
      </c>
      <c r="BX14" s="316">
        <f t="shared" si="3"/>
        <v>9.852216748768473E-3</v>
      </c>
      <c r="BY14" s="316">
        <f t="shared" si="3"/>
        <v>7.6670317634173054E-3</v>
      </c>
      <c r="BZ14" s="316">
        <f t="shared" si="3"/>
        <v>5.434782608695652E-3</v>
      </c>
      <c r="CA14" s="316">
        <f>IF(ISERROR((AS14-AG14)/AG14)=TRUE,0,(AS14-AG14)/AG14)</f>
        <v>4.8833423765599565E-3</v>
      </c>
      <c r="CB14" s="316">
        <f>IF(ISERROR((AT14-AH14)/AH14)=TRUE,0,(AT14-AH14)/AH14)</f>
        <v>-1.0834236186348862E-3</v>
      </c>
      <c r="CC14" s="58">
        <f>O14-C14</f>
        <v>22</v>
      </c>
      <c r="CD14" s="61">
        <f>P14-D14</f>
        <v>24</v>
      </c>
      <c r="CE14" s="62">
        <f>Q14-E14</f>
        <v>21</v>
      </c>
      <c r="CF14" s="62">
        <f>R14-F14</f>
        <v>20</v>
      </c>
      <c r="CG14" s="62">
        <f>S14-G14</f>
        <v>15</v>
      </c>
      <c r="CH14" s="62">
        <f>T14-H14</f>
        <v>17</v>
      </c>
      <c r="CI14" s="62">
        <f>U14-I14</f>
        <v>14</v>
      </c>
      <c r="CJ14" s="62">
        <f>V14-J14</f>
        <v>12</v>
      </c>
      <c r="CK14" s="62">
        <f>W14-K14</f>
        <v>6</v>
      </c>
      <c r="CL14" s="62">
        <f>X14-L14</f>
        <v>2</v>
      </c>
      <c r="CM14" s="62">
        <f>Y14-M14</f>
        <v>3</v>
      </c>
      <c r="CN14" s="62">
        <f>Z14-N14</f>
        <v>0</v>
      </c>
      <c r="CO14" s="62">
        <f>AA14-O14</f>
        <v>-2</v>
      </c>
      <c r="CP14" s="62">
        <f>AB14-P14</f>
        <v>-9</v>
      </c>
      <c r="CQ14" s="62">
        <f>AC14-Q14</f>
        <v>-8</v>
      </c>
      <c r="CR14" s="62">
        <f>AD14-R14</f>
        <v>-7</v>
      </c>
      <c r="CS14" s="62">
        <f>AE14-S14</f>
        <v>-3</v>
      </c>
      <c r="CT14" s="62">
        <f>AF14-T14</f>
        <v>8</v>
      </c>
      <c r="CU14" s="62">
        <f>AG14-U14</f>
        <v>11</v>
      </c>
      <c r="CV14" s="320">
        <f>AH14-V14</f>
        <v>12</v>
      </c>
      <c r="CW14" s="320">
        <f>AI14-W14</f>
        <v>10</v>
      </c>
      <c r="CX14" s="320">
        <f>AJ14-X14</f>
        <v>15</v>
      </c>
      <c r="CY14" s="320">
        <f>AK14-Y14</f>
        <v>12</v>
      </c>
      <c r="CZ14" s="320">
        <f>AL14-Z14</f>
        <v>19</v>
      </c>
      <c r="DA14" s="62">
        <f>AM14-AA14</f>
        <v>15</v>
      </c>
      <c r="DB14" s="210">
        <f>AN14-AB14</f>
        <v>18</v>
      </c>
      <c r="DC14" s="320">
        <f>AO14-AC14</f>
        <v>20</v>
      </c>
      <c r="DD14" s="210">
        <f>AP14-AD14</f>
        <v>18</v>
      </c>
      <c r="DE14" s="210">
        <f>AQ14-AE14</f>
        <v>14</v>
      </c>
      <c r="DF14" s="210">
        <f>AR14-AF14</f>
        <v>10</v>
      </c>
      <c r="DG14" s="210">
        <f>AS14-AG14</f>
        <v>9</v>
      </c>
      <c r="DH14" s="210">
        <f>AT14-AH14</f>
        <v>-2</v>
      </c>
      <c r="DI14" s="346"/>
    </row>
    <row r="15" spans="1:113" s="69" customFormat="1" ht="15.75" thickBot="1" x14ac:dyDescent="0.3">
      <c r="A15" s="140"/>
      <c r="B15" s="63" t="s">
        <v>35</v>
      </c>
      <c r="C15" s="64">
        <f>SUM(C10:C14)</f>
        <v>763828</v>
      </c>
      <c r="D15" s="65">
        <f t="shared" ref="D15:CE15" si="4">SUM(D10:D14)</f>
        <v>763995</v>
      </c>
      <c r="E15" s="65">
        <f t="shared" si="4"/>
        <v>763318</v>
      </c>
      <c r="F15" s="65">
        <f t="shared" si="4"/>
        <v>762940</v>
      </c>
      <c r="G15" s="65">
        <f t="shared" si="4"/>
        <v>763155</v>
      </c>
      <c r="H15" s="65">
        <f t="shared" si="4"/>
        <v>763446</v>
      </c>
      <c r="I15" s="65">
        <f t="shared" si="4"/>
        <v>764369</v>
      </c>
      <c r="J15" s="65">
        <f t="shared" si="4"/>
        <v>765491</v>
      </c>
      <c r="K15" s="65">
        <f t="shared" si="4"/>
        <v>769117</v>
      </c>
      <c r="L15" s="248">
        <f t="shared" si="4"/>
        <v>772191</v>
      </c>
      <c r="M15" s="66">
        <f t="shared" si="4"/>
        <v>772126</v>
      </c>
      <c r="N15" s="65">
        <f t="shared" si="4"/>
        <v>773770</v>
      </c>
      <c r="O15" s="66">
        <f t="shared" si="4"/>
        <v>775217</v>
      </c>
      <c r="P15" s="65">
        <f t="shared" ref="P15:R15" si="5">SUM(P10:P14)</f>
        <v>777073</v>
      </c>
      <c r="Q15" s="65">
        <f t="shared" si="5"/>
        <v>776781</v>
      </c>
      <c r="R15" s="65">
        <f t="shared" si="5"/>
        <v>776694</v>
      </c>
      <c r="S15" s="65">
        <f t="shared" ref="S15:T15" si="6">SUM(S10:S14)</f>
        <v>776442</v>
      </c>
      <c r="T15" s="65">
        <f t="shared" si="6"/>
        <v>776670</v>
      </c>
      <c r="U15" s="65">
        <f t="shared" ref="U15:V15" si="7">SUM(U10:U14)</f>
        <v>776701</v>
      </c>
      <c r="V15" s="65">
        <f t="shared" si="7"/>
        <v>777097</v>
      </c>
      <c r="W15" s="65">
        <f t="shared" ref="W15" si="8">SUM(W10:W14)</f>
        <v>778064</v>
      </c>
      <c r="X15" s="248">
        <f t="shared" ref="X15:Y15" si="9">SUM(X10:X14)</f>
        <v>778351</v>
      </c>
      <c r="Y15" s="66">
        <f t="shared" si="9"/>
        <v>778586</v>
      </c>
      <c r="Z15" s="215">
        <f t="shared" ref="Z15" si="10">SUM(Z10:Z14)</f>
        <v>779369</v>
      </c>
      <c r="AA15" s="215">
        <f t="shared" ref="AA15:AB15" si="11">SUM(AA10:AA14)</f>
        <v>779501</v>
      </c>
      <c r="AB15" s="215">
        <f t="shared" si="11"/>
        <v>778904</v>
      </c>
      <c r="AC15" s="215">
        <f t="shared" ref="AC15:AD15" si="12">SUM(AC10:AC14)</f>
        <v>777991</v>
      </c>
      <c r="AD15" s="215">
        <f t="shared" si="12"/>
        <v>777997</v>
      </c>
      <c r="AE15" s="215">
        <f t="shared" ref="AE15" si="13">SUM(AE10:AE14)</f>
        <v>777124</v>
      </c>
      <c r="AF15" s="215">
        <f t="shared" ref="AF15" si="14">SUM(AF10:AF14)</f>
        <v>776703</v>
      </c>
      <c r="AG15" s="215">
        <f t="shared" ref="AG15:AH15" si="15">SUM(AG10:AG14)</f>
        <v>776384</v>
      </c>
      <c r="AH15" s="215">
        <f t="shared" si="15"/>
        <v>776916</v>
      </c>
      <c r="AI15" s="65">
        <f t="shared" ref="AI15" si="16">SUM(AI10:AI14)</f>
        <v>778411</v>
      </c>
      <c r="AJ15" s="355">
        <f t="shared" ref="AJ15:AK15" si="17">SUM(AJ10:AJ14)</f>
        <v>779447</v>
      </c>
      <c r="AK15" s="442">
        <f t="shared" si="17"/>
        <v>780442</v>
      </c>
      <c r="AL15" s="275">
        <f t="shared" ref="AL15:AR15" si="18">SUM(AL10:AL14)</f>
        <v>780882</v>
      </c>
      <c r="AM15" s="275">
        <f t="shared" si="18"/>
        <v>780129</v>
      </c>
      <c r="AN15" s="275">
        <f t="shared" si="18"/>
        <v>780093</v>
      </c>
      <c r="AO15" s="215">
        <f t="shared" si="18"/>
        <v>778326</v>
      </c>
      <c r="AP15" s="215">
        <f t="shared" si="18"/>
        <v>777727</v>
      </c>
      <c r="AQ15" s="215">
        <f t="shared" si="18"/>
        <v>777618</v>
      </c>
      <c r="AR15" s="215">
        <f t="shared" si="18"/>
        <v>776643</v>
      </c>
      <c r="AS15" s="215">
        <f t="shared" ref="AS15:AT15" si="19">SUM(AS10:AS14)</f>
        <v>776919</v>
      </c>
      <c r="AT15" s="215">
        <f t="shared" si="19"/>
        <v>777901</v>
      </c>
      <c r="AU15" s="65"/>
      <c r="AV15" s="355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08">
        <f t="shared" si="1"/>
        <v>-2.3291815564852264E-4</v>
      </c>
      <c r="BQ15" s="308">
        <f t="shared" si="2"/>
        <v>4.4597873696765306E-4</v>
      </c>
      <c r="BR15" s="308">
        <f t="shared" si="2"/>
        <v>1.408105083696173E-3</v>
      </c>
      <c r="BS15" s="440">
        <f t="shared" si="2"/>
        <v>2.3838085966097515E-3</v>
      </c>
      <c r="BT15" s="381">
        <f t="shared" si="2"/>
        <v>1.9413140630433082E-3</v>
      </c>
      <c r="BU15" s="381">
        <f t="shared" si="2"/>
        <v>8.0564361046361714E-4</v>
      </c>
      <c r="BV15" s="381">
        <f t="shared" si="2"/>
        <v>1.5265039080554215E-3</v>
      </c>
      <c r="BW15" s="381">
        <f t="shared" si="2"/>
        <v>4.3059624083054945E-4</v>
      </c>
      <c r="BX15" s="381">
        <f t="shared" si="2"/>
        <v>-3.4704504001943453E-4</v>
      </c>
      <c r="BY15" s="381">
        <f t="shared" si="2"/>
        <v>6.3567718922591507E-4</v>
      </c>
      <c r="BZ15" s="381">
        <f t="shared" si="2"/>
        <v>-7.7249605061394127E-5</v>
      </c>
      <c r="CA15" s="381">
        <f>IF(ISERROR((AS15-AG15)/AG15)=TRUE,0,(AS15-AG15)/AG15)</f>
        <v>6.8909199571346141E-4</v>
      </c>
      <c r="CB15" s="381">
        <f>IF(ISERROR((AT15-AH15)/AH15)=TRUE,0,(AT15-AH15)/AH15)</f>
        <v>1.2678333307590524E-3</v>
      </c>
      <c r="CC15" s="64">
        <f t="shared" si="4"/>
        <v>11389</v>
      </c>
      <c r="CD15" s="67">
        <f t="shared" si="4"/>
        <v>13078</v>
      </c>
      <c r="CE15" s="68">
        <f t="shared" si="4"/>
        <v>13463</v>
      </c>
      <c r="CF15" s="68">
        <f t="shared" ref="CF15:CG15" si="20">SUM(CF10:CF14)</f>
        <v>13754</v>
      </c>
      <c r="CG15" s="68">
        <f t="shared" si="20"/>
        <v>13287</v>
      </c>
      <c r="CH15" s="68">
        <f t="shared" ref="CH15:CI15" si="21">SUM(CH10:CH14)</f>
        <v>13224</v>
      </c>
      <c r="CI15" s="68">
        <f t="shared" si="21"/>
        <v>12332</v>
      </c>
      <c r="CJ15" s="68">
        <f t="shared" ref="CJ15:CK15" si="22">SUM(CJ10:CJ14)</f>
        <v>11606</v>
      </c>
      <c r="CK15" s="68">
        <f t="shared" si="22"/>
        <v>8947</v>
      </c>
      <c r="CL15" s="68">
        <f t="shared" ref="CL15:CM15" si="23">SUM(CL10:CL14)</f>
        <v>6160</v>
      </c>
      <c r="CM15" s="68">
        <f t="shared" si="23"/>
        <v>6460</v>
      </c>
      <c r="CN15" s="68">
        <f t="shared" ref="CN15" si="24">SUM(CN10:CN14)</f>
        <v>5599</v>
      </c>
      <c r="CO15" s="68">
        <f t="shared" ref="CO15:CP15" si="25">SUM(CO10:CO14)</f>
        <v>4284</v>
      </c>
      <c r="CP15" s="68">
        <f t="shared" si="25"/>
        <v>1831</v>
      </c>
      <c r="CQ15" s="68">
        <f t="shared" ref="CQ15:CR15" si="26">SUM(CQ10:CQ14)</f>
        <v>1210</v>
      </c>
      <c r="CR15" s="68">
        <f t="shared" si="26"/>
        <v>1303</v>
      </c>
      <c r="CS15" s="68">
        <f t="shared" ref="CS15:CT15" si="27">SUM(CS10:CS14)</f>
        <v>682</v>
      </c>
      <c r="CT15" s="68">
        <f t="shared" si="27"/>
        <v>33</v>
      </c>
      <c r="CU15" s="68">
        <f t="shared" ref="CU15:CV15" si="28">SUM(CU10:CU14)</f>
        <v>-317</v>
      </c>
      <c r="CV15" s="321">
        <f t="shared" si="28"/>
        <v>-181</v>
      </c>
      <c r="CW15" s="321">
        <f t="shared" ref="CW15:CX15" si="29">SUM(CW10:CW14)</f>
        <v>347</v>
      </c>
      <c r="CX15" s="321">
        <f t="shared" si="29"/>
        <v>1096</v>
      </c>
      <c r="CY15" s="321">
        <f t="shared" ref="CY15" si="30">SUM(CY10:CY14)</f>
        <v>1856</v>
      </c>
      <c r="CZ15" s="321">
        <f t="shared" ref="CZ15:DA15" si="31">SUM(CZ10:CZ14)</f>
        <v>1513</v>
      </c>
      <c r="DA15" s="68">
        <f t="shared" si="31"/>
        <v>628</v>
      </c>
      <c r="DB15" s="483">
        <f t="shared" ref="DB15" si="32">SUM(DB10:DB14)</f>
        <v>1189</v>
      </c>
      <c r="DC15" s="321">
        <f t="shared" ref="DC15" si="33">SUM(DC10:DC14)</f>
        <v>335</v>
      </c>
      <c r="DD15" s="483">
        <f>SUM(DD10:DD14)</f>
        <v>-270</v>
      </c>
      <c r="DE15" s="483">
        <f>SUM(DE10:DE14)</f>
        <v>494</v>
      </c>
      <c r="DF15" s="483">
        <f>SUM(DF10:DF14)</f>
        <v>-60</v>
      </c>
      <c r="DG15" s="483">
        <f>SUM(DG10:DG14)</f>
        <v>535</v>
      </c>
      <c r="DH15" s="483">
        <f>SUM(DH10:DH14)</f>
        <v>985</v>
      </c>
      <c r="DI15" s="347"/>
    </row>
    <row r="16" spans="1:113" s="56" customFormat="1" x14ac:dyDescent="0.2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49"/>
      <c r="Y16" s="73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443"/>
      <c r="AL16" s="276"/>
      <c r="AM16" s="276"/>
      <c r="AN16" s="276"/>
      <c r="AO16" s="216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464"/>
      <c r="BT16" s="421"/>
      <c r="BU16" s="421"/>
      <c r="BV16" s="421"/>
      <c r="BW16" s="421"/>
      <c r="BX16" s="421"/>
      <c r="BY16" s="421"/>
      <c r="BZ16" s="421"/>
      <c r="CA16" s="421"/>
      <c r="CB16" s="421"/>
      <c r="CC16" s="71"/>
      <c r="CD16" s="74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322"/>
      <c r="CW16" s="322"/>
      <c r="CX16" s="322"/>
      <c r="CY16" s="322"/>
      <c r="CZ16" s="322"/>
      <c r="DA16" s="322"/>
      <c r="DB16" s="322"/>
      <c r="DC16" s="322"/>
      <c r="DD16" s="322"/>
      <c r="DE16" s="322"/>
      <c r="DF16" s="322"/>
      <c r="DG16" s="322"/>
      <c r="DH16" s="322"/>
      <c r="DI16" s="346"/>
    </row>
    <row r="17" spans="1:113" s="56" customFormat="1" x14ac:dyDescent="0.25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0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47">
        <f>'NECO-ELECTRIC'!X17+'NECO-GAS'!X17</f>
        <v>148791</v>
      </c>
      <c r="Y17" s="60">
        <f>'NECO-ELECTRIC'!Y17+'NECO-GAS'!Y17</f>
        <v>128629</v>
      </c>
      <c r="Z17" s="214">
        <f>'NECO-ELECTRIC'!Z17+'NECO-GAS'!Z17</f>
        <v>137026</v>
      </c>
      <c r="AA17" s="214">
        <f>'NECO-ELECTRIC'!AA17+'NECO-GAS'!AA17</f>
        <v>131609</v>
      </c>
      <c r="AB17" s="214">
        <f>'NECO-ELECTRIC'!AB17+'NECO-GAS'!AB17</f>
        <v>131427</v>
      </c>
      <c r="AC17" s="214">
        <f>'NECO-ELECTRIC'!AC17+'NECO-GAS'!AC17</f>
        <v>124687</v>
      </c>
      <c r="AD17" s="214">
        <f>'NECO-ELECTRIC'!AD17+'NECO-GAS'!AD17</f>
        <v>126620</v>
      </c>
      <c r="AE17" s="214">
        <f>'NECO-ELECTRIC'!AE17+'NECO-GAS'!AE17</f>
        <v>113621</v>
      </c>
      <c r="AF17" s="214">
        <f>'NECO-ELECTRIC'!AF17+'NECO-GAS'!AF17</f>
        <v>111576</v>
      </c>
      <c r="AG17" s="214">
        <f>'NECO-ELECTRIC'!AG17+'NECO-GAS'!AG17</f>
        <v>115501</v>
      </c>
      <c r="AH17" s="214">
        <f>'NECO-ELECTRIC'!AH17+'NECO-GAS'!AH17</f>
        <v>123123</v>
      </c>
      <c r="AI17" s="59">
        <f>'NECO-ELECTRIC'!AI17+'NECO-GAS'!AI17</f>
        <v>132020</v>
      </c>
      <c r="AJ17" s="357">
        <f>'NECO-ELECTRIC'!AJ17+'NECO-GAS'!AJ17</f>
        <v>126524</v>
      </c>
      <c r="AK17" s="444">
        <f>'NECO-ELECTRIC'!AK17+'NECO-GAS'!AK17</f>
        <v>122151</v>
      </c>
      <c r="AL17" s="228">
        <f>'NECO-ELECTRIC'!AL17+'NECO-GAS'!AL17</f>
        <v>122073</v>
      </c>
      <c r="AM17" s="228">
        <f>'NECO-ELECTRIC'!AM17+'NECO-GAS'!AM17</f>
        <v>122443</v>
      </c>
      <c r="AN17" s="228">
        <f>'NECO-ELECTRIC'!AN17+'NECO-GAS'!AN17</f>
        <v>119835</v>
      </c>
      <c r="AO17" s="214">
        <f>'NECO-ELECTRIC'!AO17+'NECO-GAS'!AO17</f>
        <v>116000</v>
      </c>
      <c r="AP17" s="214">
        <f>'NECO-ELECTRIC'!AP17+'NECO-GAS'!AP17</f>
        <v>120317</v>
      </c>
      <c r="AQ17" s="214">
        <f>'NECO-ELECTRIC'!AQ17+'NECO-GAS'!AQ17</f>
        <v>117633</v>
      </c>
      <c r="AR17" s="214">
        <f>'NECO-ELECTRIC'!AR17+'NECO-GAS'!AR17</f>
        <v>115058</v>
      </c>
      <c r="AS17" s="214">
        <f>'NECO-ELECTRIC'!AS17+'NECO-GAS'!AS17</f>
        <v>116853</v>
      </c>
      <c r="AT17" s="214">
        <f>'NECO-ELECTRIC'!AT17+'NECO-GAS'!AT17</f>
        <v>117733</v>
      </c>
      <c r="AU17" s="59"/>
      <c r="AV17" s="357"/>
      <c r="AW17" s="401">
        <f t="shared" ref="AW17:BF22" si="34">IF(ISERROR((O17-C17)/C17)=TRUE,0,(O17-C17)/C17)</f>
        <v>0.3409970814223599</v>
      </c>
      <c r="AX17" s="169">
        <f t="shared" si="34"/>
        <v>0.29468808533018387</v>
      </c>
      <c r="AY17" s="169">
        <f t="shared" si="34"/>
        <v>0.29564213902906544</v>
      </c>
      <c r="AZ17" s="169">
        <f t="shared" si="34"/>
        <v>0.36416709519344204</v>
      </c>
      <c r="BA17" s="169">
        <f t="shared" si="34"/>
        <v>0.18681225504974375</v>
      </c>
      <c r="BB17" s="169">
        <f t="shared" si="34"/>
        <v>0.24326429489766233</v>
      </c>
      <c r="BC17" s="169">
        <f t="shared" si="34"/>
        <v>0.2643479363239582</v>
      </c>
      <c r="BD17" s="169">
        <f t="shared" si="34"/>
        <v>0.27663651070521567</v>
      </c>
      <c r="BE17" s="169">
        <f t="shared" si="34"/>
        <v>0.16396361241860352</v>
      </c>
      <c r="BF17" s="169">
        <f t="shared" si="34"/>
        <v>0.27295826702941328</v>
      </c>
      <c r="BG17" s="169">
        <f t="shared" ref="BG17:BP22" si="35">IF(ISERROR((Y17-M17)/M17)=TRUE,0,(Y17-M17)/M17)</f>
        <v>0.10492724242788667</v>
      </c>
      <c r="BH17" s="169">
        <f t="shared" si="35"/>
        <v>6.9830264986493029E-2</v>
      </c>
      <c r="BI17" s="169">
        <f t="shared" si="35"/>
        <v>-2.5724734239436203E-2</v>
      </c>
      <c r="BJ17" s="169">
        <f t="shared" si="35"/>
        <v>-6.3356542685490708E-2</v>
      </c>
      <c r="BK17" s="169">
        <f t="shared" si="35"/>
        <v>-5.8838181790733836E-2</v>
      </c>
      <c r="BL17" s="169">
        <f t="shared" si="35"/>
        <v>-6.4112229662808398E-2</v>
      </c>
      <c r="BM17" s="169">
        <f t="shared" si="35"/>
        <v>-9.8052757336889645E-2</v>
      </c>
      <c r="BN17" s="169">
        <f t="shared" si="35"/>
        <v>-0.15779621228704493</v>
      </c>
      <c r="BO17" s="169">
        <f t="shared" si="35"/>
        <v>-0.17278893050770983</v>
      </c>
      <c r="BP17" s="307">
        <f t="shared" si="35"/>
        <v>-0.12836976836382172</v>
      </c>
      <c r="BQ17" s="307">
        <f t="shared" ref="BQ17:BZ22" si="36">IF(ISERROR((AI17-W17)/W17)=TRUE,0,(AI17-W17)/W17)</f>
        <v>-7.7930967048010169E-2</v>
      </c>
      <c r="BR17" s="404">
        <f t="shared" si="36"/>
        <v>-0.14965286878910686</v>
      </c>
      <c r="BS17" s="466">
        <f t="shared" si="36"/>
        <v>-5.0361893507684892E-2</v>
      </c>
      <c r="BT17" s="430">
        <f t="shared" si="36"/>
        <v>-0.1091252754951615</v>
      </c>
      <c r="BU17" s="430">
        <f t="shared" si="36"/>
        <v>-6.9645692923736222E-2</v>
      </c>
      <c r="BV17" s="430">
        <f t="shared" si="36"/>
        <v>-8.8201054577826468E-2</v>
      </c>
      <c r="BW17" s="430">
        <f t="shared" si="36"/>
        <v>-6.967045481886644E-2</v>
      </c>
      <c r="BX17" s="430">
        <f t="shared" si="36"/>
        <v>-4.9778865897962404E-2</v>
      </c>
      <c r="BY17" s="430">
        <f t="shared" si="36"/>
        <v>3.5310373962559739E-2</v>
      </c>
      <c r="BZ17" s="430">
        <f t="shared" si="36"/>
        <v>3.120742812074281E-2</v>
      </c>
      <c r="CA17" s="430">
        <f>IF(ISERROR((AS17-AG17)/AG17)=TRUE,0,(AS17-AG17)/AG17)</f>
        <v>1.1705526359079142E-2</v>
      </c>
      <c r="CB17" s="430">
        <f>IF(ISERROR((AT17-AH17)/AH17)=TRUE,0,(AT17-AH17)/AH17)</f>
        <v>-4.3777360850531584E-2</v>
      </c>
      <c r="CC17" s="76">
        <f>O17-C17</f>
        <v>34350</v>
      </c>
      <c r="CD17" s="61">
        <f>P17-D17</f>
        <v>31938</v>
      </c>
      <c r="CE17" s="62">
        <f>Q17-E17</f>
        <v>30230</v>
      </c>
      <c r="CF17" s="62">
        <f>R17-F17</f>
        <v>36117</v>
      </c>
      <c r="CG17" s="62">
        <f>S17-G17</f>
        <v>19829</v>
      </c>
      <c r="CH17" s="62">
        <f>T17-H17</f>
        <v>25922</v>
      </c>
      <c r="CI17" s="62">
        <f>U17-I17</f>
        <v>29193</v>
      </c>
      <c r="CJ17" s="62">
        <f>V17-J17</f>
        <v>30609</v>
      </c>
      <c r="CK17" s="62">
        <f>W17-K17</f>
        <v>20169</v>
      </c>
      <c r="CL17" s="62">
        <f>X17-L17</f>
        <v>31905</v>
      </c>
      <c r="CM17" s="62">
        <f>Y17-M17</f>
        <v>12215</v>
      </c>
      <c r="CN17" s="62">
        <f>Z17-N17</f>
        <v>8944</v>
      </c>
      <c r="CO17" s="62">
        <f>AA17-O17</f>
        <v>-3475</v>
      </c>
      <c r="CP17" s="62">
        <f>AB17-P17</f>
        <v>-8890</v>
      </c>
      <c r="CQ17" s="62">
        <f>AC17-Q17</f>
        <v>-7795</v>
      </c>
      <c r="CR17" s="62">
        <f>AD17-R17</f>
        <v>-8674</v>
      </c>
      <c r="CS17" s="62">
        <f>AE17-S17</f>
        <v>-12352</v>
      </c>
      <c r="CT17" s="62">
        <f>AF17-T17</f>
        <v>-20905</v>
      </c>
      <c r="CU17" s="62">
        <f>AG17-U17</f>
        <v>-24126</v>
      </c>
      <c r="CV17" s="320">
        <f>AH17-V17</f>
        <v>-18133</v>
      </c>
      <c r="CW17" s="320">
        <f>AI17-W17</f>
        <v>-11158</v>
      </c>
      <c r="CX17" s="340">
        <f>AJ17-X17</f>
        <v>-22267</v>
      </c>
      <c r="CY17" s="340">
        <f>AK17-Y17</f>
        <v>-6478</v>
      </c>
      <c r="CZ17" s="340">
        <f>AL17-Z17</f>
        <v>-14953</v>
      </c>
      <c r="DA17" s="340">
        <f>AM17-AA17</f>
        <v>-9166</v>
      </c>
      <c r="DB17" s="340">
        <f>AN17-AB17</f>
        <v>-11592</v>
      </c>
      <c r="DC17" s="340">
        <f>AO17-AC17</f>
        <v>-8687</v>
      </c>
      <c r="DD17" s="340">
        <f>AP17-AD17</f>
        <v>-6303</v>
      </c>
      <c r="DE17" s="340">
        <f>AQ17-AE17</f>
        <v>4012</v>
      </c>
      <c r="DF17" s="340">
        <f>AR17-AF17</f>
        <v>3482</v>
      </c>
      <c r="DG17" s="340">
        <f>AS17-AG17</f>
        <v>1352</v>
      </c>
      <c r="DH17" s="340">
        <f>AT17-AH17</f>
        <v>-5390</v>
      </c>
      <c r="DI17" s="346"/>
    </row>
    <row r="18" spans="1:113" s="56" customFormat="1" x14ac:dyDescent="0.25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47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47">
        <f>'NECO-ELECTRIC'!X18+'NECO-GAS'!X18</f>
        <v>20333</v>
      </c>
      <c r="Y18" s="60">
        <f>'NECO-ELECTRIC'!Y18+'NECO-GAS'!Y18</f>
        <v>19215</v>
      </c>
      <c r="Z18" s="214">
        <f>'NECO-ELECTRIC'!Z18+'NECO-GAS'!Z18</f>
        <v>20652</v>
      </c>
      <c r="AA18" s="214">
        <f>'NECO-ELECTRIC'!AA18+'NECO-GAS'!AA18</f>
        <v>20524</v>
      </c>
      <c r="AB18" s="214">
        <f>'NECO-ELECTRIC'!AB18+'NECO-GAS'!AB18</f>
        <v>19910</v>
      </c>
      <c r="AC18" s="214">
        <f>'NECO-ELECTRIC'!AC18+'NECO-GAS'!AC18</f>
        <v>20152</v>
      </c>
      <c r="AD18" s="214">
        <f>'NECO-ELECTRIC'!AD18+'NECO-GAS'!AD18</f>
        <v>19919</v>
      </c>
      <c r="AE18" s="214">
        <f>'NECO-ELECTRIC'!AE18+'NECO-GAS'!AE18</f>
        <v>25083</v>
      </c>
      <c r="AF18" s="214">
        <f>'NECO-ELECTRIC'!AF18+'NECO-GAS'!AF18</f>
        <v>22659</v>
      </c>
      <c r="AG18" s="214">
        <f>'NECO-ELECTRIC'!AG18+'NECO-GAS'!AG18</f>
        <v>21152</v>
      </c>
      <c r="AH18" s="214">
        <f>'NECO-ELECTRIC'!AH18+'NECO-GAS'!AH18</f>
        <v>21651</v>
      </c>
      <c r="AI18" s="59">
        <f>'NECO-ELECTRIC'!AI18+'NECO-GAS'!AI18</f>
        <v>23909</v>
      </c>
      <c r="AJ18" s="357">
        <f>'NECO-ELECTRIC'!AJ18+'NECO-GAS'!AJ18</f>
        <v>24027</v>
      </c>
      <c r="AK18" s="444">
        <f>'NECO-ELECTRIC'!AK18+'NECO-GAS'!AK18</f>
        <v>24753</v>
      </c>
      <c r="AL18" s="228">
        <f>'NECO-ELECTRIC'!AL18+'NECO-GAS'!AL18</f>
        <v>25233</v>
      </c>
      <c r="AM18" s="228">
        <f>'NECO-ELECTRIC'!AM18+'NECO-GAS'!AM18</f>
        <v>27143</v>
      </c>
      <c r="AN18" s="228">
        <f>'NECO-ELECTRIC'!AN18+'NECO-GAS'!AN18</f>
        <v>27135</v>
      </c>
      <c r="AO18" s="214">
        <f>'NECO-ELECTRIC'!AO18+'NECO-GAS'!AO18</f>
        <v>26517</v>
      </c>
      <c r="AP18" s="214">
        <f>'NECO-ELECTRIC'!AP18+'NECO-GAS'!AP18</f>
        <v>28770</v>
      </c>
      <c r="AQ18" s="214">
        <f>'NECO-ELECTRIC'!AQ18+'NECO-GAS'!AQ18</f>
        <v>27389</v>
      </c>
      <c r="AR18" s="214">
        <f>'NECO-ELECTRIC'!AR18+'NECO-GAS'!AR18</f>
        <v>27593</v>
      </c>
      <c r="AS18" s="214">
        <f>'NECO-ELECTRIC'!AS18+'NECO-GAS'!AS18</f>
        <v>26778</v>
      </c>
      <c r="AT18" s="214">
        <f>'NECO-ELECTRIC'!AT18+'NECO-GAS'!AT18</f>
        <v>20730</v>
      </c>
      <c r="AU18" s="59"/>
      <c r="AV18" s="357"/>
      <c r="AW18" s="406">
        <f t="shared" si="34"/>
        <v>-3.3728509558598366E-2</v>
      </c>
      <c r="AX18" s="169">
        <f t="shared" si="34"/>
        <v>-5.6395150273224046E-2</v>
      </c>
      <c r="AY18" s="169">
        <f t="shared" si="34"/>
        <v>-2.6428239665582907E-2</v>
      </c>
      <c r="AZ18" s="169">
        <f t="shared" si="34"/>
        <v>5.331605959439932E-2</v>
      </c>
      <c r="BA18" s="169">
        <f t="shared" si="34"/>
        <v>4.4623226064361386E-2</v>
      </c>
      <c r="BB18" s="169">
        <f t="shared" si="34"/>
        <v>5.5855945235378741E-2</v>
      </c>
      <c r="BC18" s="169">
        <f t="shared" si="34"/>
        <v>1.6151884386511758E-2</v>
      </c>
      <c r="BD18" s="169">
        <f t="shared" si="34"/>
        <v>-7.3517823204932095E-2</v>
      </c>
      <c r="BE18" s="169">
        <f t="shared" si="34"/>
        <v>-0.12460035912933036</v>
      </c>
      <c r="BF18" s="169">
        <f t="shared" si="34"/>
        <v>-0.1297667451316071</v>
      </c>
      <c r="BG18" s="169">
        <f t="shared" si="35"/>
        <v>-0.21217712177121772</v>
      </c>
      <c r="BH18" s="169">
        <f t="shared" si="35"/>
        <v>-7.1152289286678064E-2</v>
      </c>
      <c r="BI18" s="169">
        <f t="shared" si="35"/>
        <v>-7.0807678377399499E-2</v>
      </c>
      <c r="BJ18" s="169">
        <f t="shared" si="35"/>
        <v>-9.9217300818893364E-2</v>
      </c>
      <c r="BK18" s="169">
        <f t="shared" si="35"/>
        <v>-3.8595486856543106E-2</v>
      </c>
      <c r="BL18" s="169">
        <f t="shared" si="35"/>
        <v>-5.7713231467902928E-2</v>
      </c>
      <c r="BM18" s="169">
        <f t="shared" si="35"/>
        <v>0.19985649366180339</v>
      </c>
      <c r="BN18" s="169">
        <f t="shared" si="35"/>
        <v>6.455250176180409E-2</v>
      </c>
      <c r="BO18" s="169">
        <f t="shared" si="35"/>
        <v>-1.6917642684513848E-2</v>
      </c>
      <c r="BP18" s="307">
        <f t="shared" si="35"/>
        <v>8.3254115174863655E-2</v>
      </c>
      <c r="BQ18" s="307">
        <f t="shared" si="36"/>
        <v>0.19616770062037223</v>
      </c>
      <c r="BR18" s="404">
        <f t="shared" si="36"/>
        <v>0.18167510942802342</v>
      </c>
      <c r="BS18" s="466">
        <f t="shared" si="36"/>
        <v>0.28821233411397346</v>
      </c>
      <c r="BT18" s="430">
        <f t="shared" si="36"/>
        <v>0.22181871005229517</v>
      </c>
      <c r="BU18" s="430">
        <f t="shared" si="36"/>
        <v>0.32250048723445723</v>
      </c>
      <c r="BV18" s="430">
        <f t="shared" si="36"/>
        <v>0.36288297338021097</v>
      </c>
      <c r="BW18" s="430">
        <f t="shared" si="36"/>
        <v>0.31584954346963079</v>
      </c>
      <c r="BX18" s="430">
        <f t="shared" si="36"/>
        <v>0.4443496159445755</v>
      </c>
      <c r="BY18" s="430">
        <f t="shared" si="36"/>
        <v>9.1934776541880953E-2</v>
      </c>
      <c r="BZ18" s="430">
        <f t="shared" si="36"/>
        <v>0.21775012136457919</v>
      </c>
      <c r="CA18" s="430">
        <f>IF(ISERROR((AS18-AG18)/AG18)=TRUE,0,(AS18-AG18)/AG18)</f>
        <v>0.26597957639939485</v>
      </c>
      <c r="CB18" s="430">
        <f>IF(ISERROR((AT18-AH18)/AH18)=TRUE,0,(AT18-AH18)/AH18)</f>
        <v>-4.2538450879866983E-2</v>
      </c>
      <c r="CC18" s="76">
        <f>O18-C18</f>
        <v>-771</v>
      </c>
      <c r="CD18" s="61">
        <f>P18-D18</f>
        <v>-1321</v>
      </c>
      <c r="CE18" s="62">
        <f>Q18-E18</f>
        <v>-569</v>
      </c>
      <c r="CF18" s="62">
        <f>R18-F18</f>
        <v>1070</v>
      </c>
      <c r="CG18" s="62">
        <f>S18-G18</f>
        <v>893</v>
      </c>
      <c r="CH18" s="62">
        <f>T18-H18</f>
        <v>1126</v>
      </c>
      <c r="CI18" s="62">
        <f>U18-I18</f>
        <v>342</v>
      </c>
      <c r="CJ18" s="62">
        <f>V18-J18</f>
        <v>-1586</v>
      </c>
      <c r="CK18" s="62">
        <f>W18-K18</f>
        <v>-2845</v>
      </c>
      <c r="CL18" s="62">
        <f>X18-L18</f>
        <v>-3032</v>
      </c>
      <c r="CM18" s="62">
        <f>Y18-M18</f>
        <v>-5175</v>
      </c>
      <c r="CN18" s="62">
        <f>Z18-N18</f>
        <v>-1582</v>
      </c>
      <c r="CO18" s="62">
        <f>AA18-O18</f>
        <v>-1564</v>
      </c>
      <c r="CP18" s="62">
        <f>AB18-P18</f>
        <v>-2193</v>
      </c>
      <c r="CQ18" s="62">
        <f>AC18-Q18</f>
        <v>-809</v>
      </c>
      <c r="CR18" s="62">
        <f>AD18-R18</f>
        <v>-1220</v>
      </c>
      <c r="CS18" s="62">
        <f>AE18-S18</f>
        <v>4178</v>
      </c>
      <c r="CT18" s="62">
        <f>AF18-T18</f>
        <v>1374</v>
      </c>
      <c r="CU18" s="62">
        <f>AG18-U18</f>
        <v>-364</v>
      </c>
      <c r="CV18" s="320">
        <f>AH18-V18</f>
        <v>1664</v>
      </c>
      <c r="CW18" s="320">
        <f>AI18-W18</f>
        <v>3921</v>
      </c>
      <c r="CX18" s="340">
        <f>AJ18-X18</f>
        <v>3694</v>
      </c>
      <c r="CY18" s="340">
        <f>AK18-Y18</f>
        <v>5538</v>
      </c>
      <c r="CZ18" s="340">
        <f>AL18-Z18</f>
        <v>4581</v>
      </c>
      <c r="DA18" s="340">
        <f>AM18-AA18</f>
        <v>6619</v>
      </c>
      <c r="DB18" s="340">
        <f>AN18-AB18</f>
        <v>7225</v>
      </c>
      <c r="DC18" s="340">
        <f>AO18-AC18</f>
        <v>6365</v>
      </c>
      <c r="DD18" s="340">
        <f>AP18-AD18</f>
        <v>8851</v>
      </c>
      <c r="DE18" s="340">
        <f>AQ18-AE18</f>
        <v>2306</v>
      </c>
      <c r="DF18" s="340">
        <f>AR18-AF18</f>
        <v>4934</v>
      </c>
      <c r="DG18" s="340">
        <f>AS18-AG18</f>
        <v>5626</v>
      </c>
      <c r="DH18" s="340">
        <f>AT18-AH18</f>
        <v>-921</v>
      </c>
      <c r="DI18" s="346"/>
    </row>
    <row r="19" spans="1:113" s="56" customFormat="1" x14ac:dyDescent="0.25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47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47">
        <f>'NECO-ELECTRIC'!X19+'NECO-GAS'!X19</f>
        <v>13323</v>
      </c>
      <c r="Y19" s="60">
        <f>'NECO-ELECTRIC'!Y19+'NECO-GAS'!Y19</f>
        <v>12028</v>
      </c>
      <c r="Z19" s="214">
        <f>'NECO-ELECTRIC'!Z19+'NECO-GAS'!Z19</f>
        <v>12287</v>
      </c>
      <c r="AA19" s="214">
        <f>'NECO-ELECTRIC'!AA19+'NECO-GAS'!AA19</f>
        <v>11144</v>
      </c>
      <c r="AB19" s="214">
        <f>'NECO-ELECTRIC'!AB19+'NECO-GAS'!AB19</f>
        <v>11494</v>
      </c>
      <c r="AC19" s="214">
        <f>'NECO-ELECTRIC'!AC19+'NECO-GAS'!AC19</f>
        <v>10698</v>
      </c>
      <c r="AD19" s="214">
        <f>'NECO-ELECTRIC'!AD19+'NECO-GAS'!AD19</f>
        <v>11220</v>
      </c>
      <c r="AE19" s="214">
        <f>'NECO-ELECTRIC'!AE19+'NECO-GAS'!AE19</f>
        <v>13505</v>
      </c>
      <c r="AF19" s="214">
        <f>'NECO-ELECTRIC'!AF19+'NECO-GAS'!AF19</f>
        <v>10432</v>
      </c>
      <c r="AG19" s="214">
        <f>'NECO-ELECTRIC'!AG19+'NECO-GAS'!AG19</f>
        <v>10989</v>
      </c>
      <c r="AH19" s="214">
        <f>'NECO-ELECTRIC'!AH19+'NECO-GAS'!AH19</f>
        <v>13293</v>
      </c>
      <c r="AI19" s="59">
        <f>'NECO-ELECTRIC'!AI19+'NECO-GAS'!AI19</f>
        <v>14993</v>
      </c>
      <c r="AJ19" s="357">
        <f>'NECO-ELECTRIC'!AJ19+'NECO-GAS'!AJ19</f>
        <v>14032</v>
      </c>
      <c r="AK19" s="444">
        <f>'NECO-ELECTRIC'!AK19+'NECO-GAS'!AK19</f>
        <v>14748</v>
      </c>
      <c r="AL19" s="228">
        <f>'NECO-ELECTRIC'!AL19+'NECO-GAS'!AL19</f>
        <v>13374</v>
      </c>
      <c r="AM19" s="228">
        <f>'NECO-ELECTRIC'!AM19+'NECO-GAS'!AM19</f>
        <v>12575</v>
      </c>
      <c r="AN19" s="228">
        <f>'NECO-ELECTRIC'!AN19+'NECO-GAS'!AN19</f>
        <v>11462</v>
      </c>
      <c r="AO19" s="214">
        <f>'NECO-ELECTRIC'!AO19+'NECO-GAS'!AO19</f>
        <v>12485</v>
      </c>
      <c r="AP19" s="214">
        <f>'NECO-ELECTRIC'!AP19+'NECO-GAS'!AP19</f>
        <v>14196</v>
      </c>
      <c r="AQ19" s="214">
        <f>'NECO-ELECTRIC'!AQ19+'NECO-GAS'!AQ19</f>
        <v>14242</v>
      </c>
      <c r="AR19" s="214">
        <f>'NECO-ELECTRIC'!AR19+'NECO-GAS'!AR19</f>
        <v>13134</v>
      </c>
      <c r="AS19" s="214">
        <f>'NECO-ELECTRIC'!AS19+'NECO-GAS'!AS19</f>
        <v>13209</v>
      </c>
      <c r="AT19" s="214">
        <f>'NECO-ELECTRIC'!AT19+'NECO-GAS'!AT19</f>
        <v>11635</v>
      </c>
      <c r="AU19" s="59"/>
      <c r="AV19" s="357"/>
      <c r="AW19" s="401">
        <f t="shared" si="34"/>
        <v>0.53407885857514703</v>
      </c>
      <c r="AX19" s="169">
        <f t="shared" si="34"/>
        <v>0.31786873565038398</v>
      </c>
      <c r="AY19" s="169">
        <f t="shared" si="34"/>
        <v>0.12558323448003164</v>
      </c>
      <c r="AZ19" s="169">
        <f t="shared" si="34"/>
        <v>0.41485619697910203</v>
      </c>
      <c r="BA19" s="169">
        <f t="shared" si="34"/>
        <v>3.8976857490864797E-2</v>
      </c>
      <c r="BB19" s="169">
        <f t="shared" si="34"/>
        <v>0.19820764610544381</v>
      </c>
      <c r="BC19" s="169">
        <f t="shared" si="34"/>
        <v>-4.9110719435987819E-2</v>
      </c>
      <c r="BD19" s="169">
        <f t="shared" si="34"/>
        <v>0.22539407920030757</v>
      </c>
      <c r="BE19" s="169">
        <f t="shared" si="34"/>
        <v>8.3371229346672728E-4</v>
      </c>
      <c r="BF19" s="169">
        <f t="shared" si="34"/>
        <v>4.7405660377358494E-2</v>
      </c>
      <c r="BG19" s="169">
        <f t="shared" si="35"/>
        <v>-1.4582991971161724E-2</v>
      </c>
      <c r="BH19" s="169">
        <f t="shared" si="35"/>
        <v>-4.2949756888168555E-3</v>
      </c>
      <c r="BI19" s="169">
        <f t="shared" si="35"/>
        <v>-0.29969207566140893</v>
      </c>
      <c r="BJ19" s="169">
        <f t="shared" si="35"/>
        <v>-0.30950378469301937</v>
      </c>
      <c r="BK19" s="169">
        <f t="shared" si="35"/>
        <v>-0.24836647228272324</v>
      </c>
      <c r="BL19" s="169">
        <f t="shared" si="35"/>
        <v>-0.17958467388125182</v>
      </c>
      <c r="BM19" s="169">
        <f t="shared" si="35"/>
        <v>5.5490425947635792E-2</v>
      </c>
      <c r="BN19" s="169">
        <f t="shared" si="35"/>
        <v>-0.16995544239338001</v>
      </c>
      <c r="BO19" s="169">
        <f t="shared" si="35"/>
        <v>-7.4142724745134378E-2</v>
      </c>
      <c r="BP19" s="307">
        <f t="shared" si="35"/>
        <v>4.267001333437917E-2</v>
      </c>
      <c r="BQ19" s="307">
        <f t="shared" si="36"/>
        <v>0.13540325634229458</v>
      </c>
      <c r="BR19" s="404">
        <f t="shared" si="36"/>
        <v>5.3216242588005704E-2</v>
      </c>
      <c r="BS19" s="466">
        <f t="shared" si="36"/>
        <v>0.22613900897904887</v>
      </c>
      <c r="BT19" s="430">
        <f t="shared" si="36"/>
        <v>8.8467485960771544E-2</v>
      </c>
      <c r="BU19" s="430">
        <f t="shared" si="36"/>
        <v>0.12840990667623833</v>
      </c>
      <c r="BV19" s="430">
        <f t="shared" si="36"/>
        <v>-2.7840612493474858E-3</v>
      </c>
      <c r="BW19" s="430">
        <f t="shared" si="36"/>
        <v>0.16704056833052908</v>
      </c>
      <c r="BX19" s="430">
        <f t="shared" si="36"/>
        <v>0.26524064171122996</v>
      </c>
      <c r="BY19" s="430">
        <f t="shared" si="36"/>
        <v>5.4572380599777863E-2</v>
      </c>
      <c r="BZ19" s="430">
        <f t="shared" si="36"/>
        <v>0.25901073619631904</v>
      </c>
      <c r="CA19" s="430">
        <f>IF(ISERROR((AS19-AG19)/AG19)=TRUE,0,(AS19-AG19)/AG19)</f>
        <v>0.20202020202020202</v>
      </c>
      <c r="CB19" s="430">
        <f>IF(ISERROR((AT19-AH19)/AH19)=TRUE,0,(AT19-AH19)/AH19)</f>
        <v>-0.12472730008275032</v>
      </c>
      <c r="CC19" s="76">
        <f>O19-C19</f>
        <v>5540</v>
      </c>
      <c r="CD19" s="61">
        <f>P19-D19</f>
        <v>4015</v>
      </c>
      <c r="CE19" s="62">
        <f>Q19-E19</f>
        <v>1588</v>
      </c>
      <c r="CF19" s="62">
        <f>R19-F19</f>
        <v>4010</v>
      </c>
      <c r="CG19" s="62">
        <f>S19-G19</f>
        <v>480</v>
      </c>
      <c r="CH19" s="62">
        <f>T19-H19</f>
        <v>2079</v>
      </c>
      <c r="CI19" s="62">
        <f>U19-I19</f>
        <v>-613</v>
      </c>
      <c r="CJ19" s="62">
        <f>V19-J19</f>
        <v>2345</v>
      </c>
      <c r="CK19" s="62">
        <f>W19-K19</f>
        <v>11</v>
      </c>
      <c r="CL19" s="62">
        <f>X19-L19</f>
        <v>603</v>
      </c>
      <c r="CM19" s="62">
        <f>Y19-M19</f>
        <v>-178</v>
      </c>
      <c r="CN19" s="62">
        <f>Z19-N19</f>
        <v>-53</v>
      </c>
      <c r="CO19" s="62">
        <f>AA19-O19</f>
        <v>-4769</v>
      </c>
      <c r="CP19" s="62">
        <f>AB19-P19</f>
        <v>-5152</v>
      </c>
      <c r="CQ19" s="62">
        <f>AC19-Q19</f>
        <v>-3535</v>
      </c>
      <c r="CR19" s="62">
        <f>AD19-R19</f>
        <v>-2456</v>
      </c>
      <c r="CS19" s="62">
        <f>AE19-S19</f>
        <v>710</v>
      </c>
      <c r="CT19" s="62">
        <f>AF19-T19</f>
        <v>-2136</v>
      </c>
      <c r="CU19" s="62">
        <f>AG19-U19</f>
        <v>-880</v>
      </c>
      <c r="CV19" s="320">
        <f>AH19-V19</f>
        <v>544</v>
      </c>
      <c r="CW19" s="320">
        <f>AI19-W19</f>
        <v>1788</v>
      </c>
      <c r="CX19" s="340">
        <f>AJ19-X19</f>
        <v>709</v>
      </c>
      <c r="CY19" s="340">
        <f>AK19-Y19</f>
        <v>2720</v>
      </c>
      <c r="CZ19" s="340">
        <f>AL19-Z19</f>
        <v>1087</v>
      </c>
      <c r="DA19" s="340">
        <f>AM19-AA19</f>
        <v>1431</v>
      </c>
      <c r="DB19" s="340">
        <f>AN19-AB19</f>
        <v>-32</v>
      </c>
      <c r="DC19" s="340">
        <f>AO19-AC19</f>
        <v>1787</v>
      </c>
      <c r="DD19" s="340">
        <f>AP19-AD19</f>
        <v>2976</v>
      </c>
      <c r="DE19" s="340">
        <f>AQ19-AE19</f>
        <v>737</v>
      </c>
      <c r="DF19" s="340">
        <f>AR19-AF19</f>
        <v>2702</v>
      </c>
      <c r="DG19" s="340">
        <f>AS19-AG19</f>
        <v>2220</v>
      </c>
      <c r="DH19" s="340">
        <f>AT19-AH19</f>
        <v>-1658</v>
      </c>
      <c r="DI19" s="346"/>
    </row>
    <row r="20" spans="1:113" s="56" customFormat="1" x14ac:dyDescent="0.25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47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47">
        <f>'NECO-ELECTRIC'!X20+'NECO-GAS'!X20</f>
        <v>2191</v>
      </c>
      <c r="Y20" s="60">
        <f>'NECO-ELECTRIC'!Y20+'NECO-GAS'!Y20</f>
        <v>2114</v>
      </c>
      <c r="Z20" s="214">
        <f>'NECO-ELECTRIC'!Z20+'NECO-GAS'!Z20</f>
        <v>2010</v>
      </c>
      <c r="AA20" s="214">
        <f>'NECO-ELECTRIC'!AA20+'NECO-GAS'!AA20</f>
        <v>1745</v>
      </c>
      <c r="AB20" s="214">
        <f>'NECO-ELECTRIC'!AB20+'NECO-GAS'!AB20</f>
        <v>1760</v>
      </c>
      <c r="AC20" s="214">
        <f>'NECO-ELECTRIC'!AC20+'NECO-GAS'!AC20</f>
        <v>1494</v>
      </c>
      <c r="AD20" s="214">
        <f>'NECO-ELECTRIC'!AD20+'NECO-GAS'!AD20</f>
        <v>1613</v>
      </c>
      <c r="AE20" s="214">
        <f>'NECO-ELECTRIC'!AE20+'NECO-GAS'!AE20</f>
        <v>1765</v>
      </c>
      <c r="AF20" s="214">
        <f>'NECO-ELECTRIC'!AF20+'NECO-GAS'!AF20</f>
        <v>1446</v>
      </c>
      <c r="AG20" s="214">
        <f>'NECO-ELECTRIC'!AG20+'NECO-GAS'!AG20</f>
        <v>1512</v>
      </c>
      <c r="AH20" s="214">
        <f>'NECO-ELECTRIC'!AH20+'NECO-GAS'!AH20</f>
        <v>2317</v>
      </c>
      <c r="AI20" s="59">
        <f>'NECO-ELECTRIC'!AI20+'NECO-GAS'!AI20</f>
        <v>2683</v>
      </c>
      <c r="AJ20" s="357">
        <f>'NECO-ELECTRIC'!AJ20+'NECO-GAS'!AJ20</f>
        <v>2576</v>
      </c>
      <c r="AK20" s="444">
        <f>'NECO-ELECTRIC'!AK20+'NECO-GAS'!AK20</f>
        <v>2941</v>
      </c>
      <c r="AL20" s="228">
        <f>'NECO-ELECTRIC'!AL20+'NECO-GAS'!AL20</f>
        <v>2378</v>
      </c>
      <c r="AM20" s="228">
        <f>'NECO-ELECTRIC'!AM20+'NECO-GAS'!AM20</f>
        <v>2055</v>
      </c>
      <c r="AN20" s="228">
        <f>'NECO-ELECTRIC'!AN20+'NECO-GAS'!AN20</f>
        <v>1739</v>
      </c>
      <c r="AO20" s="214">
        <f>'NECO-ELECTRIC'!AO20+'NECO-GAS'!AO20</f>
        <v>1912</v>
      </c>
      <c r="AP20" s="214">
        <f>'NECO-ELECTRIC'!AP20+'NECO-GAS'!AP20</f>
        <v>2089</v>
      </c>
      <c r="AQ20" s="214">
        <f>'NECO-ELECTRIC'!AQ20+'NECO-GAS'!AQ20</f>
        <v>1916</v>
      </c>
      <c r="AR20" s="214">
        <f>'NECO-ELECTRIC'!AR20+'NECO-GAS'!AR20</f>
        <v>1762</v>
      </c>
      <c r="AS20" s="214">
        <f>'NECO-ELECTRIC'!AS20+'NECO-GAS'!AS20</f>
        <v>1934</v>
      </c>
      <c r="AT20" s="214">
        <f>'NECO-ELECTRIC'!AT20+'NECO-GAS'!AT20</f>
        <v>1758</v>
      </c>
      <c r="AU20" s="59"/>
      <c r="AV20" s="357"/>
      <c r="AW20" s="401">
        <f t="shared" si="34"/>
        <v>0.49666464523953913</v>
      </c>
      <c r="AX20" s="169">
        <f t="shared" si="34"/>
        <v>0.41316270566727603</v>
      </c>
      <c r="AY20" s="169">
        <f t="shared" si="34"/>
        <v>0.11864406779661017</v>
      </c>
      <c r="AZ20" s="169">
        <f t="shared" si="34"/>
        <v>0.46148782093482554</v>
      </c>
      <c r="BA20" s="169">
        <f t="shared" si="34"/>
        <v>0.10802139037433155</v>
      </c>
      <c r="BB20" s="169">
        <f t="shared" si="34"/>
        <v>0.14507129572225666</v>
      </c>
      <c r="BC20" s="169">
        <f t="shared" si="34"/>
        <v>5.4436581382689172E-4</v>
      </c>
      <c r="BD20" s="169">
        <f t="shared" si="34"/>
        <v>0.20897357098955133</v>
      </c>
      <c r="BE20" s="169">
        <f t="shared" si="34"/>
        <v>4.3749999999999997E-2</v>
      </c>
      <c r="BF20" s="169">
        <f t="shared" si="34"/>
        <v>3.154425612052731E-2</v>
      </c>
      <c r="BG20" s="169">
        <f t="shared" si="35"/>
        <v>0.13962264150943396</v>
      </c>
      <c r="BH20" s="169">
        <f t="shared" si="35"/>
        <v>4.1990668740279936E-2</v>
      </c>
      <c r="BI20" s="169">
        <f t="shared" si="35"/>
        <v>-0.29294975688816854</v>
      </c>
      <c r="BJ20" s="169">
        <f t="shared" si="35"/>
        <v>-0.43078913324708928</v>
      </c>
      <c r="BK20" s="169">
        <f t="shared" si="35"/>
        <v>-0.33422459893048129</v>
      </c>
      <c r="BL20" s="169">
        <f t="shared" si="35"/>
        <v>-0.27342342342342341</v>
      </c>
      <c r="BM20" s="169">
        <f t="shared" si="35"/>
        <v>-0.14816602316602318</v>
      </c>
      <c r="BN20" s="169">
        <f t="shared" si="35"/>
        <v>-0.21710882512181917</v>
      </c>
      <c r="BO20" s="169">
        <f t="shared" si="35"/>
        <v>-0.17736670293797607</v>
      </c>
      <c r="BP20" s="307">
        <f t="shared" si="35"/>
        <v>0.17793594306049823</v>
      </c>
      <c r="BQ20" s="307">
        <f t="shared" si="36"/>
        <v>0.235836020267158</v>
      </c>
      <c r="BR20" s="404">
        <f t="shared" si="36"/>
        <v>0.1757188498402556</v>
      </c>
      <c r="BS20" s="466">
        <f t="shared" si="36"/>
        <v>0.39120151371806999</v>
      </c>
      <c r="BT20" s="430">
        <f t="shared" si="36"/>
        <v>0.18308457711442785</v>
      </c>
      <c r="BU20" s="430">
        <f t="shared" si="36"/>
        <v>0.17765042979942694</v>
      </c>
      <c r="BV20" s="430">
        <f t="shared" si="36"/>
        <v>-1.1931818181818182E-2</v>
      </c>
      <c r="BW20" s="430">
        <f t="shared" si="36"/>
        <v>0.27978580990629182</v>
      </c>
      <c r="BX20" s="430">
        <f t="shared" si="36"/>
        <v>0.29510229386236825</v>
      </c>
      <c r="BY20" s="430">
        <f t="shared" si="36"/>
        <v>8.5552407932011326E-2</v>
      </c>
      <c r="BZ20" s="430">
        <f t="shared" si="36"/>
        <v>0.21853388658367912</v>
      </c>
      <c r="CA20" s="430">
        <f>IF(ISERROR((AS20-AG20)/AG20)=TRUE,0,(AS20-AG20)/AG20)</f>
        <v>0.27910052910052913</v>
      </c>
      <c r="CB20" s="430">
        <f>IF(ISERROR((AT20-AH20)/AH20)=TRUE,0,(AT20-AH20)/AH20)</f>
        <v>-0.24126025032369444</v>
      </c>
      <c r="CC20" s="76">
        <f>O20-C20</f>
        <v>819</v>
      </c>
      <c r="CD20" s="61">
        <f>P20-D20</f>
        <v>904</v>
      </c>
      <c r="CE20" s="62">
        <f>Q20-E20</f>
        <v>238</v>
      </c>
      <c r="CF20" s="62">
        <f>R20-F20</f>
        <v>701</v>
      </c>
      <c r="CG20" s="62">
        <f>S20-G20</f>
        <v>202</v>
      </c>
      <c r="CH20" s="62">
        <f>T20-H20</f>
        <v>234</v>
      </c>
      <c r="CI20" s="62">
        <f>U20-I20</f>
        <v>1</v>
      </c>
      <c r="CJ20" s="62">
        <f>V20-J20</f>
        <v>340</v>
      </c>
      <c r="CK20" s="62">
        <f>W20-K20</f>
        <v>91</v>
      </c>
      <c r="CL20" s="62">
        <f>X20-L20</f>
        <v>67</v>
      </c>
      <c r="CM20" s="62">
        <f>Y20-M20</f>
        <v>259</v>
      </c>
      <c r="CN20" s="62">
        <f>Z20-N20</f>
        <v>81</v>
      </c>
      <c r="CO20" s="62">
        <f>AA20-O20</f>
        <v>-723</v>
      </c>
      <c r="CP20" s="62">
        <f>AB20-P20</f>
        <v>-1332</v>
      </c>
      <c r="CQ20" s="62">
        <f>AC20-Q20</f>
        <v>-750</v>
      </c>
      <c r="CR20" s="62">
        <f>AD20-R20</f>
        <v>-607</v>
      </c>
      <c r="CS20" s="62">
        <f>AE20-S20</f>
        <v>-307</v>
      </c>
      <c r="CT20" s="62">
        <f>AF20-T20</f>
        <v>-401</v>
      </c>
      <c r="CU20" s="62">
        <f>AG20-U20</f>
        <v>-326</v>
      </c>
      <c r="CV20" s="320">
        <f>AH20-V20</f>
        <v>350</v>
      </c>
      <c r="CW20" s="320">
        <f>AI20-W20</f>
        <v>512</v>
      </c>
      <c r="CX20" s="340">
        <f>AJ20-X20</f>
        <v>385</v>
      </c>
      <c r="CY20" s="340">
        <f>AK20-Y20</f>
        <v>827</v>
      </c>
      <c r="CZ20" s="340">
        <f>AL20-Z20</f>
        <v>368</v>
      </c>
      <c r="DA20" s="340">
        <f>AM20-AA20</f>
        <v>310</v>
      </c>
      <c r="DB20" s="340">
        <f>AN20-AB20</f>
        <v>-21</v>
      </c>
      <c r="DC20" s="340">
        <f>AO20-AC20</f>
        <v>418</v>
      </c>
      <c r="DD20" s="340">
        <f>AP20-AD20</f>
        <v>476</v>
      </c>
      <c r="DE20" s="340">
        <f>AQ20-AE20</f>
        <v>151</v>
      </c>
      <c r="DF20" s="340">
        <f>AR20-AF20</f>
        <v>316</v>
      </c>
      <c r="DG20" s="340">
        <f>AS20-AG20</f>
        <v>422</v>
      </c>
      <c r="DH20" s="340">
        <f>AT20-AH20</f>
        <v>-559</v>
      </c>
      <c r="DI20" s="346"/>
    </row>
    <row r="21" spans="1:113" s="56" customFormat="1" x14ac:dyDescent="0.25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47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47">
        <f>'NECO-ELECTRIC'!X21+'NECO-GAS'!X21</f>
        <v>290</v>
      </c>
      <c r="Y21" s="60">
        <f>'NECO-ELECTRIC'!Y21+'NECO-GAS'!Y21</f>
        <v>294</v>
      </c>
      <c r="Z21" s="214">
        <f>'NECO-ELECTRIC'!Z21+'NECO-GAS'!Z21</f>
        <v>252</v>
      </c>
      <c r="AA21" s="214">
        <f>'NECO-ELECTRIC'!AA21+'NECO-GAS'!AA21</f>
        <v>226</v>
      </c>
      <c r="AB21" s="214">
        <f>'NECO-ELECTRIC'!AB21+'NECO-GAS'!AB21</f>
        <v>195</v>
      </c>
      <c r="AC21" s="214">
        <f>'NECO-ELECTRIC'!AC21+'NECO-GAS'!AC21</f>
        <v>174</v>
      </c>
      <c r="AD21" s="214">
        <f>'NECO-ELECTRIC'!AD21+'NECO-GAS'!AD21</f>
        <v>199</v>
      </c>
      <c r="AE21" s="214">
        <f>'NECO-ELECTRIC'!AE21+'NECO-GAS'!AE21</f>
        <v>255</v>
      </c>
      <c r="AF21" s="214">
        <f>'NECO-ELECTRIC'!AF21+'NECO-GAS'!AF21</f>
        <v>169</v>
      </c>
      <c r="AG21" s="214">
        <f>'NECO-ELECTRIC'!AG21+'NECO-GAS'!AG21</f>
        <v>172</v>
      </c>
      <c r="AH21" s="214">
        <f>'NECO-ELECTRIC'!AH21+'NECO-GAS'!AH21</f>
        <v>351</v>
      </c>
      <c r="AI21" s="59">
        <f>'NECO-ELECTRIC'!AI21+'NECO-GAS'!AI21</f>
        <v>400</v>
      </c>
      <c r="AJ21" s="357">
        <f>'NECO-ELECTRIC'!AJ21+'NECO-GAS'!AJ21</f>
        <v>391</v>
      </c>
      <c r="AK21" s="444">
        <f>'NECO-ELECTRIC'!AK21+'NECO-GAS'!AK21</f>
        <v>462</v>
      </c>
      <c r="AL21" s="228">
        <f>'NECO-ELECTRIC'!AL21+'NECO-GAS'!AL21</f>
        <v>341</v>
      </c>
      <c r="AM21" s="228">
        <f>'NECO-ELECTRIC'!AM21+'NECO-GAS'!AM21</f>
        <v>321</v>
      </c>
      <c r="AN21" s="228">
        <f>'NECO-ELECTRIC'!AN21+'NECO-GAS'!AN21</f>
        <v>231</v>
      </c>
      <c r="AO21" s="214">
        <f>'NECO-ELECTRIC'!AO21+'NECO-GAS'!AO21</f>
        <v>307</v>
      </c>
      <c r="AP21" s="214">
        <f>'NECO-ELECTRIC'!AP21+'NECO-GAS'!AP21</f>
        <v>351</v>
      </c>
      <c r="AQ21" s="214">
        <f>'NECO-ELECTRIC'!AQ21+'NECO-GAS'!AQ21</f>
        <v>289</v>
      </c>
      <c r="AR21" s="214">
        <f>'NECO-ELECTRIC'!AR21+'NECO-GAS'!AR21</f>
        <v>289</v>
      </c>
      <c r="AS21" s="214">
        <f>'NECO-ELECTRIC'!AS21+'NECO-GAS'!AS21</f>
        <v>287</v>
      </c>
      <c r="AT21" s="214">
        <f>'NECO-ELECTRIC'!AT21+'NECO-GAS'!AT21</f>
        <v>233</v>
      </c>
      <c r="AU21" s="59"/>
      <c r="AV21" s="357"/>
      <c r="AW21" s="401">
        <f t="shared" si="34"/>
        <v>0.58333333333333337</v>
      </c>
      <c r="AX21" s="169">
        <f t="shared" si="34"/>
        <v>0.33061224489795921</v>
      </c>
      <c r="AY21" s="169">
        <f t="shared" si="34"/>
        <v>3.8793103448275863E-2</v>
      </c>
      <c r="AZ21" s="169">
        <f t="shared" si="34"/>
        <v>0.55882352941176472</v>
      </c>
      <c r="BA21" s="169">
        <f t="shared" si="34"/>
        <v>0.3656387665198238</v>
      </c>
      <c r="BB21" s="169">
        <f t="shared" si="34"/>
        <v>0.3728813559322034</v>
      </c>
      <c r="BC21" s="169">
        <f t="shared" si="34"/>
        <v>-6.5420560747663545E-2</v>
      </c>
      <c r="BD21" s="169">
        <f t="shared" si="34"/>
        <v>0.21666666666666667</v>
      </c>
      <c r="BE21" s="169">
        <f t="shared" si="34"/>
        <v>0.19724770642201836</v>
      </c>
      <c r="BF21" s="169">
        <f t="shared" si="34"/>
        <v>0.12840466926070038</v>
      </c>
      <c r="BG21" s="169">
        <f t="shared" si="35"/>
        <v>0.28947368421052633</v>
      </c>
      <c r="BH21" s="169">
        <f t="shared" si="35"/>
        <v>0.2857142857142857</v>
      </c>
      <c r="BI21" s="169">
        <f t="shared" si="35"/>
        <v>-0.15037593984962405</v>
      </c>
      <c r="BJ21" s="169">
        <f t="shared" si="35"/>
        <v>-0.40184049079754602</v>
      </c>
      <c r="BK21" s="169">
        <f t="shared" si="35"/>
        <v>-0.27800829875518673</v>
      </c>
      <c r="BL21" s="169">
        <f t="shared" si="35"/>
        <v>-0.24905660377358491</v>
      </c>
      <c r="BM21" s="169">
        <f t="shared" si="35"/>
        <v>-0.17741935483870969</v>
      </c>
      <c r="BN21" s="169">
        <f t="shared" si="35"/>
        <v>-0.30452674897119342</v>
      </c>
      <c r="BO21" s="169">
        <f t="shared" si="35"/>
        <v>-0.14000000000000001</v>
      </c>
      <c r="BP21" s="307">
        <f t="shared" si="35"/>
        <v>0.60273972602739723</v>
      </c>
      <c r="BQ21" s="307">
        <f t="shared" si="36"/>
        <v>0.53256704980842917</v>
      </c>
      <c r="BR21" s="404">
        <f t="shared" si="36"/>
        <v>0.34827586206896549</v>
      </c>
      <c r="BS21" s="466">
        <f t="shared" si="36"/>
        <v>0.5714285714285714</v>
      </c>
      <c r="BT21" s="430">
        <f t="shared" si="36"/>
        <v>0.3531746031746032</v>
      </c>
      <c r="BU21" s="430">
        <f t="shared" si="36"/>
        <v>0.42035398230088494</v>
      </c>
      <c r="BV21" s="430">
        <f t="shared" si="36"/>
        <v>0.18461538461538463</v>
      </c>
      <c r="BW21" s="430">
        <f t="shared" si="36"/>
        <v>0.76436781609195403</v>
      </c>
      <c r="BX21" s="430">
        <f t="shared" si="36"/>
        <v>0.76381909547738691</v>
      </c>
      <c r="BY21" s="430">
        <f t="shared" si="36"/>
        <v>0.13333333333333333</v>
      </c>
      <c r="BZ21" s="430">
        <f t="shared" si="36"/>
        <v>0.7100591715976331</v>
      </c>
      <c r="CA21" s="430">
        <f>IF(ISERROR((AS21-AG21)/AG21)=TRUE,0,(AS21-AG21)/AG21)</f>
        <v>0.66860465116279066</v>
      </c>
      <c r="CB21" s="430">
        <f>IF(ISERROR((AT21-AH21)/AH21)=TRUE,0,(AT21-AH21)/AH21)</f>
        <v>-0.33618233618233617</v>
      </c>
      <c r="CC21" s="76">
        <f>O21-C21</f>
        <v>98</v>
      </c>
      <c r="CD21" s="61">
        <f>P21-D21</f>
        <v>81</v>
      </c>
      <c r="CE21" s="62">
        <f>Q21-E21</f>
        <v>9</v>
      </c>
      <c r="CF21" s="62">
        <f>R21-F21</f>
        <v>95</v>
      </c>
      <c r="CG21" s="62">
        <f>S21-G21</f>
        <v>83</v>
      </c>
      <c r="CH21" s="62">
        <f>T21-H21</f>
        <v>66</v>
      </c>
      <c r="CI21" s="62">
        <f>U21-I21</f>
        <v>-14</v>
      </c>
      <c r="CJ21" s="62">
        <f>V21-J21</f>
        <v>39</v>
      </c>
      <c r="CK21" s="62">
        <f>W21-K21</f>
        <v>43</v>
      </c>
      <c r="CL21" s="62">
        <f>X21-L21</f>
        <v>33</v>
      </c>
      <c r="CM21" s="62">
        <f>Y21-M21</f>
        <v>66</v>
      </c>
      <c r="CN21" s="62">
        <f>Z21-N21</f>
        <v>56</v>
      </c>
      <c r="CO21" s="62">
        <f>AA21-O21</f>
        <v>-40</v>
      </c>
      <c r="CP21" s="62">
        <f>AB21-P21</f>
        <v>-131</v>
      </c>
      <c r="CQ21" s="62">
        <f>AC21-Q21</f>
        <v>-67</v>
      </c>
      <c r="CR21" s="62">
        <f>AD21-R21</f>
        <v>-66</v>
      </c>
      <c r="CS21" s="62">
        <f>AE21-S21</f>
        <v>-55</v>
      </c>
      <c r="CT21" s="62">
        <f>AF21-T21</f>
        <v>-74</v>
      </c>
      <c r="CU21" s="62">
        <f>AG21-U21</f>
        <v>-28</v>
      </c>
      <c r="CV21" s="320">
        <f>AH21-V21</f>
        <v>132</v>
      </c>
      <c r="CW21" s="320">
        <f>AI21-W21</f>
        <v>139</v>
      </c>
      <c r="CX21" s="340">
        <f>AJ21-X21</f>
        <v>101</v>
      </c>
      <c r="CY21" s="340">
        <f>AK21-Y21</f>
        <v>168</v>
      </c>
      <c r="CZ21" s="340">
        <f>AL21-Z21</f>
        <v>89</v>
      </c>
      <c r="DA21" s="340">
        <f>AM21-AA21</f>
        <v>95</v>
      </c>
      <c r="DB21" s="340">
        <f>AN21-AB21</f>
        <v>36</v>
      </c>
      <c r="DC21" s="340">
        <f>AO21-AC21</f>
        <v>133</v>
      </c>
      <c r="DD21" s="340">
        <f>AP21-AD21</f>
        <v>152</v>
      </c>
      <c r="DE21" s="340">
        <f>AQ21-AE21</f>
        <v>34</v>
      </c>
      <c r="DF21" s="340">
        <f>AR21-AF21</f>
        <v>120</v>
      </c>
      <c r="DG21" s="340">
        <f>AS21-AG21</f>
        <v>115</v>
      </c>
      <c r="DH21" s="340">
        <f>AT21-AH21</f>
        <v>-118</v>
      </c>
      <c r="DI21" s="346"/>
    </row>
    <row r="22" spans="1:113" s="69" customFormat="1" x14ac:dyDescent="0.25">
      <c r="A22" s="141"/>
      <c r="B22" s="57" t="s">
        <v>35</v>
      </c>
      <c r="C22" s="128">
        <f t="shared" ref="C22:R22" si="37">SUM(C17:C21)</f>
        <v>135783</v>
      </c>
      <c r="D22" s="129">
        <f t="shared" si="37"/>
        <v>146867</v>
      </c>
      <c r="E22" s="129">
        <f t="shared" si="37"/>
        <v>138665</v>
      </c>
      <c r="F22" s="129">
        <f t="shared" si="37"/>
        <v>130601</v>
      </c>
      <c r="G22" s="129">
        <f t="shared" si="37"/>
        <v>140568</v>
      </c>
      <c r="H22" s="129">
        <f t="shared" si="37"/>
        <v>138997</v>
      </c>
      <c r="I22" s="129">
        <f t="shared" si="37"/>
        <v>146141</v>
      </c>
      <c r="J22" s="129">
        <f t="shared" si="37"/>
        <v>144431</v>
      </c>
      <c r="K22" s="129">
        <f t="shared" si="37"/>
        <v>161334</v>
      </c>
      <c r="L22" s="251">
        <f t="shared" si="37"/>
        <v>155352</v>
      </c>
      <c r="M22" s="79">
        <f t="shared" si="37"/>
        <v>155093</v>
      </c>
      <c r="N22" s="129">
        <f t="shared" si="37"/>
        <v>164781</v>
      </c>
      <c r="O22" s="79">
        <f t="shared" si="37"/>
        <v>175819</v>
      </c>
      <c r="P22" s="129">
        <f t="shared" si="37"/>
        <v>182484</v>
      </c>
      <c r="Q22" s="129">
        <f t="shared" si="37"/>
        <v>170161</v>
      </c>
      <c r="R22" s="129">
        <f t="shared" si="37"/>
        <v>172594</v>
      </c>
      <c r="S22" s="129">
        <f t="shared" ref="S22:T22" si="38">SUM(S17:S21)</f>
        <v>162055</v>
      </c>
      <c r="T22" s="129">
        <f t="shared" si="38"/>
        <v>168424</v>
      </c>
      <c r="U22" s="129">
        <f t="shared" ref="U22:V22" si="39">SUM(U17:U21)</f>
        <v>175050</v>
      </c>
      <c r="V22" s="129">
        <f t="shared" si="39"/>
        <v>176178</v>
      </c>
      <c r="W22" s="129">
        <f t="shared" ref="W22" si="40">SUM(W17:W21)</f>
        <v>178803</v>
      </c>
      <c r="X22" s="251">
        <f t="shared" ref="X22:Y22" si="41">SUM(X17:X21)</f>
        <v>184928</v>
      </c>
      <c r="Y22" s="79">
        <f t="shared" si="41"/>
        <v>162280</v>
      </c>
      <c r="Z22" s="218">
        <f t="shared" ref="Z22" si="42">SUM(Z17:Z21)</f>
        <v>172227</v>
      </c>
      <c r="AA22" s="218">
        <f t="shared" ref="AA22:AB22" si="43">SUM(AA17:AA21)</f>
        <v>165248</v>
      </c>
      <c r="AB22" s="218">
        <f t="shared" si="43"/>
        <v>164786</v>
      </c>
      <c r="AC22" s="218">
        <f t="shared" ref="AC22:AD22" si="44">SUM(AC17:AC21)</f>
        <v>157205</v>
      </c>
      <c r="AD22" s="218">
        <f t="shared" si="44"/>
        <v>159571</v>
      </c>
      <c r="AE22" s="218">
        <f t="shared" ref="AE22" si="45">SUM(AE17:AE21)</f>
        <v>154229</v>
      </c>
      <c r="AF22" s="218">
        <f t="shared" ref="AF22" si="46">SUM(AF17:AF21)</f>
        <v>146282</v>
      </c>
      <c r="AG22" s="218">
        <f t="shared" ref="AG22:AH22" si="47">SUM(AG17:AG21)</f>
        <v>149326</v>
      </c>
      <c r="AH22" s="218">
        <f t="shared" si="47"/>
        <v>160735</v>
      </c>
      <c r="AI22" s="129">
        <f t="shared" ref="AI22" si="48">SUM(AI17:AI21)</f>
        <v>174005</v>
      </c>
      <c r="AJ22" s="358">
        <f t="shared" ref="AJ22:AK22" si="49">SUM(AJ17:AJ21)</f>
        <v>167550</v>
      </c>
      <c r="AK22" s="445">
        <f t="shared" si="49"/>
        <v>165055</v>
      </c>
      <c r="AL22" s="278">
        <f t="shared" ref="AL22:AM22" si="50">SUM(AL17:AL21)</f>
        <v>163399</v>
      </c>
      <c r="AM22" s="278">
        <f t="shared" si="50"/>
        <v>164537</v>
      </c>
      <c r="AN22" s="278">
        <f t="shared" ref="AN22" si="51">SUM(AN17:AN21)</f>
        <v>160402</v>
      </c>
      <c r="AO22" s="218">
        <f t="shared" ref="AO22" si="52">SUM(AO17:AO21)</f>
        <v>157221</v>
      </c>
      <c r="AP22" s="218">
        <f t="shared" ref="AP22:AQ22" si="53">SUM(AP17:AP21)</f>
        <v>165723</v>
      </c>
      <c r="AQ22" s="218">
        <f t="shared" si="53"/>
        <v>161469</v>
      </c>
      <c r="AR22" s="218">
        <f t="shared" ref="AR22:AS22" si="54">SUM(AR17:AR21)</f>
        <v>157836</v>
      </c>
      <c r="AS22" s="218">
        <f t="shared" si="54"/>
        <v>159061</v>
      </c>
      <c r="AT22" s="218">
        <f t="shared" ref="AT22" si="55">SUM(AT17:AT21)</f>
        <v>152089</v>
      </c>
      <c r="AU22" s="129"/>
      <c r="AV22" s="358"/>
      <c r="AW22" s="407">
        <f t="shared" si="34"/>
        <v>0.29485281662652907</v>
      </c>
      <c r="AX22" s="192">
        <f t="shared" si="34"/>
        <v>0.24251193256483758</v>
      </c>
      <c r="AY22" s="193">
        <f t="shared" si="34"/>
        <v>0.22713734540078606</v>
      </c>
      <c r="AZ22" s="193">
        <f t="shared" si="34"/>
        <v>0.32153658854066969</v>
      </c>
      <c r="BA22" s="193">
        <f t="shared" si="34"/>
        <v>0.1528584030504809</v>
      </c>
      <c r="BB22" s="193">
        <f t="shared" si="34"/>
        <v>0.21170960524327864</v>
      </c>
      <c r="BC22" s="193">
        <f t="shared" si="34"/>
        <v>0.19781580802102081</v>
      </c>
      <c r="BD22" s="193">
        <f t="shared" si="34"/>
        <v>0.21980738207171591</v>
      </c>
      <c r="BE22" s="193">
        <f t="shared" si="34"/>
        <v>0.10827847818810667</v>
      </c>
      <c r="BF22" s="193">
        <f t="shared" si="34"/>
        <v>0.19038055512642257</v>
      </c>
      <c r="BG22" s="193">
        <f t="shared" si="35"/>
        <v>4.6339937972700251E-2</v>
      </c>
      <c r="BH22" s="193">
        <f t="shared" si="35"/>
        <v>4.5187248529866914E-2</v>
      </c>
      <c r="BI22" s="193">
        <f t="shared" si="35"/>
        <v>-6.0124332410035321E-2</v>
      </c>
      <c r="BJ22" s="193">
        <f t="shared" si="35"/>
        <v>-9.6983845159027637E-2</v>
      </c>
      <c r="BK22" s="193">
        <f t="shared" si="35"/>
        <v>-7.6139655972872755E-2</v>
      </c>
      <c r="BL22" s="193">
        <f t="shared" si="35"/>
        <v>-7.5454534920101513E-2</v>
      </c>
      <c r="BM22" s="193">
        <f t="shared" si="35"/>
        <v>-4.8292246459535344E-2</v>
      </c>
      <c r="BN22" s="193">
        <f t="shared" si="35"/>
        <v>-0.13146582434807391</v>
      </c>
      <c r="BO22" s="193">
        <f t="shared" si="35"/>
        <v>-0.14695229934304485</v>
      </c>
      <c r="BP22" s="310">
        <f t="shared" si="35"/>
        <v>-8.7655666428271412E-2</v>
      </c>
      <c r="BQ22" s="310">
        <f t="shared" si="36"/>
        <v>-2.6834001666638702E-2</v>
      </c>
      <c r="BR22" s="310">
        <f t="shared" si="36"/>
        <v>-9.3971707907942556E-2</v>
      </c>
      <c r="BS22" s="467">
        <f t="shared" si="36"/>
        <v>1.7100073946265712E-2</v>
      </c>
      <c r="BT22" s="431">
        <f t="shared" si="36"/>
        <v>-5.1257932844443667E-2</v>
      </c>
      <c r="BU22" s="431">
        <f t="shared" si="36"/>
        <v>-4.3026239349341598E-3</v>
      </c>
      <c r="BV22" s="431">
        <f t="shared" si="36"/>
        <v>-2.6604201813260835E-2</v>
      </c>
      <c r="BW22" s="431">
        <f t="shared" si="36"/>
        <v>1.017779332718425E-4</v>
      </c>
      <c r="BX22" s="431">
        <f t="shared" si="36"/>
        <v>3.8553371226601324E-2</v>
      </c>
      <c r="BY22" s="431">
        <f t="shared" si="36"/>
        <v>4.6943181891862099E-2</v>
      </c>
      <c r="BZ22" s="431">
        <f t="shared" si="36"/>
        <v>7.8984427338975399E-2</v>
      </c>
      <c r="CA22" s="431">
        <f>IF(ISERROR((AS22-AG22)/AG22)=TRUE,0,(AS22-AG22)/AG22)</f>
        <v>6.5192933581559809E-2</v>
      </c>
      <c r="CB22" s="431">
        <f>IF(ISERROR((AT22-AH22)/AH22)=TRUE,0,(AT22-AH22)/AH22)</f>
        <v>-5.379040034839954E-2</v>
      </c>
      <c r="CC22" s="128">
        <f t="shared" ref="CC22:CE22" si="56">SUM(CC17:CC21)</f>
        <v>40036</v>
      </c>
      <c r="CD22" s="130">
        <f t="shared" si="56"/>
        <v>35617</v>
      </c>
      <c r="CE22" s="131">
        <f t="shared" si="56"/>
        <v>31496</v>
      </c>
      <c r="CF22" s="131">
        <f t="shared" ref="CF22:CG22" si="57">SUM(CF17:CF21)</f>
        <v>41993</v>
      </c>
      <c r="CG22" s="131">
        <f t="shared" si="57"/>
        <v>21487</v>
      </c>
      <c r="CH22" s="131">
        <f t="shared" ref="CH22:CI22" si="58">SUM(CH17:CH21)</f>
        <v>29427</v>
      </c>
      <c r="CI22" s="131">
        <f t="shared" si="58"/>
        <v>28909</v>
      </c>
      <c r="CJ22" s="131">
        <f t="shared" ref="CJ22:CK22" si="59">SUM(CJ17:CJ21)</f>
        <v>31747</v>
      </c>
      <c r="CK22" s="131">
        <f t="shared" si="59"/>
        <v>17469</v>
      </c>
      <c r="CL22" s="131">
        <f t="shared" ref="CL22:CM22" si="60">SUM(CL17:CL21)</f>
        <v>29576</v>
      </c>
      <c r="CM22" s="131">
        <f t="shared" si="60"/>
        <v>7187</v>
      </c>
      <c r="CN22" s="131">
        <f t="shared" ref="CN22" si="61">SUM(CN17:CN21)</f>
        <v>7446</v>
      </c>
      <c r="CO22" s="131">
        <f t="shared" ref="CO22:CP22" si="62">SUM(CO17:CO21)</f>
        <v>-10571</v>
      </c>
      <c r="CP22" s="131">
        <f t="shared" si="62"/>
        <v>-17698</v>
      </c>
      <c r="CQ22" s="131">
        <f t="shared" ref="CQ22:CR22" si="63">SUM(CQ17:CQ21)</f>
        <v>-12956</v>
      </c>
      <c r="CR22" s="131">
        <f t="shared" si="63"/>
        <v>-13023</v>
      </c>
      <c r="CS22" s="131">
        <f t="shared" ref="CS22:CT22" si="64">SUM(CS17:CS21)</f>
        <v>-7826</v>
      </c>
      <c r="CT22" s="131">
        <f t="shared" si="64"/>
        <v>-22142</v>
      </c>
      <c r="CU22" s="131">
        <f t="shared" ref="CU22:CV22" si="65">SUM(CU17:CU21)</f>
        <v>-25724</v>
      </c>
      <c r="CV22" s="323">
        <f t="shared" si="65"/>
        <v>-15443</v>
      </c>
      <c r="CW22" s="323">
        <f t="shared" ref="CW22:CX22" si="66">SUM(CW17:CW21)</f>
        <v>-4798</v>
      </c>
      <c r="CX22" s="323">
        <f t="shared" si="66"/>
        <v>-17378</v>
      </c>
      <c r="CY22" s="323">
        <f t="shared" ref="CY22" si="67">SUM(CY17:CY21)</f>
        <v>2775</v>
      </c>
      <c r="CZ22" s="323">
        <f t="shared" ref="CZ22:DA22" si="68">SUM(CZ17:CZ21)</f>
        <v>-8828</v>
      </c>
      <c r="DA22" s="323">
        <f t="shared" si="68"/>
        <v>-711</v>
      </c>
      <c r="DB22" s="323">
        <f t="shared" ref="DB22" si="69">SUM(DB17:DB21)</f>
        <v>-4384</v>
      </c>
      <c r="DC22" s="323">
        <f t="shared" ref="DC22:DD22" si="70">SUM(DC17:DC21)</f>
        <v>16</v>
      </c>
      <c r="DD22" s="323">
        <f t="shared" si="70"/>
        <v>6152</v>
      </c>
      <c r="DE22" s="323">
        <f t="shared" ref="DE22:DF22" si="71">SUM(DE17:DE21)</f>
        <v>7240</v>
      </c>
      <c r="DF22" s="323">
        <f t="shared" si="71"/>
        <v>11554</v>
      </c>
      <c r="DG22" s="323">
        <f t="shared" ref="DG22:DH22" si="72">SUM(DG17:DG21)</f>
        <v>9735</v>
      </c>
      <c r="DH22" s="323">
        <f t="shared" si="72"/>
        <v>-8646</v>
      </c>
      <c r="DI22" s="347"/>
    </row>
    <row r="23" spans="1:113" s="56" customFormat="1" x14ac:dyDescent="0.2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2"/>
      <c r="Y23" s="83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446"/>
      <c r="AL23" s="279"/>
      <c r="AM23" s="279"/>
      <c r="AN23" s="279"/>
      <c r="AO23" s="219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468"/>
      <c r="BT23" s="432"/>
      <c r="BU23" s="432"/>
      <c r="BV23" s="432"/>
      <c r="BW23" s="432"/>
      <c r="BX23" s="432"/>
      <c r="BY23" s="432"/>
      <c r="BZ23" s="432"/>
      <c r="CA23" s="432"/>
      <c r="CB23" s="432"/>
      <c r="CC23" s="81"/>
      <c r="CD23" s="84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24"/>
      <c r="DH23" s="324"/>
      <c r="DI23" s="346"/>
    </row>
    <row r="24" spans="1:113" s="56" customFormat="1" x14ac:dyDescent="0.25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47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47">
        <f>'NECO-ELECTRIC'!X24+'NECO-GAS'!X24</f>
        <v>53836</v>
      </c>
      <c r="Y24" s="60">
        <f>'NECO-ELECTRIC'!Y24+'NECO-GAS'!Y24</f>
        <v>40054</v>
      </c>
      <c r="Z24" s="214">
        <f>'NECO-ELECTRIC'!Z24+'NECO-GAS'!Z24</f>
        <v>49180</v>
      </c>
      <c r="AA24" s="214">
        <f>'NECO-ELECTRIC'!AA24+'NECO-GAS'!AA24</f>
        <v>44036</v>
      </c>
      <c r="AB24" s="214">
        <f>'NECO-ELECTRIC'!AB24+'NECO-GAS'!AB24</f>
        <v>39720</v>
      </c>
      <c r="AC24" s="214">
        <f>'NECO-ELECTRIC'!AC24+'NECO-GAS'!AC24</f>
        <v>36069</v>
      </c>
      <c r="AD24" s="214">
        <f>'NECO-ELECTRIC'!AD24+'NECO-GAS'!AD24</f>
        <v>44363</v>
      </c>
      <c r="AE24" s="214">
        <f>'NECO-ELECTRIC'!AE24+'NECO-GAS'!AE24</f>
        <v>42595</v>
      </c>
      <c r="AF24" s="214">
        <f>'NECO-ELECTRIC'!AF24+'NECO-GAS'!AF24</f>
        <v>41679</v>
      </c>
      <c r="AG24" s="214">
        <f>'NECO-ELECTRIC'!AG24+'NECO-GAS'!AG24</f>
        <v>46322</v>
      </c>
      <c r="AH24" s="214">
        <f>'NECO-ELECTRIC'!AH24+'NECO-GAS'!AH24</f>
        <v>51579</v>
      </c>
      <c r="AI24" s="59">
        <f>'NECO-ELECTRIC'!AI24+'NECO-GAS'!AI24</f>
        <v>58700</v>
      </c>
      <c r="AJ24" s="357">
        <f>'NECO-ELECTRIC'!AJ24+'NECO-GAS'!AJ24</f>
        <v>52249</v>
      </c>
      <c r="AK24" s="444">
        <f>'NECO-ELECTRIC'!AK24+'NECO-GAS'!AK24</f>
        <v>51877</v>
      </c>
      <c r="AL24" s="228">
        <f>'NECO-ELECTRIC'!AL24+'NECO-GAS'!AL24</f>
        <v>51815</v>
      </c>
      <c r="AM24" s="228">
        <f>'NECO-ELECTRIC'!AM24+'NECO-GAS'!AM24</f>
        <v>54461</v>
      </c>
      <c r="AN24" s="228">
        <f>'NECO-ELECTRIC'!AN24+'NECO-GAS'!AN24</f>
        <v>47505</v>
      </c>
      <c r="AO24" s="214">
        <f>'NECO-ELECTRIC'!AO24+'NECO-GAS'!AO24</f>
        <v>42651</v>
      </c>
      <c r="AP24" s="214">
        <f>'NECO-ELECTRIC'!AP24+'NECO-GAS'!AP24</f>
        <v>48492</v>
      </c>
      <c r="AQ24" s="214">
        <f>'NECO-ELECTRIC'!AQ24+'NECO-GAS'!AQ24</f>
        <v>48529</v>
      </c>
      <c r="AR24" s="214">
        <f>'NECO-ELECTRIC'!AR24+'NECO-GAS'!AR24</f>
        <v>49510</v>
      </c>
      <c r="AS24" s="214">
        <f>'NECO-ELECTRIC'!AS24+'NECO-GAS'!AS24</f>
        <v>51698</v>
      </c>
      <c r="AT24" s="214">
        <f>'NECO-ELECTRIC'!AT24+'NECO-GAS'!AT24</f>
        <v>52349</v>
      </c>
      <c r="AU24" s="59"/>
      <c r="AV24" s="357"/>
      <c r="AW24" s="401">
        <f t="shared" ref="AW24:BF29" si="73">IF(ISERROR((O24-C24)/C24)=TRUE,0,(O24-C24)/C24)</f>
        <v>0.1616893861791821</v>
      </c>
      <c r="AX24" s="169">
        <f t="shared" si="73"/>
        <v>-5.400018286550242E-2</v>
      </c>
      <c r="AY24" s="169">
        <f t="shared" si="73"/>
        <v>-9.6471245594429642E-2</v>
      </c>
      <c r="AZ24" s="169">
        <f t="shared" si="73"/>
        <v>0.13617529320879276</v>
      </c>
      <c r="BA24" s="169">
        <f t="shared" si="73"/>
        <v>-0.21323330368537066</v>
      </c>
      <c r="BB24" s="169">
        <f t="shared" si="73"/>
        <v>-6.9966302421161294E-2</v>
      </c>
      <c r="BC24" s="169">
        <f t="shared" si="73"/>
        <v>-2.1829311012371171E-2</v>
      </c>
      <c r="BD24" s="169">
        <f t="shared" si="73"/>
        <v>-3.2480927915304374E-2</v>
      </c>
      <c r="BE24" s="169">
        <f t="shared" si="73"/>
        <v>-0.17293063714023324</v>
      </c>
      <c r="BF24" s="169">
        <f t="shared" si="73"/>
        <v>4.4628997205836698E-2</v>
      </c>
      <c r="BG24" s="169">
        <f t="shared" ref="BG24:BP29" si="74">IF(ISERROR((Y24-M24)/M24)=TRUE,0,(Y24-M24)/M24)</f>
        <v>-0.17724873159008278</v>
      </c>
      <c r="BH24" s="169">
        <f t="shared" si="74"/>
        <v>-0.20360144446423656</v>
      </c>
      <c r="BI24" s="169">
        <f t="shared" si="74"/>
        <v>-0.25327273960523639</v>
      </c>
      <c r="BJ24" s="169">
        <f t="shared" si="74"/>
        <v>-0.2321967061006727</v>
      </c>
      <c r="BK24" s="169">
        <f t="shared" si="74"/>
        <v>-0.142092619461028</v>
      </c>
      <c r="BL24" s="169">
        <f t="shared" si="74"/>
        <v>-8.5939753574813538E-2</v>
      </c>
      <c r="BM24" s="169">
        <f t="shared" si="74"/>
        <v>4.6817399852543622E-2</v>
      </c>
      <c r="BN24" s="169">
        <f t="shared" si="74"/>
        <v>-0.12708651852472408</v>
      </c>
      <c r="BO24" s="169">
        <f t="shared" si="74"/>
        <v>-0.12690604090095184</v>
      </c>
      <c r="BP24" s="307">
        <f t="shared" si="74"/>
        <v>3.7493714170773407E-2</v>
      </c>
      <c r="BQ24" s="307">
        <f t="shared" ref="BQ24:BZ29" si="75">IF(ISERROR((AI24-W24)/W24)=TRUE,0,(AI24-W24)/W24)</f>
        <v>0.22980871969998534</v>
      </c>
      <c r="BR24" s="404">
        <f t="shared" si="75"/>
        <v>-2.9478415929861061E-2</v>
      </c>
      <c r="BS24" s="466">
        <f t="shared" si="75"/>
        <v>0.29517651170919257</v>
      </c>
      <c r="BT24" s="430">
        <f t="shared" si="75"/>
        <v>5.3578690524603498E-2</v>
      </c>
      <c r="BU24" s="430">
        <f t="shared" si="75"/>
        <v>0.23673812335361977</v>
      </c>
      <c r="BV24" s="430">
        <f t="shared" si="75"/>
        <v>0.19599697885196374</v>
      </c>
      <c r="BW24" s="430">
        <f t="shared" si="75"/>
        <v>0.18248357315145972</v>
      </c>
      <c r="BX24" s="430">
        <f t="shared" si="75"/>
        <v>9.3073056375808663E-2</v>
      </c>
      <c r="BY24" s="430">
        <f t="shared" si="75"/>
        <v>0.13931212583636576</v>
      </c>
      <c r="BZ24" s="430">
        <f t="shared" si="75"/>
        <v>0.18788838503802874</v>
      </c>
      <c r="CA24" s="430">
        <f>IF(ISERROR((AS24-AG24)/AG24)=TRUE,0,(AS24-AG24)/AG24)</f>
        <v>0.1160571650619576</v>
      </c>
      <c r="CB24" s="430">
        <f>IF(ISERROR((AT24-AH24)/AH24)=TRUE,0,(AT24-AH24)/AH24)</f>
        <v>1.4928556195350821E-2</v>
      </c>
      <c r="CC24" s="76">
        <f>O24-C24</f>
        <v>8208</v>
      </c>
      <c r="CD24" s="61">
        <f>P24-D24</f>
        <v>-2953</v>
      </c>
      <c r="CE24" s="62">
        <f>Q24-E24</f>
        <v>-4489</v>
      </c>
      <c r="CF24" s="62">
        <f>R24-F24</f>
        <v>5817</v>
      </c>
      <c r="CG24" s="62">
        <f>S24-G24</f>
        <v>-11028</v>
      </c>
      <c r="CH24" s="62">
        <f>T24-H24</f>
        <v>-3592</v>
      </c>
      <c r="CI24" s="62">
        <f>U24-I24</f>
        <v>-1184</v>
      </c>
      <c r="CJ24" s="62">
        <f>V24-J24</f>
        <v>-1669</v>
      </c>
      <c r="CK24" s="62">
        <f>W24-K24</f>
        <v>-9980</v>
      </c>
      <c r="CL24" s="62">
        <f>X24-L24</f>
        <v>2300</v>
      </c>
      <c r="CM24" s="62">
        <f>Y24-M24</f>
        <v>-8629</v>
      </c>
      <c r="CN24" s="62">
        <f>Z24-N24</f>
        <v>-12573</v>
      </c>
      <c r="CO24" s="62">
        <f>AA24-O24</f>
        <v>-14936</v>
      </c>
      <c r="CP24" s="62">
        <f>AB24-P24</f>
        <v>-12012</v>
      </c>
      <c r="CQ24" s="62">
        <f>AC24-Q24</f>
        <v>-5974</v>
      </c>
      <c r="CR24" s="62">
        <f>AD24-R24</f>
        <v>-4171</v>
      </c>
      <c r="CS24" s="62">
        <f>AE24-S24</f>
        <v>1905</v>
      </c>
      <c r="CT24" s="62">
        <f>AF24-T24</f>
        <v>-6068</v>
      </c>
      <c r="CU24" s="62">
        <f>AG24-U24</f>
        <v>-6733</v>
      </c>
      <c r="CV24" s="320">
        <f>AH24-V24</f>
        <v>1864</v>
      </c>
      <c r="CW24" s="320">
        <f>AI24-W24</f>
        <v>10969</v>
      </c>
      <c r="CX24" s="340">
        <f>AJ24-X24</f>
        <v>-1587</v>
      </c>
      <c r="CY24" s="340">
        <f>AK24-Y24</f>
        <v>11823</v>
      </c>
      <c r="CZ24" s="340">
        <f>AL24-Z24</f>
        <v>2635</v>
      </c>
      <c r="DA24" s="340">
        <f>AM24-AA24</f>
        <v>10425</v>
      </c>
      <c r="DB24" s="340">
        <f>AN24-AB24</f>
        <v>7785</v>
      </c>
      <c r="DC24" s="340">
        <f>AO24-AC24</f>
        <v>6582</v>
      </c>
      <c r="DD24" s="340">
        <f>AP24-AD24</f>
        <v>4129</v>
      </c>
      <c r="DE24" s="340">
        <f>AQ24-AE24</f>
        <v>5934</v>
      </c>
      <c r="DF24" s="340">
        <f>AR24-AF24</f>
        <v>7831</v>
      </c>
      <c r="DG24" s="340">
        <f>AS24-AG24</f>
        <v>5376</v>
      </c>
      <c r="DH24" s="340">
        <f>AT24-AH24</f>
        <v>770</v>
      </c>
      <c r="DI24" s="346"/>
    </row>
    <row r="25" spans="1:113" s="56" customFormat="1" x14ac:dyDescent="0.25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47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47">
        <f>'NECO-ELECTRIC'!X25+'NECO-GAS'!X25</f>
        <v>3839</v>
      </c>
      <c r="Y25" s="60">
        <f>'NECO-ELECTRIC'!Y25+'NECO-GAS'!Y25</f>
        <v>3341</v>
      </c>
      <c r="Z25" s="214">
        <f>'NECO-ELECTRIC'!Z25+'NECO-GAS'!Z25</f>
        <v>4341</v>
      </c>
      <c r="AA25" s="214">
        <f>'NECO-ELECTRIC'!AA25+'NECO-GAS'!AA25</f>
        <v>3820</v>
      </c>
      <c r="AB25" s="214">
        <f>'NECO-ELECTRIC'!AB25+'NECO-GAS'!AB25</f>
        <v>3350</v>
      </c>
      <c r="AC25" s="214">
        <f>'NECO-ELECTRIC'!AC25+'NECO-GAS'!AC25</f>
        <v>3343</v>
      </c>
      <c r="AD25" s="214">
        <f>'NECO-ELECTRIC'!AD25+'NECO-GAS'!AD25</f>
        <v>3483</v>
      </c>
      <c r="AE25" s="214">
        <f>'NECO-ELECTRIC'!AE25+'NECO-GAS'!AE25</f>
        <v>4080</v>
      </c>
      <c r="AF25" s="214">
        <f>'NECO-ELECTRIC'!AF25+'NECO-GAS'!AF25</f>
        <v>3462</v>
      </c>
      <c r="AG25" s="214">
        <f>'NECO-ELECTRIC'!AG25+'NECO-GAS'!AG25</f>
        <v>3107</v>
      </c>
      <c r="AH25" s="214">
        <f>'NECO-ELECTRIC'!AH25+'NECO-GAS'!AH25</f>
        <v>3861</v>
      </c>
      <c r="AI25" s="59">
        <f>'NECO-ELECTRIC'!AI25+'NECO-GAS'!AI25</f>
        <v>4473</v>
      </c>
      <c r="AJ25" s="357">
        <f>'NECO-ELECTRIC'!AJ25+'NECO-GAS'!AJ25</f>
        <v>4213</v>
      </c>
      <c r="AK25" s="444">
        <f>'NECO-ELECTRIC'!AK25+'NECO-GAS'!AK25</f>
        <v>5106</v>
      </c>
      <c r="AL25" s="228">
        <f>'NECO-ELECTRIC'!AL25+'NECO-GAS'!AL25</f>
        <v>5025</v>
      </c>
      <c r="AM25" s="228">
        <f>'NECO-ELECTRIC'!AM25+'NECO-GAS'!AM25</f>
        <v>5650</v>
      </c>
      <c r="AN25" s="228">
        <f>'NECO-ELECTRIC'!AN25+'NECO-GAS'!AN25</f>
        <v>5106</v>
      </c>
      <c r="AO25" s="214">
        <f>'NECO-ELECTRIC'!AO25+'NECO-GAS'!AO25</f>
        <v>4449</v>
      </c>
      <c r="AP25" s="214">
        <f>'NECO-ELECTRIC'!AP25+'NECO-GAS'!AP25</f>
        <v>5180</v>
      </c>
      <c r="AQ25" s="214">
        <f>'NECO-ELECTRIC'!AQ25+'NECO-GAS'!AQ25</f>
        <v>5012</v>
      </c>
      <c r="AR25" s="214">
        <f>'NECO-ELECTRIC'!AR25+'NECO-GAS'!AR25</f>
        <v>5763</v>
      </c>
      <c r="AS25" s="214">
        <f>'NECO-ELECTRIC'!AS25+'NECO-GAS'!AS25</f>
        <v>5402</v>
      </c>
      <c r="AT25" s="214">
        <f>'NECO-ELECTRIC'!AT25+'NECO-GAS'!AT25</f>
        <v>4507</v>
      </c>
      <c r="AU25" s="59"/>
      <c r="AV25" s="357"/>
      <c r="AW25" s="401">
        <f t="shared" si="73"/>
        <v>-0.16968011126564672</v>
      </c>
      <c r="AX25" s="169">
        <f t="shared" si="73"/>
        <v>-0.24437984496124032</v>
      </c>
      <c r="AY25" s="169">
        <f t="shared" si="73"/>
        <v>-0.24421997755331087</v>
      </c>
      <c r="AZ25" s="169">
        <f t="shared" si="73"/>
        <v>-5.7092994265769137E-2</v>
      </c>
      <c r="BA25" s="169">
        <f t="shared" si="73"/>
        <v>-0.30886517098671312</v>
      </c>
      <c r="BB25" s="169">
        <f t="shared" si="73"/>
        <v>-0.15815450643776824</v>
      </c>
      <c r="BC25" s="169">
        <f t="shared" si="73"/>
        <v>-0.16132075471698112</v>
      </c>
      <c r="BD25" s="169">
        <f t="shared" si="73"/>
        <v>-0.27221992558908642</v>
      </c>
      <c r="BE25" s="169">
        <f t="shared" si="73"/>
        <v>-0.33517044294754034</v>
      </c>
      <c r="BF25" s="169">
        <f t="shared" si="73"/>
        <v>-0.22444444444444445</v>
      </c>
      <c r="BG25" s="169">
        <f t="shared" si="74"/>
        <v>-0.3395928049021546</v>
      </c>
      <c r="BH25" s="169">
        <f t="shared" si="74"/>
        <v>-9.9377593360995845E-2</v>
      </c>
      <c r="BI25" s="169">
        <f t="shared" si="74"/>
        <v>-8.5905719071548217E-2</v>
      </c>
      <c r="BJ25" s="169">
        <f t="shared" si="74"/>
        <v>-0.14080533470120543</v>
      </c>
      <c r="BK25" s="169">
        <f t="shared" si="74"/>
        <v>-7.1280071280071279E-3</v>
      </c>
      <c r="BL25" s="169">
        <f t="shared" si="74"/>
        <v>-7.9058699101004756E-2</v>
      </c>
      <c r="BM25" s="169">
        <f t="shared" si="74"/>
        <v>0.28584935392373151</v>
      </c>
      <c r="BN25" s="169">
        <f t="shared" si="74"/>
        <v>-0.1175121080805506</v>
      </c>
      <c r="BO25" s="169">
        <f t="shared" si="74"/>
        <v>-0.30101237345331833</v>
      </c>
      <c r="BP25" s="307">
        <f t="shared" si="74"/>
        <v>9.6563476285146263E-2</v>
      </c>
      <c r="BQ25" s="307">
        <f t="shared" si="75"/>
        <v>0.37334970832054037</v>
      </c>
      <c r="BR25" s="404">
        <f t="shared" si="75"/>
        <v>9.7421203438395415E-2</v>
      </c>
      <c r="BS25" s="466">
        <f t="shared" si="75"/>
        <v>0.52828494462735709</v>
      </c>
      <c r="BT25" s="430">
        <f t="shared" si="75"/>
        <v>0.15756738078783691</v>
      </c>
      <c r="BU25" s="430">
        <f t="shared" si="75"/>
        <v>0.47905759162303663</v>
      </c>
      <c r="BV25" s="430">
        <f t="shared" si="75"/>
        <v>0.52417910447761196</v>
      </c>
      <c r="BW25" s="430">
        <f t="shared" si="75"/>
        <v>0.33084056236912951</v>
      </c>
      <c r="BX25" s="430">
        <f t="shared" si="75"/>
        <v>0.48722365776629345</v>
      </c>
      <c r="BY25" s="430">
        <f t="shared" si="75"/>
        <v>0.2284313725490196</v>
      </c>
      <c r="BZ25" s="430">
        <f t="shared" si="75"/>
        <v>0.6646447140381283</v>
      </c>
      <c r="CA25" s="430">
        <f>IF(ISERROR((AS25-AG25)/AG25)=TRUE,0,(AS25-AG25)/AG25)</f>
        <v>0.73865465078854198</v>
      </c>
      <c r="CB25" s="430">
        <f>IF(ISERROR((AT25-AH25)/AH25)=TRUE,0,(AT25-AH25)/AH25)</f>
        <v>0.16731416731416732</v>
      </c>
      <c r="CC25" s="76">
        <f>O25-C25</f>
        <v>-854</v>
      </c>
      <c r="CD25" s="61">
        <f>P25-D25</f>
        <v>-1261</v>
      </c>
      <c r="CE25" s="62">
        <f>Q25-E25</f>
        <v>-1088</v>
      </c>
      <c r="CF25" s="62">
        <f>R25-F25</f>
        <v>-229</v>
      </c>
      <c r="CG25" s="62">
        <f>S25-G25</f>
        <v>-1418</v>
      </c>
      <c r="CH25" s="62">
        <f>T25-H25</f>
        <v>-737</v>
      </c>
      <c r="CI25" s="62">
        <f>U25-I25</f>
        <v>-855</v>
      </c>
      <c r="CJ25" s="62">
        <f>V25-J25</f>
        <v>-1317</v>
      </c>
      <c r="CK25" s="62">
        <f>W25-K25</f>
        <v>-1642</v>
      </c>
      <c r="CL25" s="62">
        <f>X25-L25</f>
        <v>-1111</v>
      </c>
      <c r="CM25" s="62">
        <f>Y25-M25</f>
        <v>-1718</v>
      </c>
      <c r="CN25" s="62">
        <f>Z25-N25</f>
        <v>-479</v>
      </c>
      <c r="CO25" s="62">
        <f>AA25-O25</f>
        <v>-359</v>
      </c>
      <c r="CP25" s="62">
        <f>AB25-P25</f>
        <v>-549</v>
      </c>
      <c r="CQ25" s="62">
        <f>AC25-Q25</f>
        <v>-24</v>
      </c>
      <c r="CR25" s="62">
        <f>AD25-R25</f>
        <v>-299</v>
      </c>
      <c r="CS25" s="62">
        <f>AE25-S25</f>
        <v>907</v>
      </c>
      <c r="CT25" s="62">
        <f>AF25-T25</f>
        <v>-461</v>
      </c>
      <c r="CU25" s="62">
        <f>AG25-U25</f>
        <v>-1338</v>
      </c>
      <c r="CV25" s="320">
        <f>AH25-V25</f>
        <v>340</v>
      </c>
      <c r="CW25" s="320">
        <f>AI25-W25</f>
        <v>1216</v>
      </c>
      <c r="CX25" s="340">
        <f>AJ25-X25</f>
        <v>374</v>
      </c>
      <c r="CY25" s="340">
        <f>AK25-Y25</f>
        <v>1765</v>
      </c>
      <c r="CZ25" s="340">
        <f>AL25-Z25</f>
        <v>684</v>
      </c>
      <c r="DA25" s="340">
        <f>AM25-AA25</f>
        <v>1830</v>
      </c>
      <c r="DB25" s="340">
        <f>AN25-AB25</f>
        <v>1756</v>
      </c>
      <c r="DC25" s="340">
        <f>AO25-AC25</f>
        <v>1106</v>
      </c>
      <c r="DD25" s="340">
        <f>AP25-AD25</f>
        <v>1697</v>
      </c>
      <c r="DE25" s="340">
        <f>AQ25-AE25</f>
        <v>932</v>
      </c>
      <c r="DF25" s="340">
        <f>AR25-AF25</f>
        <v>2301</v>
      </c>
      <c r="DG25" s="340">
        <f>AS25-AG25</f>
        <v>2295</v>
      </c>
      <c r="DH25" s="340">
        <f>AT25-AH25</f>
        <v>646</v>
      </c>
      <c r="DI25" s="346"/>
    </row>
    <row r="26" spans="1:113" s="56" customFormat="1" x14ac:dyDescent="0.25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47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47">
        <f>'NECO-ELECTRIC'!X26+'NECO-GAS'!X26</f>
        <v>6770</v>
      </c>
      <c r="Y26" s="60">
        <f>'NECO-ELECTRIC'!Y26+'NECO-GAS'!Y26</f>
        <v>6011</v>
      </c>
      <c r="Z26" s="214">
        <f>'NECO-ELECTRIC'!Z26+'NECO-GAS'!Z26</f>
        <v>6385</v>
      </c>
      <c r="AA26" s="214">
        <f>'NECO-ELECTRIC'!AA26+'NECO-GAS'!AA26</f>
        <v>5382</v>
      </c>
      <c r="AB26" s="214">
        <f>'NECO-ELECTRIC'!AB26+'NECO-GAS'!AB26</f>
        <v>5265</v>
      </c>
      <c r="AC26" s="214">
        <f>'NECO-ELECTRIC'!AC26+'NECO-GAS'!AC26</f>
        <v>4672</v>
      </c>
      <c r="AD26" s="214">
        <f>'NECO-ELECTRIC'!AD26+'NECO-GAS'!AD26</f>
        <v>5148</v>
      </c>
      <c r="AE26" s="214">
        <f>'NECO-ELECTRIC'!AE26+'NECO-GAS'!AE26</f>
        <v>7537</v>
      </c>
      <c r="AF26" s="214">
        <f>'NECO-ELECTRIC'!AF26+'NECO-GAS'!AF26</f>
        <v>4805</v>
      </c>
      <c r="AG26" s="214">
        <f>'NECO-ELECTRIC'!AG26+'NECO-GAS'!AG26</f>
        <v>5282</v>
      </c>
      <c r="AH26" s="214">
        <f>'NECO-ELECTRIC'!AH26+'NECO-GAS'!AH26</f>
        <v>7513</v>
      </c>
      <c r="AI26" s="59">
        <f>'NECO-ELECTRIC'!AI26+'NECO-GAS'!AI26</f>
        <v>8471</v>
      </c>
      <c r="AJ26" s="357">
        <f>'NECO-ELECTRIC'!AJ26+'NECO-GAS'!AJ26</f>
        <v>7557</v>
      </c>
      <c r="AK26" s="444">
        <f>'NECO-ELECTRIC'!AK26+'NECO-GAS'!AK26</f>
        <v>8368</v>
      </c>
      <c r="AL26" s="228">
        <f>'NECO-ELECTRIC'!AL26+'NECO-GAS'!AL26</f>
        <v>7318</v>
      </c>
      <c r="AM26" s="228">
        <f>'NECO-ELECTRIC'!AM26+'NECO-GAS'!AM26</f>
        <v>6710</v>
      </c>
      <c r="AN26" s="228">
        <f>'NECO-ELECTRIC'!AN26+'NECO-GAS'!AN26</f>
        <v>5694</v>
      </c>
      <c r="AO26" s="214">
        <f>'NECO-ELECTRIC'!AO26+'NECO-GAS'!AO26</f>
        <v>6355</v>
      </c>
      <c r="AP26" s="214">
        <f>'NECO-ELECTRIC'!AP26+'NECO-GAS'!AP26</f>
        <v>7768</v>
      </c>
      <c r="AQ26" s="214">
        <f>'NECO-ELECTRIC'!AQ26+'NECO-GAS'!AQ26</f>
        <v>8405</v>
      </c>
      <c r="AR26" s="214">
        <f>'NECO-ELECTRIC'!AR26+'NECO-GAS'!AR26</f>
        <v>7360</v>
      </c>
      <c r="AS26" s="214">
        <f>'NECO-ELECTRIC'!AS26+'NECO-GAS'!AS26</f>
        <v>7359</v>
      </c>
      <c r="AT26" s="214">
        <f>'NECO-ELECTRIC'!AT26+'NECO-GAS'!AT26</f>
        <v>6047</v>
      </c>
      <c r="AU26" s="59"/>
      <c r="AV26" s="357"/>
      <c r="AW26" s="401">
        <f t="shared" si="73"/>
        <v>0.60511698367278233</v>
      </c>
      <c r="AX26" s="169">
        <f t="shared" si="73"/>
        <v>-0.11098901098901098</v>
      </c>
      <c r="AY26" s="169">
        <f t="shared" si="73"/>
        <v>-0.28165409482758619</v>
      </c>
      <c r="AZ26" s="169">
        <f t="shared" si="73"/>
        <v>0.18585732165206509</v>
      </c>
      <c r="BA26" s="169">
        <f t="shared" si="73"/>
        <v>-0.30752125572269456</v>
      </c>
      <c r="BB26" s="169">
        <f t="shared" si="73"/>
        <v>-2.3750879662209713E-2</v>
      </c>
      <c r="BC26" s="169">
        <f t="shared" si="73"/>
        <v>-0.29870301746956063</v>
      </c>
      <c r="BD26" s="169">
        <f t="shared" si="73"/>
        <v>0.25129918337045287</v>
      </c>
      <c r="BE26" s="169">
        <f t="shared" si="73"/>
        <v>-0.16877585787296179</v>
      </c>
      <c r="BF26" s="169">
        <f t="shared" si="73"/>
        <v>-0.1127129750982962</v>
      </c>
      <c r="BG26" s="169">
        <f t="shared" si="74"/>
        <v>-9.8395080245987698E-2</v>
      </c>
      <c r="BH26" s="169">
        <f t="shared" si="74"/>
        <v>-0.1332971358762047</v>
      </c>
      <c r="BI26" s="169">
        <f t="shared" si="74"/>
        <v>-0.43561241610738255</v>
      </c>
      <c r="BJ26" s="169">
        <f t="shared" si="74"/>
        <v>-0.276885043263288</v>
      </c>
      <c r="BK26" s="169">
        <f t="shared" si="74"/>
        <v>-0.12394524657791112</v>
      </c>
      <c r="BL26" s="169">
        <f t="shared" si="74"/>
        <v>-9.4459102902374664E-2</v>
      </c>
      <c r="BM26" s="169">
        <f t="shared" si="74"/>
        <v>0.42368719304873442</v>
      </c>
      <c r="BN26" s="169">
        <f t="shared" si="74"/>
        <v>-0.13407821229050279</v>
      </c>
      <c r="BO26" s="169">
        <f t="shared" si="74"/>
        <v>-3.2081524816003019E-3</v>
      </c>
      <c r="BP26" s="307">
        <f t="shared" si="74"/>
        <v>0.114357757342035</v>
      </c>
      <c r="BQ26" s="307">
        <f t="shared" si="75"/>
        <v>0.240081979212414</v>
      </c>
      <c r="BR26" s="404">
        <f t="shared" si="75"/>
        <v>0.11624815361890695</v>
      </c>
      <c r="BS26" s="466">
        <f t="shared" si="75"/>
        <v>0.39211445682914658</v>
      </c>
      <c r="BT26" s="430">
        <f t="shared" si="75"/>
        <v>0.14612372748629601</v>
      </c>
      <c r="BU26" s="430">
        <f t="shared" si="75"/>
        <v>0.24674842066146413</v>
      </c>
      <c r="BV26" s="430">
        <f t="shared" si="75"/>
        <v>8.1481481481481488E-2</v>
      </c>
      <c r="BW26" s="430">
        <f t="shared" si="75"/>
        <v>0.36023116438356162</v>
      </c>
      <c r="BX26" s="430">
        <f t="shared" si="75"/>
        <v>0.50893550893550898</v>
      </c>
      <c r="BY26" s="430">
        <f t="shared" si="75"/>
        <v>0.1151651850869046</v>
      </c>
      <c r="BZ26" s="430">
        <f t="shared" si="75"/>
        <v>0.53173777315296566</v>
      </c>
      <c r="CA26" s="430">
        <f>IF(ISERROR((AS26-AG26)/AG26)=TRUE,0,(AS26-AG26)/AG26)</f>
        <v>0.39322226429382812</v>
      </c>
      <c r="CB26" s="430">
        <f>IF(ISERROR((AT26-AH26)/AH26)=TRUE,0,(AT26-AH26)/AH26)</f>
        <v>-0.1951284440303474</v>
      </c>
      <c r="CC26" s="76">
        <f>O26-C26</f>
        <v>3595</v>
      </c>
      <c r="CD26" s="61">
        <f>P26-D26</f>
        <v>-909</v>
      </c>
      <c r="CE26" s="62">
        <f>Q26-E26</f>
        <v>-2091</v>
      </c>
      <c r="CF26" s="62">
        <f>R26-F26</f>
        <v>891</v>
      </c>
      <c r="CG26" s="62">
        <f>S26-G26</f>
        <v>-2351</v>
      </c>
      <c r="CH26" s="62">
        <f>T26-H26</f>
        <v>-135</v>
      </c>
      <c r="CI26" s="62">
        <f>U26-I26</f>
        <v>-2257</v>
      </c>
      <c r="CJ26" s="62">
        <f>V26-J26</f>
        <v>1354</v>
      </c>
      <c r="CK26" s="62">
        <f>W26-K26</f>
        <v>-1387</v>
      </c>
      <c r="CL26" s="62">
        <f>X26-L26</f>
        <v>-860</v>
      </c>
      <c r="CM26" s="62">
        <f>Y26-M26</f>
        <v>-656</v>
      </c>
      <c r="CN26" s="62">
        <f>Z26-N26</f>
        <v>-982</v>
      </c>
      <c r="CO26" s="62">
        <f>AA26-O26</f>
        <v>-4154</v>
      </c>
      <c r="CP26" s="62">
        <f>AB26-P26</f>
        <v>-2016</v>
      </c>
      <c r="CQ26" s="62">
        <f>AC26-Q26</f>
        <v>-661</v>
      </c>
      <c r="CR26" s="62">
        <f>AD26-R26</f>
        <v>-537</v>
      </c>
      <c r="CS26" s="62">
        <f>AE26-S26</f>
        <v>2243</v>
      </c>
      <c r="CT26" s="62">
        <f>AF26-T26</f>
        <v>-744</v>
      </c>
      <c r="CU26" s="62">
        <f>AG26-U26</f>
        <v>-17</v>
      </c>
      <c r="CV26" s="320">
        <f>AH26-V26</f>
        <v>771</v>
      </c>
      <c r="CW26" s="320">
        <f>AI26-W26</f>
        <v>1640</v>
      </c>
      <c r="CX26" s="340">
        <f>AJ26-X26</f>
        <v>787</v>
      </c>
      <c r="CY26" s="340">
        <f>AK26-Y26</f>
        <v>2357</v>
      </c>
      <c r="CZ26" s="340">
        <f>AL26-Z26</f>
        <v>933</v>
      </c>
      <c r="DA26" s="340">
        <f>AM26-AA26</f>
        <v>1328</v>
      </c>
      <c r="DB26" s="340">
        <f>AN26-AB26</f>
        <v>429</v>
      </c>
      <c r="DC26" s="340">
        <f>AO26-AC26</f>
        <v>1683</v>
      </c>
      <c r="DD26" s="340">
        <f>AP26-AD26</f>
        <v>2620</v>
      </c>
      <c r="DE26" s="340">
        <f>AQ26-AE26</f>
        <v>868</v>
      </c>
      <c r="DF26" s="340">
        <f>AR26-AF26</f>
        <v>2555</v>
      </c>
      <c r="DG26" s="340">
        <f>AS26-AG26</f>
        <v>2077</v>
      </c>
      <c r="DH26" s="340">
        <f>AT26-AH26</f>
        <v>-1466</v>
      </c>
      <c r="DI26" s="346"/>
    </row>
    <row r="27" spans="1:113" s="56" customFormat="1" x14ac:dyDescent="0.25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47">
        <f>'NECO-ELECTRIC'!L27+'NECO-GAS'!L27</f>
        <v>1428</v>
      </c>
      <c r="M27" s="60">
        <f>'NECO-ELECTRIC'!M27+'NECO-GAS'!M27</f>
        <v>1124</v>
      </c>
      <c r="N27" s="214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47">
        <f>'NECO-ELECTRIC'!X27+'NECO-GAS'!X27</f>
        <v>1313</v>
      </c>
      <c r="Y27" s="60">
        <f>'NECO-ELECTRIC'!Y27+'NECO-GAS'!Y27</f>
        <v>1259</v>
      </c>
      <c r="Z27" s="214">
        <f>'NECO-ELECTRIC'!Z27+'NECO-GAS'!Z27</f>
        <v>1214</v>
      </c>
      <c r="AA27" s="214">
        <f>'NECO-ELECTRIC'!AA27+'NECO-GAS'!AA27</f>
        <v>996</v>
      </c>
      <c r="AB27" s="214">
        <f>'NECO-ELECTRIC'!AB27+'NECO-GAS'!AB27</f>
        <v>972</v>
      </c>
      <c r="AC27" s="214">
        <f>'NECO-ELECTRIC'!AC27+'NECO-GAS'!AC27</f>
        <v>783</v>
      </c>
      <c r="AD27" s="214">
        <f>'NECO-ELECTRIC'!AD27+'NECO-GAS'!AD27</f>
        <v>895</v>
      </c>
      <c r="AE27" s="214">
        <f>'NECO-ELECTRIC'!AE27+'NECO-GAS'!AE27</f>
        <v>1072</v>
      </c>
      <c r="AF27" s="214">
        <f>'NECO-ELECTRIC'!AF27+'NECO-GAS'!AF27</f>
        <v>781</v>
      </c>
      <c r="AG27" s="214">
        <f>'NECO-ELECTRIC'!AG27+'NECO-GAS'!AG27</f>
        <v>864</v>
      </c>
      <c r="AH27" s="214">
        <f>'NECO-ELECTRIC'!AH27+'NECO-GAS'!AH27</f>
        <v>1597</v>
      </c>
      <c r="AI27" s="59">
        <f>'NECO-ELECTRIC'!AI27+'NECO-GAS'!AI27</f>
        <v>1763</v>
      </c>
      <c r="AJ27" s="357">
        <f>'NECO-ELECTRIC'!AJ27+'NECO-GAS'!AJ27</f>
        <v>1741</v>
      </c>
      <c r="AK27" s="444">
        <f>'NECO-ELECTRIC'!AK27+'NECO-GAS'!AK27</f>
        <v>1962</v>
      </c>
      <c r="AL27" s="228">
        <f>'NECO-ELECTRIC'!AL27+'NECO-GAS'!AL27</f>
        <v>1512</v>
      </c>
      <c r="AM27" s="228">
        <f>'NECO-ELECTRIC'!AM27+'NECO-GAS'!AM27</f>
        <v>1277</v>
      </c>
      <c r="AN27" s="228">
        <f>'NECO-ELECTRIC'!AN27+'NECO-GAS'!AN27</f>
        <v>1009</v>
      </c>
      <c r="AO27" s="214">
        <f>'NECO-ELECTRIC'!AO27+'NECO-GAS'!AO27</f>
        <v>1113</v>
      </c>
      <c r="AP27" s="214">
        <f>'NECO-ELECTRIC'!AP27+'NECO-GAS'!AP27</f>
        <v>1276</v>
      </c>
      <c r="AQ27" s="214">
        <f>'NECO-ELECTRIC'!AQ27+'NECO-GAS'!AQ27</f>
        <v>1207</v>
      </c>
      <c r="AR27" s="214">
        <f>'NECO-ELECTRIC'!AR27+'NECO-GAS'!AR27</f>
        <v>1077</v>
      </c>
      <c r="AS27" s="214">
        <f>'NECO-ELECTRIC'!AS27+'NECO-GAS'!AS27</f>
        <v>1250</v>
      </c>
      <c r="AT27" s="214">
        <f>'NECO-ELECTRIC'!AT27+'NECO-GAS'!AT27</f>
        <v>1071</v>
      </c>
      <c r="AU27" s="59"/>
      <c r="AV27" s="357"/>
      <c r="AW27" s="401">
        <f t="shared" si="73"/>
        <v>0.67882472137791283</v>
      </c>
      <c r="AX27" s="169">
        <f t="shared" si="73"/>
        <v>0.1032258064516129</v>
      </c>
      <c r="AY27" s="169">
        <f t="shared" si="73"/>
        <v>-0.19809825673534073</v>
      </c>
      <c r="AZ27" s="169">
        <f t="shared" si="73"/>
        <v>0.29591836734693877</v>
      </c>
      <c r="BA27" s="169">
        <f t="shared" si="73"/>
        <v>-0.16460905349794239</v>
      </c>
      <c r="BB27" s="169">
        <f t="shared" si="73"/>
        <v>-9.4008264462809923E-2</v>
      </c>
      <c r="BC27" s="169">
        <f t="shared" si="73"/>
        <v>-0.15564853556485356</v>
      </c>
      <c r="BD27" s="169">
        <f t="shared" si="73"/>
        <v>0.20245398773006135</v>
      </c>
      <c r="BE27" s="169">
        <f t="shared" si="73"/>
        <v>-8.2916368834882057E-2</v>
      </c>
      <c r="BF27" s="169">
        <f t="shared" si="73"/>
        <v>-8.0532212885154067E-2</v>
      </c>
      <c r="BG27" s="169">
        <f t="shared" si="74"/>
        <v>0.1201067615658363</v>
      </c>
      <c r="BH27" s="169">
        <f t="shared" si="74"/>
        <v>-8.5154483798040692E-2</v>
      </c>
      <c r="BI27" s="169">
        <f t="shared" si="74"/>
        <v>-0.39891369945684974</v>
      </c>
      <c r="BJ27" s="169">
        <f t="shared" si="74"/>
        <v>-0.43157894736842106</v>
      </c>
      <c r="BK27" s="169">
        <f t="shared" si="74"/>
        <v>-0.22628458498023715</v>
      </c>
      <c r="BL27" s="169">
        <f t="shared" si="74"/>
        <v>-0.21697287839020121</v>
      </c>
      <c r="BM27" s="169">
        <f t="shared" si="74"/>
        <v>5.6157635467980298E-2</v>
      </c>
      <c r="BN27" s="169">
        <f t="shared" si="74"/>
        <v>-0.10946408209806158</v>
      </c>
      <c r="BO27" s="169">
        <f t="shared" si="74"/>
        <v>-0.14370664023785926</v>
      </c>
      <c r="BP27" s="307">
        <f t="shared" si="74"/>
        <v>0.35799319727891155</v>
      </c>
      <c r="BQ27" s="307">
        <f t="shared" si="75"/>
        <v>0.37412314886983633</v>
      </c>
      <c r="BR27" s="404">
        <f t="shared" si="75"/>
        <v>0.32597105864432596</v>
      </c>
      <c r="BS27" s="466">
        <f t="shared" si="75"/>
        <v>0.55837966640190628</v>
      </c>
      <c r="BT27" s="430">
        <f t="shared" si="75"/>
        <v>0.24546952224052718</v>
      </c>
      <c r="BU27" s="430">
        <f t="shared" si="75"/>
        <v>0.28212851405622491</v>
      </c>
      <c r="BV27" s="430">
        <f t="shared" si="75"/>
        <v>3.8065843621399177E-2</v>
      </c>
      <c r="BW27" s="430">
        <f t="shared" si="75"/>
        <v>0.42145593869731801</v>
      </c>
      <c r="BX27" s="430">
        <f t="shared" si="75"/>
        <v>0.42569832402234636</v>
      </c>
      <c r="BY27" s="430">
        <f t="shared" si="75"/>
        <v>0.12593283582089551</v>
      </c>
      <c r="BZ27" s="430">
        <f t="shared" si="75"/>
        <v>0.37900128040973113</v>
      </c>
      <c r="CA27" s="430">
        <f>IF(ISERROR((AS27-AG27)/AG27)=TRUE,0,(AS27-AG27)/AG27)</f>
        <v>0.44675925925925924</v>
      </c>
      <c r="CB27" s="430">
        <f>IF(ISERROR((AT27-AH27)/AH27)=TRUE,0,(AT27-AH27)/AH27)</f>
        <v>-0.32936756418284285</v>
      </c>
      <c r="CC27" s="76">
        <f>O27-C27</f>
        <v>670</v>
      </c>
      <c r="CD27" s="61">
        <f>P27-D27</f>
        <v>160</v>
      </c>
      <c r="CE27" s="62">
        <f>Q27-E27</f>
        <v>-250</v>
      </c>
      <c r="CF27" s="62">
        <f>R27-F27</f>
        <v>261</v>
      </c>
      <c r="CG27" s="62">
        <f>S27-G27</f>
        <v>-200</v>
      </c>
      <c r="CH27" s="62">
        <f>T27-H27</f>
        <v>-91</v>
      </c>
      <c r="CI27" s="62">
        <f>U27-I27</f>
        <v>-186</v>
      </c>
      <c r="CJ27" s="62">
        <f>V27-J27</f>
        <v>198</v>
      </c>
      <c r="CK27" s="62">
        <f>W27-K27</f>
        <v>-116</v>
      </c>
      <c r="CL27" s="62">
        <f>X27-L27</f>
        <v>-115</v>
      </c>
      <c r="CM27" s="62">
        <f>Y27-M27</f>
        <v>135</v>
      </c>
      <c r="CN27" s="62">
        <f>Z27-N27</f>
        <v>-113</v>
      </c>
      <c r="CO27" s="62">
        <f>AA27-O27</f>
        <v>-661</v>
      </c>
      <c r="CP27" s="62">
        <f>AB27-P27</f>
        <v>-738</v>
      </c>
      <c r="CQ27" s="62">
        <f>AC27-Q27</f>
        <v>-229</v>
      </c>
      <c r="CR27" s="62">
        <f>AD27-R27</f>
        <v>-248</v>
      </c>
      <c r="CS27" s="62">
        <f>AE27-S27</f>
        <v>57</v>
      </c>
      <c r="CT27" s="62">
        <f>AF27-T27</f>
        <v>-96</v>
      </c>
      <c r="CU27" s="62">
        <f>AG27-U27</f>
        <v>-145</v>
      </c>
      <c r="CV27" s="320">
        <f>AH27-V27</f>
        <v>421</v>
      </c>
      <c r="CW27" s="320">
        <f>AI27-W27</f>
        <v>480</v>
      </c>
      <c r="CX27" s="340">
        <f>AJ27-X27</f>
        <v>428</v>
      </c>
      <c r="CY27" s="340">
        <f>AK27-Y27</f>
        <v>703</v>
      </c>
      <c r="CZ27" s="340">
        <f>AL27-Z27</f>
        <v>298</v>
      </c>
      <c r="DA27" s="340">
        <f>AM27-AA27</f>
        <v>281</v>
      </c>
      <c r="DB27" s="340">
        <f>AN27-AB27</f>
        <v>37</v>
      </c>
      <c r="DC27" s="340">
        <f>AO27-AC27</f>
        <v>330</v>
      </c>
      <c r="DD27" s="340">
        <f>AP27-AD27</f>
        <v>381</v>
      </c>
      <c r="DE27" s="340">
        <f>AQ27-AE27</f>
        <v>135</v>
      </c>
      <c r="DF27" s="340">
        <f>AR27-AF27</f>
        <v>296</v>
      </c>
      <c r="DG27" s="340">
        <f>AS27-AG27</f>
        <v>386</v>
      </c>
      <c r="DH27" s="340">
        <f>AT27-AH27</f>
        <v>-526</v>
      </c>
      <c r="DI27" s="346"/>
    </row>
    <row r="28" spans="1:113" s="56" customFormat="1" x14ac:dyDescent="0.25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47">
        <f>'NECO-ELECTRIC'!L28+'NECO-GAS'!L28</f>
        <v>198</v>
      </c>
      <c r="M28" s="60">
        <f>'NECO-ELECTRIC'!M28+'NECO-GAS'!M28</f>
        <v>153</v>
      </c>
      <c r="N28" s="214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47">
        <f>'NECO-ELECTRIC'!X28+'NECO-GAS'!X28</f>
        <v>202</v>
      </c>
      <c r="Y28" s="60">
        <f>'NECO-ELECTRIC'!Y28+'NECO-GAS'!Y28</f>
        <v>204</v>
      </c>
      <c r="Z28" s="214">
        <f>'NECO-ELECTRIC'!Z28+'NECO-GAS'!Z28</f>
        <v>174</v>
      </c>
      <c r="AA28" s="214">
        <f>'NECO-ELECTRIC'!AA28+'NECO-GAS'!AA28</f>
        <v>156</v>
      </c>
      <c r="AB28" s="214">
        <f>'NECO-ELECTRIC'!AB28+'NECO-GAS'!AB28</f>
        <v>122</v>
      </c>
      <c r="AC28" s="214">
        <f>'NECO-ELECTRIC'!AC28+'NECO-GAS'!AC28</f>
        <v>117</v>
      </c>
      <c r="AD28" s="214">
        <f>'NECO-ELECTRIC'!AD28+'NECO-GAS'!AD28</f>
        <v>127</v>
      </c>
      <c r="AE28" s="214">
        <f>'NECO-ELECTRIC'!AE28+'NECO-GAS'!AE28</f>
        <v>172</v>
      </c>
      <c r="AF28" s="214">
        <f>'NECO-ELECTRIC'!AF28+'NECO-GAS'!AF28</f>
        <v>106</v>
      </c>
      <c r="AG28" s="214">
        <f>'NECO-ELECTRIC'!AG28+'NECO-GAS'!AG28</f>
        <v>108</v>
      </c>
      <c r="AH28" s="214">
        <f>'NECO-ELECTRIC'!AH28+'NECO-GAS'!AH28</f>
        <v>264</v>
      </c>
      <c r="AI28" s="59">
        <f>'NECO-ELECTRIC'!AI28+'NECO-GAS'!AI28</f>
        <v>271</v>
      </c>
      <c r="AJ28" s="357">
        <f>'NECO-ELECTRIC'!AJ28+'NECO-GAS'!AJ28</f>
        <v>281</v>
      </c>
      <c r="AK28" s="444">
        <f>'NECO-ELECTRIC'!AK28+'NECO-GAS'!AK28</f>
        <v>312</v>
      </c>
      <c r="AL28" s="228">
        <f>'NECO-ELECTRIC'!AL28+'NECO-GAS'!AL28</f>
        <v>221</v>
      </c>
      <c r="AM28" s="228">
        <f>'NECO-ELECTRIC'!AM28+'NECO-GAS'!AM28</f>
        <v>232</v>
      </c>
      <c r="AN28" s="228">
        <f>'NECO-ELECTRIC'!AN28+'NECO-GAS'!AN28</f>
        <v>158</v>
      </c>
      <c r="AO28" s="214">
        <f>'NECO-ELECTRIC'!AO28+'NECO-GAS'!AO28</f>
        <v>195</v>
      </c>
      <c r="AP28" s="214">
        <f>'NECO-ELECTRIC'!AP28+'NECO-GAS'!AP28</f>
        <v>229</v>
      </c>
      <c r="AQ28" s="214">
        <f>'NECO-ELECTRIC'!AQ28+'NECO-GAS'!AQ28</f>
        <v>178</v>
      </c>
      <c r="AR28" s="214">
        <f>'NECO-ELECTRIC'!AR28+'NECO-GAS'!AR28</f>
        <v>175</v>
      </c>
      <c r="AS28" s="214">
        <f>'NECO-ELECTRIC'!AS28+'NECO-GAS'!AS28</f>
        <v>168</v>
      </c>
      <c r="AT28" s="214">
        <f>'NECO-ELECTRIC'!AT28+'NECO-GAS'!AT28</f>
        <v>140</v>
      </c>
      <c r="AU28" s="59"/>
      <c r="AV28" s="357"/>
      <c r="AW28" s="401">
        <f t="shared" si="73"/>
        <v>0.75454545454545452</v>
      </c>
      <c r="AX28" s="169">
        <f t="shared" si="73"/>
        <v>7.9365079365079361E-2</v>
      </c>
      <c r="AY28" s="169">
        <f t="shared" si="73"/>
        <v>-0.13245033112582782</v>
      </c>
      <c r="AZ28" s="169">
        <f t="shared" si="73"/>
        <v>0.33043478260869563</v>
      </c>
      <c r="BA28" s="169">
        <f t="shared" si="73"/>
        <v>0.15432098765432098</v>
      </c>
      <c r="BB28" s="169">
        <f t="shared" si="73"/>
        <v>0.18584070796460178</v>
      </c>
      <c r="BC28" s="169">
        <f t="shared" si="73"/>
        <v>-0.2185430463576159</v>
      </c>
      <c r="BD28" s="169">
        <f t="shared" si="73"/>
        <v>0.11475409836065574</v>
      </c>
      <c r="BE28" s="169">
        <f t="shared" si="73"/>
        <v>7.3619631901840496E-2</v>
      </c>
      <c r="BF28" s="169">
        <f t="shared" si="73"/>
        <v>2.0202020202020204E-2</v>
      </c>
      <c r="BG28" s="169">
        <f t="shared" si="74"/>
        <v>0.33333333333333331</v>
      </c>
      <c r="BH28" s="169">
        <f t="shared" si="74"/>
        <v>0.30827067669172931</v>
      </c>
      <c r="BI28" s="169">
        <f t="shared" si="74"/>
        <v>-0.19170984455958548</v>
      </c>
      <c r="BJ28" s="169">
        <f t="shared" si="74"/>
        <v>-0.40196078431372551</v>
      </c>
      <c r="BK28" s="169">
        <f t="shared" si="74"/>
        <v>-0.10687022900763359</v>
      </c>
      <c r="BL28" s="169">
        <f t="shared" si="74"/>
        <v>-0.16993464052287582</v>
      </c>
      <c r="BM28" s="169">
        <f t="shared" si="74"/>
        <v>-8.0213903743315509E-2</v>
      </c>
      <c r="BN28" s="169">
        <f t="shared" si="74"/>
        <v>-0.20895522388059701</v>
      </c>
      <c r="BO28" s="169">
        <f t="shared" si="74"/>
        <v>-8.4745762711864403E-2</v>
      </c>
      <c r="BP28" s="307">
        <f t="shared" si="74"/>
        <v>0.94117647058823528</v>
      </c>
      <c r="BQ28" s="307">
        <f t="shared" si="75"/>
        <v>0.5485714285714286</v>
      </c>
      <c r="BR28" s="404">
        <f t="shared" si="75"/>
        <v>0.3910891089108911</v>
      </c>
      <c r="BS28" s="466">
        <f t="shared" si="75"/>
        <v>0.52941176470588236</v>
      </c>
      <c r="BT28" s="430">
        <f t="shared" si="75"/>
        <v>0.27011494252873564</v>
      </c>
      <c r="BU28" s="430">
        <f t="shared" si="75"/>
        <v>0.48717948717948717</v>
      </c>
      <c r="BV28" s="430">
        <f t="shared" si="75"/>
        <v>0.29508196721311475</v>
      </c>
      <c r="BW28" s="430">
        <f t="shared" si="75"/>
        <v>0.66666666666666663</v>
      </c>
      <c r="BX28" s="430">
        <f t="shared" si="75"/>
        <v>0.80314960629921262</v>
      </c>
      <c r="BY28" s="430">
        <f t="shared" si="75"/>
        <v>3.4883720930232558E-2</v>
      </c>
      <c r="BZ28" s="430">
        <f t="shared" si="75"/>
        <v>0.65094339622641506</v>
      </c>
      <c r="CA28" s="430">
        <f>IF(ISERROR((AS28-AG28)/AG28)=TRUE,0,(AS28-AG28)/AG28)</f>
        <v>0.55555555555555558</v>
      </c>
      <c r="CB28" s="430">
        <f>IF(ISERROR((AT28-AH28)/AH28)=TRUE,0,(AT28-AH28)/AH28)</f>
        <v>-0.46969696969696972</v>
      </c>
      <c r="CC28" s="76">
        <f>O28-C28</f>
        <v>83</v>
      </c>
      <c r="CD28" s="61">
        <f>P28-D28</f>
        <v>15</v>
      </c>
      <c r="CE28" s="62">
        <f>Q28-E28</f>
        <v>-20</v>
      </c>
      <c r="CF28" s="62">
        <f>R28-F28</f>
        <v>38</v>
      </c>
      <c r="CG28" s="62">
        <f>S28-G28</f>
        <v>25</v>
      </c>
      <c r="CH28" s="62">
        <f>T28-H28</f>
        <v>21</v>
      </c>
      <c r="CI28" s="62">
        <f>U28-I28</f>
        <v>-33</v>
      </c>
      <c r="CJ28" s="62">
        <f>V28-J28</f>
        <v>14</v>
      </c>
      <c r="CK28" s="62">
        <f>W28-K28</f>
        <v>12</v>
      </c>
      <c r="CL28" s="62">
        <f>X28-L28</f>
        <v>4</v>
      </c>
      <c r="CM28" s="62">
        <f>Y28-M28</f>
        <v>51</v>
      </c>
      <c r="CN28" s="62">
        <f>Z28-N28</f>
        <v>41</v>
      </c>
      <c r="CO28" s="62">
        <f>AA28-O28</f>
        <v>-37</v>
      </c>
      <c r="CP28" s="62">
        <f>AB28-P28</f>
        <v>-82</v>
      </c>
      <c r="CQ28" s="62">
        <f>AC28-Q28</f>
        <v>-14</v>
      </c>
      <c r="CR28" s="62">
        <f>AD28-R28</f>
        <v>-26</v>
      </c>
      <c r="CS28" s="62">
        <f>AE28-S28</f>
        <v>-15</v>
      </c>
      <c r="CT28" s="62">
        <f>AF28-T28</f>
        <v>-28</v>
      </c>
      <c r="CU28" s="62">
        <f>AG28-U28</f>
        <v>-10</v>
      </c>
      <c r="CV28" s="320">
        <f>AH28-V28</f>
        <v>128</v>
      </c>
      <c r="CW28" s="320">
        <f>AI28-W28</f>
        <v>96</v>
      </c>
      <c r="CX28" s="340">
        <f>AJ28-X28</f>
        <v>79</v>
      </c>
      <c r="CY28" s="340">
        <f>AK28-Y28</f>
        <v>108</v>
      </c>
      <c r="CZ28" s="340">
        <f>AL28-Z28</f>
        <v>47</v>
      </c>
      <c r="DA28" s="340">
        <f>AM28-AA28</f>
        <v>76</v>
      </c>
      <c r="DB28" s="340">
        <f>AN28-AB28</f>
        <v>36</v>
      </c>
      <c r="DC28" s="340">
        <f>AO28-AC28</f>
        <v>78</v>
      </c>
      <c r="DD28" s="340">
        <f>AP28-AD28</f>
        <v>102</v>
      </c>
      <c r="DE28" s="340">
        <f>AQ28-AE28</f>
        <v>6</v>
      </c>
      <c r="DF28" s="340">
        <f>AR28-AF28</f>
        <v>69</v>
      </c>
      <c r="DG28" s="340">
        <f>AS28-AG28</f>
        <v>60</v>
      </c>
      <c r="DH28" s="340">
        <f>AT28-AH28</f>
        <v>-124</v>
      </c>
      <c r="DI28" s="346"/>
    </row>
    <row r="29" spans="1:113" s="69" customFormat="1" x14ac:dyDescent="0.25">
      <c r="A29" s="141"/>
      <c r="B29" s="57" t="s">
        <v>35</v>
      </c>
      <c r="C29" s="128">
        <f t="shared" ref="C29:R29" si="76">SUM(C24:C28)</f>
        <v>62835</v>
      </c>
      <c r="D29" s="129">
        <f t="shared" si="76"/>
        <v>69774</v>
      </c>
      <c r="E29" s="129">
        <f t="shared" si="76"/>
        <v>59824</v>
      </c>
      <c r="F29" s="129">
        <f t="shared" si="76"/>
        <v>52519</v>
      </c>
      <c r="G29" s="129">
        <f t="shared" si="76"/>
        <v>65331</v>
      </c>
      <c r="H29" s="129">
        <f t="shared" si="76"/>
        <v>62764</v>
      </c>
      <c r="I29" s="129">
        <f t="shared" si="76"/>
        <v>68441</v>
      </c>
      <c r="J29" s="129">
        <f t="shared" si="76"/>
        <v>62710</v>
      </c>
      <c r="K29" s="129">
        <f t="shared" si="76"/>
        <v>72390</v>
      </c>
      <c r="L29" s="251">
        <f t="shared" si="76"/>
        <v>65742</v>
      </c>
      <c r="M29" s="79">
        <f t="shared" si="76"/>
        <v>61686</v>
      </c>
      <c r="N29" s="218">
        <f t="shared" si="76"/>
        <v>75400</v>
      </c>
      <c r="O29" s="129">
        <f t="shared" si="76"/>
        <v>74537</v>
      </c>
      <c r="P29" s="129">
        <f t="shared" si="76"/>
        <v>64826</v>
      </c>
      <c r="Q29" s="129">
        <f t="shared" si="76"/>
        <v>51886</v>
      </c>
      <c r="R29" s="129">
        <f t="shared" si="76"/>
        <v>59297</v>
      </c>
      <c r="S29" s="129">
        <f t="shared" ref="S29:T29" si="77">SUM(S24:S28)</f>
        <v>50359</v>
      </c>
      <c r="T29" s="129">
        <f t="shared" si="77"/>
        <v>58230</v>
      </c>
      <c r="U29" s="129">
        <f t="shared" ref="U29:V29" si="78">SUM(U24:U28)</f>
        <v>63926</v>
      </c>
      <c r="V29" s="129">
        <f t="shared" si="78"/>
        <v>61290</v>
      </c>
      <c r="W29" s="129">
        <f t="shared" ref="W29" si="79">SUM(W24:W28)</f>
        <v>59277</v>
      </c>
      <c r="X29" s="251">
        <f t="shared" ref="X29:Y29" si="80">SUM(X24:X28)</f>
        <v>65960</v>
      </c>
      <c r="Y29" s="79">
        <f t="shared" si="80"/>
        <v>50869</v>
      </c>
      <c r="Z29" s="218">
        <f t="shared" ref="Z29" si="81">SUM(Z24:Z28)</f>
        <v>61294</v>
      </c>
      <c r="AA29" s="218">
        <f t="shared" ref="AA29:AB29" si="82">SUM(AA24:AA28)</f>
        <v>54390</v>
      </c>
      <c r="AB29" s="218">
        <f t="shared" si="82"/>
        <v>49429</v>
      </c>
      <c r="AC29" s="218">
        <f t="shared" ref="AC29:AD29" si="83">SUM(AC24:AC28)</f>
        <v>44984</v>
      </c>
      <c r="AD29" s="218">
        <f t="shared" si="83"/>
        <v>54016</v>
      </c>
      <c r="AE29" s="218">
        <f t="shared" ref="AE29" si="84">SUM(AE24:AE28)</f>
        <v>55456</v>
      </c>
      <c r="AF29" s="218">
        <f t="shared" ref="AF29" si="85">SUM(AF24:AF28)</f>
        <v>50833</v>
      </c>
      <c r="AG29" s="218">
        <f t="shared" ref="AG29:AH29" si="86">SUM(AG24:AG28)</f>
        <v>55683</v>
      </c>
      <c r="AH29" s="218">
        <f t="shared" si="86"/>
        <v>64814</v>
      </c>
      <c r="AI29" s="129">
        <f t="shared" ref="AI29" si="87">SUM(AI24:AI28)</f>
        <v>73678</v>
      </c>
      <c r="AJ29" s="358">
        <f t="shared" ref="AJ29:AK29" si="88">SUM(AJ24:AJ28)</f>
        <v>66041</v>
      </c>
      <c r="AK29" s="445">
        <f t="shared" si="88"/>
        <v>67625</v>
      </c>
      <c r="AL29" s="278">
        <f t="shared" ref="AL29:AM29" si="89">SUM(AL24:AL28)</f>
        <v>65891</v>
      </c>
      <c r="AM29" s="278">
        <f t="shared" si="89"/>
        <v>68330</v>
      </c>
      <c r="AN29" s="278">
        <f t="shared" ref="AN29" si="90">SUM(AN24:AN28)</f>
        <v>59472</v>
      </c>
      <c r="AO29" s="218">
        <f t="shared" ref="AO29" si="91">SUM(AO24:AO28)</f>
        <v>54763</v>
      </c>
      <c r="AP29" s="218">
        <f t="shared" ref="AP29:AQ29" si="92">SUM(AP24:AP28)</f>
        <v>62945</v>
      </c>
      <c r="AQ29" s="218">
        <f t="shared" si="92"/>
        <v>63331</v>
      </c>
      <c r="AR29" s="218">
        <f t="shared" ref="AR29:AS29" si="93">SUM(AR24:AR28)</f>
        <v>63885</v>
      </c>
      <c r="AS29" s="218">
        <f t="shared" si="93"/>
        <v>65877</v>
      </c>
      <c r="AT29" s="218">
        <f t="shared" ref="AT29" si="94">SUM(AT24:AT28)</f>
        <v>64114</v>
      </c>
      <c r="AU29" s="129"/>
      <c r="AV29" s="358"/>
      <c r="AW29" s="407">
        <f t="shared" si="73"/>
        <v>0.18623378690220418</v>
      </c>
      <c r="AX29" s="192">
        <f t="shared" si="73"/>
        <v>-7.0914667354602001E-2</v>
      </c>
      <c r="AY29" s="193">
        <f t="shared" si="73"/>
        <v>-0.13268922171703665</v>
      </c>
      <c r="AZ29" s="193">
        <f t="shared" si="73"/>
        <v>0.12905805518003008</v>
      </c>
      <c r="BA29" s="193">
        <f t="shared" si="73"/>
        <v>-0.22917145000076533</v>
      </c>
      <c r="BB29" s="193">
        <f t="shared" si="73"/>
        <v>-7.2238863042508442E-2</v>
      </c>
      <c r="BC29" s="193">
        <f t="shared" si="73"/>
        <v>-6.5969228970938473E-2</v>
      </c>
      <c r="BD29" s="193">
        <f t="shared" si="73"/>
        <v>-2.2643916440759051E-2</v>
      </c>
      <c r="BE29" s="193">
        <f t="shared" si="73"/>
        <v>-0.18114380439287195</v>
      </c>
      <c r="BF29" s="193">
        <f t="shared" si="73"/>
        <v>3.3159928204192146E-3</v>
      </c>
      <c r="BG29" s="193">
        <f t="shared" si="74"/>
        <v>-0.17535583438705704</v>
      </c>
      <c r="BH29" s="193">
        <f t="shared" si="74"/>
        <v>-0.18708222811671088</v>
      </c>
      <c r="BI29" s="193">
        <f t="shared" si="74"/>
        <v>-0.27029528958772153</v>
      </c>
      <c r="BJ29" s="193">
        <f t="shared" si="74"/>
        <v>-0.23751272637521981</v>
      </c>
      <c r="BK29" s="193">
        <f t="shared" si="74"/>
        <v>-0.13302239525112747</v>
      </c>
      <c r="BL29" s="193">
        <f t="shared" si="74"/>
        <v>-8.9060154813902892E-2</v>
      </c>
      <c r="BM29" s="193">
        <f t="shared" si="74"/>
        <v>0.1012132885879386</v>
      </c>
      <c r="BN29" s="193">
        <f t="shared" si="74"/>
        <v>-0.12703074016829813</v>
      </c>
      <c r="BO29" s="193">
        <f t="shared" si="74"/>
        <v>-0.12894596877639772</v>
      </c>
      <c r="BP29" s="310">
        <f t="shared" si="74"/>
        <v>5.7497144721814324E-2</v>
      </c>
      <c r="BQ29" s="310">
        <f t="shared" si="75"/>
        <v>0.24294414359701064</v>
      </c>
      <c r="BR29" s="310">
        <f t="shared" si="75"/>
        <v>1.2280169799878714E-3</v>
      </c>
      <c r="BS29" s="467">
        <f t="shared" si="75"/>
        <v>0.32939511293715229</v>
      </c>
      <c r="BT29" s="431">
        <f t="shared" si="75"/>
        <v>7.4999184259470747E-2</v>
      </c>
      <c r="BU29" s="431">
        <f t="shared" si="75"/>
        <v>0.25629711343997058</v>
      </c>
      <c r="BV29" s="431">
        <f t="shared" si="75"/>
        <v>0.20318031924578689</v>
      </c>
      <c r="BW29" s="431">
        <f t="shared" si="75"/>
        <v>0.21738840476613908</v>
      </c>
      <c r="BX29" s="431">
        <f t="shared" si="75"/>
        <v>0.16530287322274881</v>
      </c>
      <c r="BY29" s="431">
        <f t="shared" si="75"/>
        <v>0.1420044720138488</v>
      </c>
      <c r="BZ29" s="431">
        <f t="shared" si="75"/>
        <v>0.25676233942517657</v>
      </c>
      <c r="CA29" s="431">
        <f>IF(ISERROR((AS29-AG29)/AG29)=TRUE,0,(AS29-AG29)/AG29)</f>
        <v>0.18307203275685577</v>
      </c>
      <c r="CB29" s="431">
        <f>IF(ISERROR((AT29-AH29)/AH29)=TRUE,0,(AT29-AH29)/AH29)</f>
        <v>-1.0800135773135433E-2</v>
      </c>
      <c r="CC29" s="128">
        <f t="shared" ref="CC29:CE29" si="95">SUM(CC24:CC28)</f>
        <v>11702</v>
      </c>
      <c r="CD29" s="130">
        <f t="shared" si="95"/>
        <v>-4948</v>
      </c>
      <c r="CE29" s="131">
        <f t="shared" si="95"/>
        <v>-7938</v>
      </c>
      <c r="CF29" s="131">
        <f t="shared" ref="CF29:CG29" si="96">SUM(CF24:CF28)</f>
        <v>6778</v>
      </c>
      <c r="CG29" s="131">
        <f t="shared" si="96"/>
        <v>-14972</v>
      </c>
      <c r="CH29" s="131">
        <f t="shared" ref="CH29:CI29" si="97">SUM(CH24:CH28)</f>
        <v>-4534</v>
      </c>
      <c r="CI29" s="131">
        <f t="shared" si="97"/>
        <v>-4515</v>
      </c>
      <c r="CJ29" s="131">
        <f t="shared" ref="CJ29:CK29" si="98">SUM(CJ24:CJ28)</f>
        <v>-1420</v>
      </c>
      <c r="CK29" s="131">
        <f t="shared" si="98"/>
        <v>-13113</v>
      </c>
      <c r="CL29" s="131">
        <f t="shared" ref="CL29:CM29" si="99">SUM(CL24:CL28)</f>
        <v>218</v>
      </c>
      <c r="CM29" s="131">
        <f t="shared" si="99"/>
        <v>-10817</v>
      </c>
      <c r="CN29" s="131">
        <f t="shared" ref="CN29" si="100">SUM(CN24:CN28)</f>
        <v>-14106</v>
      </c>
      <c r="CO29" s="131">
        <f t="shared" ref="CO29:CP29" si="101">SUM(CO24:CO28)</f>
        <v>-20147</v>
      </c>
      <c r="CP29" s="131">
        <f t="shared" si="101"/>
        <v>-15397</v>
      </c>
      <c r="CQ29" s="131">
        <f t="shared" ref="CQ29:CR29" si="102">SUM(CQ24:CQ28)</f>
        <v>-6902</v>
      </c>
      <c r="CR29" s="131">
        <f t="shared" si="102"/>
        <v>-5281</v>
      </c>
      <c r="CS29" s="131">
        <f t="shared" ref="CS29:CT29" si="103">SUM(CS24:CS28)</f>
        <v>5097</v>
      </c>
      <c r="CT29" s="131">
        <f t="shared" si="103"/>
        <v>-7397</v>
      </c>
      <c r="CU29" s="131">
        <f t="shared" ref="CU29:CV29" si="104">SUM(CU24:CU28)</f>
        <v>-8243</v>
      </c>
      <c r="CV29" s="323">
        <f t="shared" si="104"/>
        <v>3524</v>
      </c>
      <c r="CW29" s="323">
        <f t="shared" ref="CW29:CX29" si="105">SUM(CW24:CW28)</f>
        <v>14401</v>
      </c>
      <c r="CX29" s="323">
        <f t="shared" si="105"/>
        <v>81</v>
      </c>
      <c r="CY29" s="323">
        <f t="shared" ref="CY29" si="106">SUM(CY24:CY28)</f>
        <v>16756</v>
      </c>
      <c r="CZ29" s="323">
        <f t="shared" ref="CZ29:DA29" si="107">SUM(CZ24:CZ28)</f>
        <v>4597</v>
      </c>
      <c r="DA29" s="323">
        <f t="shared" si="107"/>
        <v>13940</v>
      </c>
      <c r="DB29" s="323">
        <f t="shared" ref="DB29" si="108">SUM(DB24:DB28)</f>
        <v>10043</v>
      </c>
      <c r="DC29" s="323">
        <f t="shared" ref="DC29:DD29" si="109">SUM(DC24:DC28)</f>
        <v>9779</v>
      </c>
      <c r="DD29" s="323">
        <f t="shared" si="109"/>
        <v>8929</v>
      </c>
      <c r="DE29" s="323">
        <f t="shared" ref="DE29:DF29" si="110">SUM(DE24:DE28)</f>
        <v>7875</v>
      </c>
      <c r="DF29" s="323">
        <f t="shared" si="110"/>
        <v>13052</v>
      </c>
      <c r="DG29" s="323">
        <f t="shared" ref="DG29:DH29" si="111">SUM(DG24:DG28)</f>
        <v>10194</v>
      </c>
      <c r="DH29" s="323">
        <f t="shared" si="111"/>
        <v>-700</v>
      </c>
      <c r="DI29" s="347"/>
    </row>
    <row r="30" spans="1:113" s="56" customFormat="1" x14ac:dyDescent="0.2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82"/>
      <c r="V30" s="82"/>
      <c r="W30" s="82"/>
      <c r="X30" s="252"/>
      <c r="Y30" s="83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446"/>
      <c r="AL30" s="279"/>
      <c r="AM30" s="279"/>
      <c r="AN30" s="279"/>
      <c r="AO30" s="219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468"/>
      <c r="BT30" s="432"/>
      <c r="BU30" s="432"/>
      <c r="BV30" s="432"/>
      <c r="BW30" s="432"/>
      <c r="BX30" s="432"/>
      <c r="BY30" s="432"/>
      <c r="BZ30" s="432"/>
      <c r="CA30" s="432"/>
      <c r="CB30" s="432"/>
      <c r="CC30" s="81"/>
      <c r="CD30" s="84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324"/>
      <c r="CW30" s="324"/>
      <c r="CX30" s="324"/>
      <c r="CY30" s="324"/>
      <c r="CZ30" s="324"/>
      <c r="DA30" s="324"/>
      <c r="DB30" s="324"/>
      <c r="DC30" s="324"/>
      <c r="DD30" s="324"/>
      <c r="DE30" s="324"/>
      <c r="DF30" s="324"/>
      <c r="DG30" s="324"/>
      <c r="DH30" s="324"/>
      <c r="DI30" s="346"/>
    </row>
    <row r="31" spans="1:113" s="56" customFormat="1" x14ac:dyDescent="0.25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47">
        <f>'NECO-ELECTRIC'!L31+'NECO-GAS'!L31</f>
        <v>20774</v>
      </c>
      <c r="M31" s="60">
        <f>'NECO-ELECTRIC'!M31+'NECO-GAS'!M31</f>
        <v>21861</v>
      </c>
      <c r="N31" s="214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47">
        <f>'NECO-ELECTRIC'!X31+'NECO-GAS'!X31</f>
        <v>17266</v>
      </c>
      <c r="Y31" s="60">
        <f>'NECO-ELECTRIC'!Y31+'NECO-GAS'!Y31</f>
        <v>15569</v>
      </c>
      <c r="Z31" s="214">
        <f>'NECO-ELECTRIC'!Z31+'NECO-GAS'!Z31</f>
        <v>16188</v>
      </c>
      <c r="AA31" s="214">
        <f>'NECO-ELECTRIC'!AA31+'NECO-GAS'!AA31</f>
        <v>19218</v>
      </c>
      <c r="AB31" s="214">
        <f>'NECO-ELECTRIC'!AB31+'NECO-GAS'!AB31</f>
        <v>19915</v>
      </c>
      <c r="AC31" s="214">
        <f>'NECO-ELECTRIC'!AC31+'NECO-GAS'!AC31</f>
        <v>16166</v>
      </c>
      <c r="AD31" s="214">
        <f>'NECO-ELECTRIC'!AD31+'NECO-GAS'!AD31</f>
        <v>14015</v>
      </c>
      <c r="AE31" s="214">
        <f>'NECO-ELECTRIC'!AE31+'NECO-GAS'!AE31</f>
        <v>12451</v>
      </c>
      <c r="AF31" s="214">
        <f>'NECO-ELECTRIC'!AF31+'NECO-GAS'!AF31</f>
        <v>13860</v>
      </c>
      <c r="AG31" s="214">
        <f>'NECO-ELECTRIC'!AG31+'NECO-GAS'!AG31</f>
        <v>15284</v>
      </c>
      <c r="AH31" s="214">
        <f>'NECO-ELECTRIC'!AH31+'NECO-GAS'!AH31</f>
        <v>17592</v>
      </c>
      <c r="AI31" s="59">
        <f>'NECO-ELECTRIC'!AI31+'NECO-GAS'!AI31</f>
        <v>19409</v>
      </c>
      <c r="AJ31" s="357">
        <f>'NECO-ELECTRIC'!AJ31+'NECO-GAS'!AJ31</f>
        <v>18415</v>
      </c>
      <c r="AK31" s="444">
        <f>'NECO-ELECTRIC'!AK31+'NECO-GAS'!AK31</f>
        <v>14572</v>
      </c>
      <c r="AL31" s="228">
        <f>'NECO-ELECTRIC'!AL31+'NECO-GAS'!AL31</f>
        <v>17331</v>
      </c>
      <c r="AM31" s="228">
        <f>'NECO-ELECTRIC'!AM31+'NECO-GAS'!AM31</f>
        <v>17415</v>
      </c>
      <c r="AN31" s="228">
        <f>'NECO-ELECTRIC'!AN31+'NECO-GAS'!AN31</f>
        <v>20414</v>
      </c>
      <c r="AO31" s="214">
        <f>'NECO-ELECTRIC'!AO31+'NECO-GAS'!AO31</f>
        <v>19145</v>
      </c>
      <c r="AP31" s="214">
        <f>'NECO-ELECTRIC'!AP31+'NECO-GAS'!AP31</f>
        <v>16936</v>
      </c>
      <c r="AQ31" s="214">
        <f>'NECO-ELECTRIC'!AQ31+'NECO-GAS'!AQ31</f>
        <v>15043</v>
      </c>
      <c r="AR31" s="214">
        <f>'NECO-ELECTRIC'!AR31+'NECO-GAS'!AR31</f>
        <v>15358</v>
      </c>
      <c r="AS31" s="214">
        <f>'NECO-ELECTRIC'!AS31+'NECO-GAS'!AS31</f>
        <v>16176</v>
      </c>
      <c r="AT31" s="214">
        <f>'NECO-ELECTRIC'!AT31+'NECO-GAS'!AT31</f>
        <v>19001</v>
      </c>
      <c r="AU31" s="59"/>
      <c r="AV31" s="357"/>
      <c r="AW31" s="401">
        <f t="shared" ref="AW31:BF36" si="112">IF(ISERROR((O31-C31)/C31)=TRUE,0,(O31-C31)/C31)</f>
        <v>0.51005686604886269</v>
      </c>
      <c r="AX31" s="169">
        <f t="shared" si="112"/>
        <v>0.44178178742599378</v>
      </c>
      <c r="AY31" s="169">
        <f t="shared" si="112"/>
        <v>0.12422275054864668</v>
      </c>
      <c r="AZ31" s="169">
        <f t="shared" si="112"/>
        <v>5.1419558359621448E-2</v>
      </c>
      <c r="BA31" s="169">
        <f t="shared" si="112"/>
        <v>0.16801543824701196</v>
      </c>
      <c r="BB31" s="169">
        <f t="shared" si="112"/>
        <v>-7.8537000283527073E-2</v>
      </c>
      <c r="BC31" s="169">
        <f t="shared" si="112"/>
        <v>3.6540215699951709E-2</v>
      </c>
      <c r="BD31" s="169">
        <f t="shared" si="112"/>
        <v>-4.1841004184100417E-2</v>
      </c>
      <c r="BE31" s="169">
        <f t="shared" si="112"/>
        <v>-0.12356838825749265</v>
      </c>
      <c r="BF31" s="169">
        <f t="shared" si="112"/>
        <v>-0.16886492731298738</v>
      </c>
      <c r="BG31" s="169">
        <f t="shared" ref="BG31:BP36" si="113">IF(ISERROR((Y31-M31)/M31)=TRUE,0,(Y31-M31)/M31)</f>
        <v>-0.2878184895475962</v>
      </c>
      <c r="BH31" s="169">
        <f t="shared" si="113"/>
        <v>-0.26870256595590891</v>
      </c>
      <c r="BI31" s="169">
        <f t="shared" si="113"/>
        <v>-0.32989295303183513</v>
      </c>
      <c r="BJ31" s="169">
        <f t="shared" si="113"/>
        <v>-0.35096467214183286</v>
      </c>
      <c r="BK31" s="169">
        <f t="shared" si="113"/>
        <v>-0.34255154743991217</v>
      </c>
      <c r="BL31" s="169">
        <f t="shared" si="113"/>
        <v>-0.29917991799179916</v>
      </c>
      <c r="BM31" s="169">
        <f t="shared" si="113"/>
        <v>-0.33640675798113306</v>
      </c>
      <c r="BN31" s="169">
        <f t="shared" si="113"/>
        <v>-0.14707692307692308</v>
      </c>
      <c r="BO31" s="169">
        <f t="shared" si="113"/>
        <v>-0.2088207889015426</v>
      </c>
      <c r="BP31" s="307">
        <f t="shared" si="113"/>
        <v>-0.15581361869571478</v>
      </c>
      <c r="BQ31" s="307">
        <f t="shared" ref="BQ31:BZ36" si="114">IF(ISERROR((AI31-W31)/W31)=TRUE,0,(AI31-W31)/W31)</f>
        <v>-2.8238121463976369E-2</v>
      </c>
      <c r="BR31" s="404">
        <f t="shared" si="114"/>
        <v>6.6546970925518353E-2</v>
      </c>
      <c r="BS31" s="466">
        <f t="shared" si="114"/>
        <v>-6.4037510437407671E-2</v>
      </c>
      <c r="BT31" s="430">
        <f t="shared" si="114"/>
        <v>7.0607857672349894E-2</v>
      </c>
      <c r="BU31" s="430">
        <f t="shared" si="114"/>
        <v>-9.3818295348111147E-2</v>
      </c>
      <c r="BV31" s="430">
        <f t="shared" si="114"/>
        <v>2.5056490082852122E-2</v>
      </c>
      <c r="BW31" s="430">
        <f t="shared" si="114"/>
        <v>0.18427564023258691</v>
      </c>
      <c r="BX31" s="430">
        <f t="shared" si="114"/>
        <v>0.20841955048162683</v>
      </c>
      <c r="BY31" s="430">
        <f t="shared" si="114"/>
        <v>0.20817605011645651</v>
      </c>
      <c r="BZ31" s="430">
        <f t="shared" si="114"/>
        <v>0.10808080808080808</v>
      </c>
      <c r="CA31" s="430">
        <f>IF(ISERROR((AS31-AG31)/AG31)=TRUE,0,(AS31-AG31)/AG31)</f>
        <v>5.8361685422664226E-2</v>
      </c>
      <c r="CB31" s="430">
        <f>IF(ISERROR((AT31-AH31)/AH31)=TRUE,0,(AT31-AH31)/AH31)</f>
        <v>8.0093224192814921E-2</v>
      </c>
      <c r="CC31" s="76">
        <f>O31-C31</f>
        <v>9687</v>
      </c>
      <c r="CD31" s="61">
        <f>P31-D31</f>
        <v>9402</v>
      </c>
      <c r="CE31" s="62">
        <f>Q31-E31</f>
        <v>2717</v>
      </c>
      <c r="CF31" s="62">
        <f>R31-F31</f>
        <v>978</v>
      </c>
      <c r="CG31" s="62">
        <f>S31-G31</f>
        <v>2699</v>
      </c>
      <c r="CH31" s="62">
        <f>T31-H31</f>
        <v>-1385</v>
      </c>
      <c r="CI31" s="62">
        <f>U31-I31</f>
        <v>681</v>
      </c>
      <c r="CJ31" s="62">
        <f>V31-J31</f>
        <v>-910</v>
      </c>
      <c r="CK31" s="62">
        <f>W31-K31</f>
        <v>-2816</v>
      </c>
      <c r="CL31" s="62">
        <f>X31-L31</f>
        <v>-3508</v>
      </c>
      <c r="CM31" s="62">
        <f>Y31-M31</f>
        <v>-6292</v>
      </c>
      <c r="CN31" s="62">
        <f>Z31-N31</f>
        <v>-5948</v>
      </c>
      <c r="CO31" s="62">
        <f>AA31-O31</f>
        <v>-9461</v>
      </c>
      <c r="CP31" s="62">
        <f>AB31-P31</f>
        <v>-10769</v>
      </c>
      <c r="CQ31" s="62">
        <f>AC31-Q31</f>
        <v>-8423</v>
      </c>
      <c r="CR31" s="62">
        <f>AD31-R31</f>
        <v>-5983</v>
      </c>
      <c r="CS31" s="62">
        <f>AE31-S31</f>
        <v>-6312</v>
      </c>
      <c r="CT31" s="62">
        <f>AF31-T31</f>
        <v>-2390</v>
      </c>
      <c r="CU31" s="62">
        <f>AG31-U31</f>
        <v>-4034</v>
      </c>
      <c r="CV31" s="320">
        <f>AH31-V31</f>
        <v>-3247</v>
      </c>
      <c r="CW31" s="320">
        <f>AI31-W31</f>
        <v>-564</v>
      </c>
      <c r="CX31" s="340">
        <f>AJ31-X31</f>
        <v>1149</v>
      </c>
      <c r="CY31" s="340">
        <f>AK31-Y31</f>
        <v>-997</v>
      </c>
      <c r="CZ31" s="340">
        <f>AL31-Z31</f>
        <v>1143</v>
      </c>
      <c r="DA31" s="340">
        <f>AM31-AA31</f>
        <v>-1803</v>
      </c>
      <c r="DB31" s="340">
        <f>AN31-AB31</f>
        <v>499</v>
      </c>
      <c r="DC31" s="340">
        <f>AO31-AC31</f>
        <v>2979</v>
      </c>
      <c r="DD31" s="340">
        <f>AP31-AD31</f>
        <v>2921</v>
      </c>
      <c r="DE31" s="340">
        <f>AQ31-AE31</f>
        <v>2592</v>
      </c>
      <c r="DF31" s="340">
        <f>AR31-AF31</f>
        <v>1498</v>
      </c>
      <c r="DG31" s="340">
        <f>AS31-AG31</f>
        <v>892</v>
      </c>
      <c r="DH31" s="340">
        <f>AT31-AH31</f>
        <v>1409</v>
      </c>
      <c r="DI31" s="346"/>
    </row>
    <row r="32" spans="1:113" s="56" customFormat="1" x14ac:dyDescent="0.25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47">
        <f>'NECO-ELECTRIC'!L32+'NECO-GAS'!L32</f>
        <v>2965</v>
      </c>
      <c r="M32" s="60">
        <f>'NECO-ELECTRIC'!M32+'NECO-GAS'!M32</f>
        <v>3243</v>
      </c>
      <c r="N32" s="214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47">
        <f>'NECO-ELECTRIC'!X32+'NECO-GAS'!X32</f>
        <v>1804</v>
      </c>
      <c r="Y32" s="60">
        <f>'NECO-ELECTRIC'!Y32+'NECO-GAS'!Y32</f>
        <v>1789</v>
      </c>
      <c r="Z32" s="214">
        <f>'NECO-ELECTRIC'!Z32+'NECO-GAS'!Z32</f>
        <v>1984</v>
      </c>
      <c r="AA32" s="214">
        <f>'NECO-ELECTRIC'!AA32+'NECO-GAS'!AA32</f>
        <v>2552</v>
      </c>
      <c r="AB32" s="214">
        <f>'NECO-ELECTRIC'!AB32+'NECO-GAS'!AB32</f>
        <v>2232</v>
      </c>
      <c r="AC32" s="214">
        <f>'NECO-ELECTRIC'!AC32+'NECO-GAS'!AC32</f>
        <v>2052</v>
      </c>
      <c r="AD32" s="214">
        <f>'NECO-ELECTRIC'!AD32+'NECO-GAS'!AD32</f>
        <v>1776</v>
      </c>
      <c r="AE32" s="214">
        <f>'NECO-ELECTRIC'!AE32+'NECO-GAS'!AE32</f>
        <v>1854</v>
      </c>
      <c r="AF32" s="214">
        <f>'NECO-ELECTRIC'!AF32+'NECO-GAS'!AF32</f>
        <v>1788</v>
      </c>
      <c r="AG32" s="214">
        <f>'NECO-ELECTRIC'!AG32+'NECO-GAS'!AG32</f>
        <v>1780</v>
      </c>
      <c r="AH32" s="214">
        <f>'NECO-ELECTRIC'!AH32+'NECO-GAS'!AH32</f>
        <v>1847</v>
      </c>
      <c r="AI32" s="59">
        <f>'NECO-ELECTRIC'!AI32+'NECO-GAS'!AI32</f>
        <v>2646</v>
      </c>
      <c r="AJ32" s="357">
        <f>'NECO-ELECTRIC'!AJ32+'NECO-GAS'!AJ32</f>
        <v>2556</v>
      </c>
      <c r="AK32" s="444">
        <f>'NECO-ELECTRIC'!AK32+'NECO-GAS'!AK32</f>
        <v>2332</v>
      </c>
      <c r="AL32" s="228">
        <f>'NECO-ELECTRIC'!AL32+'NECO-GAS'!AL32</f>
        <v>3036</v>
      </c>
      <c r="AM32" s="228">
        <f>'NECO-ELECTRIC'!AM32+'NECO-GAS'!AM32</f>
        <v>3287</v>
      </c>
      <c r="AN32" s="228">
        <f>'NECO-ELECTRIC'!AN32+'NECO-GAS'!AN32</f>
        <v>3581</v>
      </c>
      <c r="AO32" s="214">
        <f>'NECO-ELECTRIC'!AO32+'NECO-GAS'!AO32</f>
        <v>3196</v>
      </c>
      <c r="AP32" s="214">
        <f>'NECO-ELECTRIC'!AP32+'NECO-GAS'!AP32</f>
        <v>2981</v>
      </c>
      <c r="AQ32" s="214">
        <f>'NECO-ELECTRIC'!AQ32+'NECO-GAS'!AQ32</f>
        <v>2545</v>
      </c>
      <c r="AR32" s="214">
        <f>'NECO-ELECTRIC'!AR32+'NECO-GAS'!AR32</f>
        <v>2543</v>
      </c>
      <c r="AS32" s="214">
        <f>'NECO-ELECTRIC'!AS32+'NECO-GAS'!AS32</f>
        <v>2615</v>
      </c>
      <c r="AT32" s="214">
        <f>'NECO-ELECTRIC'!AT32+'NECO-GAS'!AT32</f>
        <v>2788</v>
      </c>
      <c r="AU32" s="59"/>
      <c r="AV32" s="357"/>
      <c r="AW32" s="401">
        <f t="shared" si="112"/>
        <v>-7.5070028011204479E-2</v>
      </c>
      <c r="AX32" s="169">
        <f t="shared" si="112"/>
        <v>-0.17178276269185361</v>
      </c>
      <c r="AY32" s="169">
        <f t="shared" si="112"/>
        <v>-0.19116698903932947</v>
      </c>
      <c r="AZ32" s="169">
        <f t="shared" si="112"/>
        <v>-0.15269230769230768</v>
      </c>
      <c r="BA32" s="169">
        <f t="shared" si="112"/>
        <v>-9.8360655737704916E-2</v>
      </c>
      <c r="BB32" s="169">
        <f t="shared" si="112"/>
        <v>-0.14837209302325582</v>
      </c>
      <c r="BC32" s="169">
        <f t="shared" si="112"/>
        <v>-0.12049689440993788</v>
      </c>
      <c r="BD32" s="169">
        <f t="shared" si="112"/>
        <v>-0.30081037277147488</v>
      </c>
      <c r="BE32" s="169">
        <f t="shared" si="112"/>
        <v>-0.33311624877889939</v>
      </c>
      <c r="BF32" s="169">
        <f t="shared" si="112"/>
        <v>-0.39156829679595279</v>
      </c>
      <c r="BG32" s="169">
        <f t="shared" si="113"/>
        <v>-0.44835029293863704</v>
      </c>
      <c r="BH32" s="169">
        <f t="shared" si="113"/>
        <v>-0.33954727030625831</v>
      </c>
      <c r="BI32" s="169">
        <f t="shared" si="113"/>
        <v>-0.22713506965475469</v>
      </c>
      <c r="BJ32" s="169">
        <f t="shared" si="113"/>
        <v>-0.20456165359942979</v>
      </c>
      <c r="BK32" s="169">
        <f t="shared" si="113"/>
        <v>-0.18214428058987644</v>
      </c>
      <c r="BL32" s="169">
        <f t="shared" si="113"/>
        <v>-0.19382660009078528</v>
      </c>
      <c r="BM32" s="169">
        <f t="shared" si="113"/>
        <v>-3.6883116883116886E-2</v>
      </c>
      <c r="BN32" s="169">
        <f t="shared" si="113"/>
        <v>-2.3484434735117424E-2</v>
      </c>
      <c r="BO32" s="169">
        <f t="shared" si="113"/>
        <v>-0.16195856873822975</v>
      </c>
      <c r="BP32" s="307">
        <f t="shared" si="113"/>
        <v>-0.14371812702828002</v>
      </c>
      <c r="BQ32" s="307">
        <f t="shared" si="114"/>
        <v>0.2919921875</v>
      </c>
      <c r="BR32" s="404">
        <f t="shared" si="114"/>
        <v>0.41685144124168516</v>
      </c>
      <c r="BS32" s="466">
        <f t="shared" si="114"/>
        <v>0.3035215204024595</v>
      </c>
      <c r="BT32" s="430">
        <f t="shared" si="114"/>
        <v>0.530241935483871</v>
      </c>
      <c r="BU32" s="430">
        <f t="shared" si="114"/>
        <v>0.28800940438871475</v>
      </c>
      <c r="BV32" s="430">
        <f t="shared" si="114"/>
        <v>0.60439068100358428</v>
      </c>
      <c r="BW32" s="430">
        <f t="shared" si="114"/>
        <v>0.55750487329434695</v>
      </c>
      <c r="BX32" s="430">
        <f t="shared" si="114"/>
        <v>0.67849099099099097</v>
      </c>
      <c r="BY32" s="430">
        <f t="shared" si="114"/>
        <v>0.37270765911542608</v>
      </c>
      <c r="BZ32" s="430">
        <f t="shared" si="114"/>
        <v>0.42225950782997762</v>
      </c>
      <c r="CA32" s="430">
        <f>IF(ISERROR((AS32-AG32)/AG32)=TRUE,0,(AS32-AG32)/AG32)</f>
        <v>0.4691011235955056</v>
      </c>
      <c r="CB32" s="430">
        <f>IF(ISERROR((AT32-AH32)/AH32)=TRUE,0,(AT32-AH32)/AH32)</f>
        <v>0.50947482403898214</v>
      </c>
      <c r="CC32" s="76">
        <f>O32-C32</f>
        <v>-268</v>
      </c>
      <c r="CD32" s="61">
        <f>P32-D32</f>
        <v>-582</v>
      </c>
      <c r="CE32" s="62">
        <f>Q32-E32</f>
        <v>-593</v>
      </c>
      <c r="CF32" s="62">
        <f>R32-F32</f>
        <v>-397</v>
      </c>
      <c r="CG32" s="62">
        <f>S32-G32</f>
        <v>-210</v>
      </c>
      <c r="CH32" s="62">
        <f>T32-H32</f>
        <v>-319</v>
      </c>
      <c r="CI32" s="62">
        <f>U32-I32</f>
        <v>-291</v>
      </c>
      <c r="CJ32" s="62">
        <f>V32-J32</f>
        <v>-928</v>
      </c>
      <c r="CK32" s="62">
        <f>W32-K32</f>
        <v>-1023</v>
      </c>
      <c r="CL32" s="62">
        <f>X32-L32</f>
        <v>-1161</v>
      </c>
      <c r="CM32" s="62">
        <f>Y32-M32</f>
        <v>-1454</v>
      </c>
      <c r="CN32" s="62">
        <f>Z32-N32</f>
        <v>-1020</v>
      </c>
      <c r="CO32" s="62">
        <f>AA32-O32</f>
        <v>-750</v>
      </c>
      <c r="CP32" s="62">
        <f>AB32-P32</f>
        <v>-574</v>
      </c>
      <c r="CQ32" s="62">
        <f>AC32-Q32</f>
        <v>-457</v>
      </c>
      <c r="CR32" s="62">
        <f>AD32-R32</f>
        <v>-427</v>
      </c>
      <c r="CS32" s="62">
        <f>AE32-S32</f>
        <v>-71</v>
      </c>
      <c r="CT32" s="62">
        <f>AF32-T32</f>
        <v>-43</v>
      </c>
      <c r="CU32" s="62">
        <f>AG32-U32</f>
        <v>-344</v>
      </c>
      <c r="CV32" s="320">
        <f>AH32-V32</f>
        <v>-310</v>
      </c>
      <c r="CW32" s="320">
        <f>AI32-W32</f>
        <v>598</v>
      </c>
      <c r="CX32" s="340">
        <f>AJ32-X32</f>
        <v>752</v>
      </c>
      <c r="CY32" s="340">
        <f>AK32-Y32</f>
        <v>543</v>
      </c>
      <c r="CZ32" s="340">
        <f>AL32-Z32</f>
        <v>1052</v>
      </c>
      <c r="DA32" s="340">
        <f>AM32-AA32</f>
        <v>735</v>
      </c>
      <c r="DB32" s="340">
        <f>AN32-AB32</f>
        <v>1349</v>
      </c>
      <c r="DC32" s="340">
        <f>AO32-AC32</f>
        <v>1144</v>
      </c>
      <c r="DD32" s="340">
        <f>AP32-AD32</f>
        <v>1205</v>
      </c>
      <c r="DE32" s="340">
        <f>AQ32-AE32</f>
        <v>691</v>
      </c>
      <c r="DF32" s="340">
        <f>AR32-AF32</f>
        <v>755</v>
      </c>
      <c r="DG32" s="340">
        <f>AS32-AG32</f>
        <v>835</v>
      </c>
      <c r="DH32" s="340">
        <f>AT32-AH32</f>
        <v>941</v>
      </c>
      <c r="DI32" s="346"/>
    </row>
    <row r="33" spans="1:113" s="56" customFormat="1" x14ac:dyDescent="0.25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47">
        <f>'NECO-ELECTRIC'!L33+'NECO-GAS'!L33</f>
        <v>2365</v>
      </c>
      <c r="M33" s="60">
        <f>'NECO-ELECTRIC'!M33+'NECO-GAS'!M33</f>
        <v>2595</v>
      </c>
      <c r="N33" s="214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47">
        <f>'NECO-ELECTRIC'!X33+'NECO-GAS'!X33</f>
        <v>2007</v>
      </c>
      <c r="Y33" s="60">
        <f>'NECO-ELECTRIC'!Y33+'NECO-GAS'!Y33</f>
        <v>1627</v>
      </c>
      <c r="Z33" s="214">
        <f>'NECO-ELECTRIC'!Z33+'NECO-GAS'!Z33</f>
        <v>1629</v>
      </c>
      <c r="AA33" s="214">
        <f>'NECO-ELECTRIC'!AA33+'NECO-GAS'!AA33</f>
        <v>1675</v>
      </c>
      <c r="AB33" s="214">
        <f>'NECO-ELECTRIC'!AB33+'NECO-GAS'!AB33</f>
        <v>1984</v>
      </c>
      <c r="AC33" s="214">
        <f>'NECO-ELECTRIC'!AC33+'NECO-GAS'!AC33</f>
        <v>1625</v>
      </c>
      <c r="AD33" s="214">
        <f>'NECO-ELECTRIC'!AD33+'NECO-GAS'!AD33</f>
        <v>1701</v>
      </c>
      <c r="AE33" s="214">
        <f>'NECO-ELECTRIC'!AE33+'NECO-GAS'!AE33</f>
        <v>1558</v>
      </c>
      <c r="AF33" s="214">
        <f>'NECO-ELECTRIC'!AF33+'NECO-GAS'!AF33</f>
        <v>1469</v>
      </c>
      <c r="AG33" s="214">
        <f>'NECO-ELECTRIC'!AG33+'NECO-GAS'!AG33</f>
        <v>1789</v>
      </c>
      <c r="AH33" s="214">
        <f>'NECO-ELECTRIC'!AH33+'NECO-GAS'!AH33</f>
        <v>1895</v>
      </c>
      <c r="AI33" s="59">
        <f>'NECO-ELECTRIC'!AI33+'NECO-GAS'!AI33</f>
        <v>2599</v>
      </c>
      <c r="AJ33" s="357">
        <f>'NECO-ELECTRIC'!AJ33+'NECO-GAS'!AJ33</f>
        <v>2404</v>
      </c>
      <c r="AK33" s="444">
        <f>'NECO-ELECTRIC'!AK33+'NECO-GAS'!AK33</f>
        <v>2177</v>
      </c>
      <c r="AL33" s="228">
        <f>'NECO-ELECTRIC'!AL33+'NECO-GAS'!AL33</f>
        <v>2075</v>
      </c>
      <c r="AM33" s="228">
        <f>'NECO-ELECTRIC'!AM33+'NECO-GAS'!AM33</f>
        <v>2100</v>
      </c>
      <c r="AN33" s="228">
        <f>'NECO-ELECTRIC'!AN33+'NECO-GAS'!AN33</f>
        <v>2107</v>
      </c>
      <c r="AO33" s="214">
        <f>'NECO-ELECTRIC'!AO33+'NECO-GAS'!AO33</f>
        <v>2218</v>
      </c>
      <c r="AP33" s="214">
        <f>'NECO-ELECTRIC'!AP33+'NECO-GAS'!AP33</f>
        <v>2294</v>
      </c>
      <c r="AQ33" s="214">
        <f>'NECO-ELECTRIC'!AQ33+'NECO-GAS'!AQ33</f>
        <v>1795</v>
      </c>
      <c r="AR33" s="214">
        <f>'NECO-ELECTRIC'!AR33+'NECO-GAS'!AR33</f>
        <v>1988</v>
      </c>
      <c r="AS33" s="214">
        <f>'NECO-ELECTRIC'!AS33+'NECO-GAS'!AS33</f>
        <v>2042</v>
      </c>
      <c r="AT33" s="214">
        <f>'NECO-ELECTRIC'!AT33+'NECO-GAS'!AT33</f>
        <v>2023</v>
      </c>
      <c r="AU33" s="59"/>
      <c r="AV33" s="357"/>
      <c r="AW33" s="401">
        <f t="shared" si="112"/>
        <v>0.32310244711737868</v>
      </c>
      <c r="AX33" s="169">
        <f t="shared" si="112"/>
        <v>1.1278127812781278</v>
      </c>
      <c r="AY33" s="169">
        <f t="shared" si="112"/>
        <v>-0.10800552104899931</v>
      </c>
      <c r="AZ33" s="169">
        <f t="shared" si="112"/>
        <v>-0.14708561020036429</v>
      </c>
      <c r="BA33" s="169">
        <f t="shared" si="112"/>
        <v>-0.12916045702930948</v>
      </c>
      <c r="BB33" s="169">
        <f t="shared" si="112"/>
        <v>-0.3483047115808014</v>
      </c>
      <c r="BC33" s="169">
        <f t="shared" si="112"/>
        <v>-0.31824118415324337</v>
      </c>
      <c r="BD33" s="169">
        <f t="shared" si="112"/>
        <v>-0.28565217391304348</v>
      </c>
      <c r="BE33" s="169">
        <f t="shared" si="112"/>
        <v>-9.2916283348666057E-2</v>
      </c>
      <c r="BF33" s="169">
        <f t="shared" si="112"/>
        <v>-0.15137420718816066</v>
      </c>
      <c r="BG33" s="169">
        <f t="shared" si="113"/>
        <v>-0.37302504816955684</v>
      </c>
      <c r="BH33" s="169">
        <f t="shared" si="113"/>
        <v>-0.27179257934734019</v>
      </c>
      <c r="BI33" s="169">
        <f t="shared" si="113"/>
        <v>-0.47492163009404387</v>
      </c>
      <c r="BJ33" s="169">
        <f t="shared" si="113"/>
        <v>-0.58037225042301188</v>
      </c>
      <c r="BK33" s="169">
        <f t="shared" si="113"/>
        <v>-0.37137330754352033</v>
      </c>
      <c r="BL33" s="169">
        <f t="shared" si="113"/>
        <v>-9.183128670581954E-2</v>
      </c>
      <c r="BM33" s="169">
        <f t="shared" si="113"/>
        <v>-0.11123787792355962</v>
      </c>
      <c r="BN33" s="169">
        <f t="shared" si="113"/>
        <v>-7.4324324324324328E-3</v>
      </c>
      <c r="BO33" s="169">
        <f t="shared" si="113"/>
        <v>0.14240102171136654</v>
      </c>
      <c r="BP33" s="307">
        <f t="shared" si="113"/>
        <v>0.15337796713329277</v>
      </c>
      <c r="BQ33" s="307">
        <f t="shared" si="114"/>
        <v>0.31795131845841784</v>
      </c>
      <c r="BR33" s="404">
        <f t="shared" si="114"/>
        <v>0.19780767314399603</v>
      </c>
      <c r="BS33" s="466">
        <f t="shared" si="114"/>
        <v>0.33804548248309774</v>
      </c>
      <c r="BT33" s="430">
        <f t="shared" si="114"/>
        <v>0.27378759975445061</v>
      </c>
      <c r="BU33" s="430">
        <f t="shared" si="114"/>
        <v>0.2537313432835821</v>
      </c>
      <c r="BV33" s="430">
        <f t="shared" si="114"/>
        <v>6.1995967741935484E-2</v>
      </c>
      <c r="BW33" s="430">
        <f t="shared" si="114"/>
        <v>0.36492307692307691</v>
      </c>
      <c r="BX33" s="430">
        <f t="shared" si="114"/>
        <v>0.34861845972957084</v>
      </c>
      <c r="BY33" s="430">
        <f t="shared" si="114"/>
        <v>0.15211810012836971</v>
      </c>
      <c r="BZ33" s="430">
        <f t="shared" si="114"/>
        <v>0.35330156569094623</v>
      </c>
      <c r="CA33" s="430">
        <f>IF(ISERROR((AS33-AG33)/AG33)=TRUE,0,(AS33-AG33)/AG33)</f>
        <v>0.14141978759083287</v>
      </c>
      <c r="CB33" s="430">
        <f>IF(ISERROR((AT33-AH33)/AH33)=TRUE,0,(AT33-AH33)/AH33)</f>
        <v>6.7546174142480209E-2</v>
      </c>
      <c r="CC33" s="76">
        <f>O33-C33</f>
        <v>779</v>
      </c>
      <c r="CD33" s="61">
        <f>P33-D33</f>
        <v>2506</v>
      </c>
      <c r="CE33" s="62">
        <f>Q33-E33</f>
        <v>-313</v>
      </c>
      <c r="CF33" s="62">
        <f>R33-F33</f>
        <v>-323</v>
      </c>
      <c r="CG33" s="62">
        <f>S33-G33</f>
        <v>-260</v>
      </c>
      <c r="CH33" s="62">
        <f>T33-H33</f>
        <v>-791</v>
      </c>
      <c r="CI33" s="62">
        <f>U33-I33</f>
        <v>-731</v>
      </c>
      <c r="CJ33" s="62">
        <f>V33-J33</f>
        <v>-657</v>
      </c>
      <c r="CK33" s="62">
        <f>W33-K33</f>
        <v>-202</v>
      </c>
      <c r="CL33" s="62">
        <f>X33-L33</f>
        <v>-358</v>
      </c>
      <c r="CM33" s="62">
        <f>Y33-M33</f>
        <v>-968</v>
      </c>
      <c r="CN33" s="62">
        <f>Z33-N33</f>
        <v>-608</v>
      </c>
      <c r="CO33" s="62">
        <f>AA33-O33</f>
        <v>-1515</v>
      </c>
      <c r="CP33" s="62">
        <f>AB33-P33</f>
        <v>-2744</v>
      </c>
      <c r="CQ33" s="62">
        <f>AC33-Q33</f>
        <v>-960</v>
      </c>
      <c r="CR33" s="62">
        <f>AD33-R33</f>
        <v>-172</v>
      </c>
      <c r="CS33" s="62">
        <f>AE33-S33</f>
        <v>-195</v>
      </c>
      <c r="CT33" s="62">
        <f>AF33-T33</f>
        <v>-11</v>
      </c>
      <c r="CU33" s="62">
        <f>AG33-U33</f>
        <v>223</v>
      </c>
      <c r="CV33" s="320">
        <f>AH33-V33</f>
        <v>252</v>
      </c>
      <c r="CW33" s="320">
        <f>AI33-W33</f>
        <v>627</v>
      </c>
      <c r="CX33" s="340">
        <f>AJ33-X33</f>
        <v>397</v>
      </c>
      <c r="CY33" s="340">
        <f>AK33-Y33</f>
        <v>550</v>
      </c>
      <c r="CZ33" s="340">
        <f>AL33-Z33</f>
        <v>446</v>
      </c>
      <c r="DA33" s="340">
        <f>AM33-AA33</f>
        <v>425</v>
      </c>
      <c r="DB33" s="340">
        <f>AN33-AB33</f>
        <v>123</v>
      </c>
      <c r="DC33" s="340">
        <f>AO33-AC33</f>
        <v>593</v>
      </c>
      <c r="DD33" s="340">
        <f>AP33-AD33</f>
        <v>593</v>
      </c>
      <c r="DE33" s="340">
        <f>AQ33-AE33</f>
        <v>237</v>
      </c>
      <c r="DF33" s="340">
        <f>AR33-AF33</f>
        <v>519</v>
      </c>
      <c r="DG33" s="340">
        <f>AS33-AG33</f>
        <v>253</v>
      </c>
      <c r="DH33" s="340">
        <f>AT33-AH33</f>
        <v>128</v>
      </c>
      <c r="DI33" s="346"/>
    </row>
    <row r="34" spans="1:113" s="56" customFormat="1" x14ac:dyDescent="0.25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47">
        <f>'NECO-ELECTRIC'!L34+'NECO-GAS'!L34</f>
        <v>365</v>
      </c>
      <c r="M34" s="60">
        <f>'NECO-ELECTRIC'!M34+'NECO-GAS'!M34</f>
        <v>394</v>
      </c>
      <c r="N34" s="214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47">
        <f>'NECO-ELECTRIC'!X34+'NECO-GAS'!X34</f>
        <v>313</v>
      </c>
      <c r="Y34" s="60">
        <f>'NECO-ELECTRIC'!Y34+'NECO-GAS'!Y34</f>
        <v>281</v>
      </c>
      <c r="Z34" s="214">
        <f>'NECO-ELECTRIC'!Z34+'NECO-GAS'!Z34</f>
        <v>271</v>
      </c>
      <c r="AA34" s="214">
        <f>'NECO-ELECTRIC'!AA34+'NECO-GAS'!AA34</f>
        <v>260</v>
      </c>
      <c r="AB34" s="214">
        <f>'NECO-ELECTRIC'!AB34+'NECO-GAS'!AB34</f>
        <v>306</v>
      </c>
      <c r="AC34" s="214">
        <f>'NECO-ELECTRIC'!AC34+'NECO-GAS'!AC34</f>
        <v>237</v>
      </c>
      <c r="AD34" s="214">
        <f>'NECO-ELECTRIC'!AD34+'NECO-GAS'!AD34</f>
        <v>239</v>
      </c>
      <c r="AE34" s="214">
        <f>'NECO-ELECTRIC'!AE34+'NECO-GAS'!AE34</f>
        <v>218</v>
      </c>
      <c r="AF34" s="214">
        <f>'NECO-ELECTRIC'!AF34+'NECO-GAS'!AF34</f>
        <v>214</v>
      </c>
      <c r="AG34" s="214">
        <f>'NECO-ELECTRIC'!AG34+'NECO-GAS'!AG34</f>
        <v>241</v>
      </c>
      <c r="AH34" s="214">
        <f>'NECO-ELECTRIC'!AH34+'NECO-GAS'!AH34</f>
        <v>287</v>
      </c>
      <c r="AI34" s="59">
        <f>'NECO-ELECTRIC'!AI34+'NECO-GAS'!AI34</f>
        <v>480</v>
      </c>
      <c r="AJ34" s="357">
        <f>'NECO-ELECTRIC'!AJ34+'NECO-GAS'!AJ34</f>
        <v>373</v>
      </c>
      <c r="AK34" s="444">
        <f>'NECO-ELECTRIC'!AK34+'NECO-GAS'!AK34</f>
        <v>458</v>
      </c>
      <c r="AL34" s="228">
        <f>'NECO-ELECTRIC'!AL34+'NECO-GAS'!AL34</f>
        <v>394</v>
      </c>
      <c r="AM34" s="228">
        <f>'NECO-ELECTRIC'!AM34+'NECO-GAS'!AM34</f>
        <v>387</v>
      </c>
      <c r="AN34" s="228">
        <f>'NECO-ELECTRIC'!AN34+'NECO-GAS'!AN34</f>
        <v>335</v>
      </c>
      <c r="AO34" s="214">
        <f>'NECO-ELECTRIC'!AO34+'NECO-GAS'!AO34</f>
        <v>368</v>
      </c>
      <c r="AP34" s="214">
        <f>'NECO-ELECTRIC'!AP34+'NECO-GAS'!AP34</f>
        <v>348</v>
      </c>
      <c r="AQ34" s="214">
        <f>'NECO-ELECTRIC'!AQ34+'NECO-GAS'!AQ34</f>
        <v>273</v>
      </c>
      <c r="AR34" s="214">
        <f>'NECO-ELECTRIC'!AR34+'NECO-GAS'!AR34</f>
        <v>256</v>
      </c>
      <c r="AS34" s="214">
        <f>'NECO-ELECTRIC'!AS34+'NECO-GAS'!AS34</f>
        <v>263</v>
      </c>
      <c r="AT34" s="214">
        <f>'NECO-ELECTRIC'!AT34+'NECO-GAS'!AT34</f>
        <v>299</v>
      </c>
      <c r="AU34" s="59"/>
      <c r="AV34" s="357"/>
      <c r="AW34" s="401">
        <f t="shared" si="112"/>
        <v>0.20865139949109415</v>
      </c>
      <c r="AX34" s="169">
        <f t="shared" si="112"/>
        <v>1.5120481927710843</v>
      </c>
      <c r="AY34" s="169">
        <f t="shared" si="112"/>
        <v>3.7117903930131008E-2</v>
      </c>
      <c r="AZ34" s="169">
        <f t="shared" si="112"/>
        <v>2.5157232704402517E-2</v>
      </c>
      <c r="BA34" s="169">
        <f t="shared" si="112"/>
        <v>-3.3950617283950615E-2</v>
      </c>
      <c r="BB34" s="169">
        <f t="shared" si="112"/>
        <v>-0.26111111111111113</v>
      </c>
      <c r="BC34" s="169">
        <f t="shared" si="112"/>
        <v>-0.38135593220338981</v>
      </c>
      <c r="BD34" s="169">
        <f t="shared" si="112"/>
        <v>-0.21212121212121213</v>
      </c>
      <c r="BE34" s="169">
        <f t="shared" si="112"/>
        <v>-3.6809815950920248E-2</v>
      </c>
      <c r="BF34" s="169">
        <f t="shared" si="112"/>
        <v>-0.14246575342465753</v>
      </c>
      <c r="BG34" s="169">
        <f t="shared" si="113"/>
        <v>-0.28680203045685282</v>
      </c>
      <c r="BH34" s="169">
        <f t="shared" si="113"/>
        <v>-0.13141025641025642</v>
      </c>
      <c r="BI34" s="169">
        <f t="shared" si="113"/>
        <v>-0.45263157894736844</v>
      </c>
      <c r="BJ34" s="169">
        <f t="shared" si="113"/>
        <v>-0.63309352517985606</v>
      </c>
      <c r="BK34" s="169">
        <f t="shared" si="113"/>
        <v>-0.50105263157894742</v>
      </c>
      <c r="BL34" s="169">
        <f t="shared" si="113"/>
        <v>-0.26687116564417179</v>
      </c>
      <c r="BM34" s="169">
        <f t="shared" si="113"/>
        <v>-0.30351437699680511</v>
      </c>
      <c r="BN34" s="169">
        <f t="shared" si="113"/>
        <v>-0.19548872180451127</v>
      </c>
      <c r="BO34" s="169">
        <f t="shared" si="113"/>
        <v>0.1004566210045662</v>
      </c>
      <c r="BP34" s="307">
        <f t="shared" si="113"/>
        <v>0.10384615384615385</v>
      </c>
      <c r="BQ34" s="307">
        <f t="shared" si="114"/>
        <v>0.5286624203821656</v>
      </c>
      <c r="BR34" s="404">
        <f t="shared" si="114"/>
        <v>0.19169329073482427</v>
      </c>
      <c r="BS34" s="466">
        <f t="shared" si="114"/>
        <v>0.62989323843416367</v>
      </c>
      <c r="BT34" s="430">
        <f t="shared" si="114"/>
        <v>0.45387453874538747</v>
      </c>
      <c r="BU34" s="430">
        <f t="shared" si="114"/>
        <v>0.48846153846153845</v>
      </c>
      <c r="BV34" s="430">
        <f t="shared" si="114"/>
        <v>9.4771241830065356E-2</v>
      </c>
      <c r="BW34" s="430">
        <f t="shared" si="114"/>
        <v>0.5527426160337553</v>
      </c>
      <c r="BX34" s="430">
        <f t="shared" si="114"/>
        <v>0.45606694560669458</v>
      </c>
      <c r="BY34" s="430">
        <f t="shared" si="114"/>
        <v>0.25229357798165136</v>
      </c>
      <c r="BZ34" s="430">
        <f t="shared" si="114"/>
        <v>0.19626168224299065</v>
      </c>
      <c r="CA34" s="430">
        <f>IF(ISERROR((AS34-AG34)/AG34)=TRUE,0,(AS34-AG34)/AG34)</f>
        <v>9.1286307053941904E-2</v>
      </c>
      <c r="CB34" s="430">
        <f>IF(ISERROR((AT34-AH34)/AH34)=TRUE,0,(AT34-AH34)/AH34)</f>
        <v>4.1811846689895474E-2</v>
      </c>
      <c r="CC34" s="76">
        <f>O34-C34</f>
        <v>82</v>
      </c>
      <c r="CD34" s="61">
        <f>P34-D34</f>
        <v>502</v>
      </c>
      <c r="CE34" s="62">
        <f>Q34-E34</f>
        <v>17</v>
      </c>
      <c r="CF34" s="62">
        <f>R34-F34</f>
        <v>8</v>
      </c>
      <c r="CG34" s="62">
        <f>S34-G34</f>
        <v>-11</v>
      </c>
      <c r="CH34" s="62">
        <f>T34-H34</f>
        <v>-94</v>
      </c>
      <c r="CI34" s="62">
        <f>U34-I34</f>
        <v>-135</v>
      </c>
      <c r="CJ34" s="62">
        <f>V34-J34</f>
        <v>-70</v>
      </c>
      <c r="CK34" s="62">
        <f>W34-K34</f>
        <v>-12</v>
      </c>
      <c r="CL34" s="62">
        <f>X34-L34</f>
        <v>-52</v>
      </c>
      <c r="CM34" s="62">
        <f>Y34-M34</f>
        <v>-113</v>
      </c>
      <c r="CN34" s="62">
        <f>Z34-N34</f>
        <v>-41</v>
      </c>
      <c r="CO34" s="62">
        <f>AA34-O34</f>
        <v>-215</v>
      </c>
      <c r="CP34" s="62">
        <f>AB34-P34</f>
        <v>-528</v>
      </c>
      <c r="CQ34" s="62">
        <f>AC34-Q34</f>
        <v>-238</v>
      </c>
      <c r="CR34" s="62">
        <f>AD34-R34</f>
        <v>-87</v>
      </c>
      <c r="CS34" s="62">
        <f>AE34-S34</f>
        <v>-95</v>
      </c>
      <c r="CT34" s="62">
        <f>AF34-T34</f>
        <v>-52</v>
      </c>
      <c r="CU34" s="62">
        <f>AG34-U34</f>
        <v>22</v>
      </c>
      <c r="CV34" s="320">
        <f>AH34-V34</f>
        <v>27</v>
      </c>
      <c r="CW34" s="320">
        <f>AI34-W34</f>
        <v>166</v>
      </c>
      <c r="CX34" s="340">
        <f>AJ34-X34</f>
        <v>60</v>
      </c>
      <c r="CY34" s="340">
        <f>AK34-Y34</f>
        <v>177</v>
      </c>
      <c r="CZ34" s="340">
        <f>AL34-Z34</f>
        <v>123</v>
      </c>
      <c r="DA34" s="340">
        <f>AM34-AA34</f>
        <v>127</v>
      </c>
      <c r="DB34" s="340">
        <f>AN34-AB34</f>
        <v>29</v>
      </c>
      <c r="DC34" s="340">
        <f>AO34-AC34</f>
        <v>131</v>
      </c>
      <c r="DD34" s="340">
        <f>AP34-AD34</f>
        <v>109</v>
      </c>
      <c r="DE34" s="340">
        <f>AQ34-AE34</f>
        <v>55</v>
      </c>
      <c r="DF34" s="340">
        <f>AR34-AF34</f>
        <v>42</v>
      </c>
      <c r="DG34" s="340">
        <f>AS34-AG34</f>
        <v>22</v>
      </c>
      <c r="DH34" s="340">
        <f>AT34-AH34</f>
        <v>12</v>
      </c>
      <c r="DI34" s="346"/>
    </row>
    <row r="35" spans="1:113" s="56" customFormat="1" x14ac:dyDescent="0.25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47">
        <f>'NECO-ELECTRIC'!L35+'NECO-GAS'!L35</f>
        <v>29</v>
      </c>
      <c r="M35" s="60">
        <f>'NECO-ELECTRIC'!M35+'NECO-GAS'!M35</f>
        <v>45</v>
      </c>
      <c r="N35" s="214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47">
        <f>'NECO-ELECTRIC'!X35+'NECO-GAS'!X35</f>
        <v>34</v>
      </c>
      <c r="Y35" s="60">
        <f>'NECO-ELECTRIC'!Y35+'NECO-GAS'!Y35</f>
        <v>39</v>
      </c>
      <c r="Z35" s="214">
        <f>'NECO-ELECTRIC'!Z35+'NECO-GAS'!Z35</f>
        <v>28</v>
      </c>
      <c r="AA35" s="214">
        <f>'NECO-ELECTRIC'!AA35+'NECO-GAS'!AA35</f>
        <v>27</v>
      </c>
      <c r="AB35" s="214">
        <f>'NECO-ELECTRIC'!AB35+'NECO-GAS'!AB35</f>
        <v>36</v>
      </c>
      <c r="AC35" s="214">
        <f>'NECO-ELECTRIC'!AC35+'NECO-GAS'!AC35</f>
        <v>23</v>
      </c>
      <c r="AD35" s="214">
        <f>'NECO-ELECTRIC'!AD35+'NECO-GAS'!AD35</f>
        <v>32</v>
      </c>
      <c r="AE35" s="214">
        <f>'NECO-ELECTRIC'!AE35+'NECO-GAS'!AE35</f>
        <v>33</v>
      </c>
      <c r="AF35" s="214">
        <f>'NECO-ELECTRIC'!AF35+'NECO-GAS'!AF35</f>
        <v>17</v>
      </c>
      <c r="AG35" s="214">
        <f>'NECO-ELECTRIC'!AG35+'NECO-GAS'!AG35</f>
        <v>21</v>
      </c>
      <c r="AH35" s="214">
        <f>'NECO-ELECTRIC'!AH35+'NECO-GAS'!AH35</f>
        <v>37</v>
      </c>
      <c r="AI35" s="59">
        <f>'NECO-ELECTRIC'!AI35+'NECO-GAS'!AI35</f>
        <v>81</v>
      </c>
      <c r="AJ35" s="357">
        <f>'NECO-ELECTRIC'!AJ35+'NECO-GAS'!AJ35</f>
        <v>58</v>
      </c>
      <c r="AK35" s="444">
        <f>'NECO-ELECTRIC'!AK35+'NECO-GAS'!AK35</f>
        <v>92</v>
      </c>
      <c r="AL35" s="228">
        <f>'NECO-ELECTRIC'!AL35+'NECO-GAS'!AL35</f>
        <v>64</v>
      </c>
      <c r="AM35" s="228">
        <f>'NECO-ELECTRIC'!AM35+'NECO-GAS'!AM35</f>
        <v>40</v>
      </c>
      <c r="AN35" s="228">
        <f>'NECO-ELECTRIC'!AN35+'NECO-GAS'!AN35</f>
        <v>39</v>
      </c>
      <c r="AO35" s="214">
        <f>'NECO-ELECTRIC'!AO35+'NECO-GAS'!AO35</f>
        <v>67</v>
      </c>
      <c r="AP35" s="214">
        <f>'NECO-ELECTRIC'!AP35+'NECO-GAS'!AP35</f>
        <v>56</v>
      </c>
      <c r="AQ35" s="214">
        <f>'NECO-ELECTRIC'!AQ35+'NECO-GAS'!AQ35</f>
        <v>38</v>
      </c>
      <c r="AR35" s="214">
        <f>'NECO-ELECTRIC'!AR35+'NECO-GAS'!AR35</f>
        <v>43</v>
      </c>
      <c r="AS35" s="214">
        <f>'NECO-ELECTRIC'!AS35+'NECO-GAS'!AS35</f>
        <v>54</v>
      </c>
      <c r="AT35" s="214">
        <f>'NECO-ELECTRIC'!AT35+'NECO-GAS'!AT35</f>
        <v>32</v>
      </c>
      <c r="AU35" s="59"/>
      <c r="AV35" s="357"/>
      <c r="AW35" s="401">
        <f t="shared" si="112"/>
        <v>0.46875</v>
      </c>
      <c r="AX35" s="169">
        <f t="shared" si="112"/>
        <v>2</v>
      </c>
      <c r="AY35" s="169">
        <f t="shared" si="112"/>
        <v>-6.3829787234042548E-2</v>
      </c>
      <c r="AZ35" s="169">
        <f t="shared" si="112"/>
        <v>0.68</v>
      </c>
      <c r="BA35" s="169">
        <f t="shared" si="112"/>
        <v>0.44117647058823528</v>
      </c>
      <c r="BB35" s="169">
        <f t="shared" si="112"/>
        <v>0.2</v>
      </c>
      <c r="BC35" s="169">
        <f t="shared" si="112"/>
        <v>-0.42307692307692307</v>
      </c>
      <c r="BD35" s="169">
        <f t="shared" si="112"/>
        <v>7.1428571428571425E-2</v>
      </c>
      <c r="BE35" s="169">
        <f t="shared" si="112"/>
        <v>0.41666666666666669</v>
      </c>
      <c r="BF35" s="169">
        <f t="shared" si="112"/>
        <v>0.17241379310344829</v>
      </c>
      <c r="BG35" s="169">
        <f t="shared" si="113"/>
        <v>-0.13333333333333333</v>
      </c>
      <c r="BH35" s="169">
        <f t="shared" si="113"/>
        <v>-0.24324324324324326</v>
      </c>
      <c r="BI35" s="169">
        <f t="shared" si="113"/>
        <v>-0.42553191489361702</v>
      </c>
      <c r="BJ35" s="169">
        <f t="shared" si="113"/>
        <v>-0.55555555555555558</v>
      </c>
      <c r="BK35" s="169">
        <f t="shared" si="113"/>
        <v>-0.47727272727272729</v>
      </c>
      <c r="BL35" s="169">
        <f t="shared" si="113"/>
        <v>-0.23809523809523808</v>
      </c>
      <c r="BM35" s="169">
        <f t="shared" si="113"/>
        <v>-0.32653061224489793</v>
      </c>
      <c r="BN35" s="169">
        <f t="shared" si="113"/>
        <v>-0.52777777777777779</v>
      </c>
      <c r="BO35" s="169">
        <f t="shared" si="113"/>
        <v>0.4</v>
      </c>
      <c r="BP35" s="307">
        <f t="shared" si="113"/>
        <v>0.23333333333333334</v>
      </c>
      <c r="BQ35" s="307">
        <f t="shared" si="114"/>
        <v>1.3823529411764706</v>
      </c>
      <c r="BR35" s="404">
        <f t="shared" si="114"/>
        <v>0.70588235294117652</v>
      </c>
      <c r="BS35" s="466">
        <f t="shared" si="114"/>
        <v>1.358974358974359</v>
      </c>
      <c r="BT35" s="430">
        <f t="shared" si="114"/>
        <v>1.2857142857142858</v>
      </c>
      <c r="BU35" s="430">
        <f t="shared" si="114"/>
        <v>0.48148148148148145</v>
      </c>
      <c r="BV35" s="430">
        <f t="shared" si="114"/>
        <v>8.3333333333333329E-2</v>
      </c>
      <c r="BW35" s="430">
        <f t="shared" si="114"/>
        <v>1.9130434782608696</v>
      </c>
      <c r="BX35" s="430">
        <f t="shared" si="114"/>
        <v>0.75</v>
      </c>
      <c r="BY35" s="430">
        <f t="shared" si="114"/>
        <v>0.15151515151515152</v>
      </c>
      <c r="BZ35" s="430">
        <f t="shared" si="114"/>
        <v>1.5294117647058822</v>
      </c>
      <c r="CA35" s="430">
        <f>IF(ISERROR((AS35-AG35)/AG35)=TRUE,0,(AS35-AG35)/AG35)</f>
        <v>1.5714285714285714</v>
      </c>
      <c r="CB35" s="430">
        <f>IF(ISERROR((AT35-AH35)/AH35)=TRUE,0,(AT35-AH35)/AH35)</f>
        <v>-0.13513513513513514</v>
      </c>
      <c r="CC35" s="76">
        <f>O35-C35</f>
        <v>15</v>
      </c>
      <c r="CD35" s="61">
        <f>P35-D35</f>
        <v>54</v>
      </c>
      <c r="CE35" s="62">
        <f>Q35-E35</f>
        <v>-3</v>
      </c>
      <c r="CF35" s="62">
        <f>R35-F35</f>
        <v>17</v>
      </c>
      <c r="CG35" s="62">
        <f>S35-G35</f>
        <v>15</v>
      </c>
      <c r="CH35" s="62">
        <f>T35-H35</f>
        <v>6</v>
      </c>
      <c r="CI35" s="62">
        <f>U35-I35</f>
        <v>-11</v>
      </c>
      <c r="CJ35" s="62">
        <f>V35-J35</f>
        <v>2</v>
      </c>
      <c r="CK35" s="62">
        <f>W35-K35</f>
        <v>10</v>
      </c>
      <c r="CL35" s="62">
        <f>X35-L35</f>
        <v>5</v>
      </c>
      <c r="CM35" s="62">
        <f>Y35-M35</f>
        <v>-6</v>
      </c>
      <c r="CN35" s="62">
        <f>Z35-N35</f>
        <v>-9</v>
      </c>
      <c r="CO35" s="62">
        <f>AA35-O35</f>
        <v>-20</v>
      </c>
      <c r="CP35" s="62">
        <f>AB35-P35</f>
        <v>-45</v>
      </c>
      <c r="CQ35" s="62">
        <f>AC35-Q35</f>
        <v>-21</v>
      </c>
      <c r="CR35" s="62">
        <f>AD35-R35</f>
        <v>-10</v>
      </c>
      <c r="CS35" s="62">
        <f>AE35-S35</f>
        <v>-16</v>
      </c>
      <c r="CT35" s="62">
        <f>AF35-T35</f>
        <v>-19</v>
      </c>
      <c r="CU35" s="62">
        <f>AG35-U35</f>
        <v>6</v>
      </c>
      <c r="CV35" s="320">
        <f>AH35-V35</f>
        <v>7</v>
      </c>
      <c r="CW35" s="320">
        <f>AI35-W35</f>
        <v>47</v>
      </c>
      <c r="CX35" s="340">
        <f>AJ35-X35</f>
        <v>24</v>
      </c>
      <c r="CY35" s="340">
        <f>AK35-Y35</f>
        <v>53</v>
      </c>
      <c r="CZ35" s="340">
        <f>AL35-Z35</f>
        <v>36</v>
      </c>
      <c r="DA35" s="340">
        <f>AM35-AA35</f>
        <v>13</v>
      </c>
      <c r="DB35" s="340">
        <f>AN35-AB35</f>
        <v>3</v>
      </c>
      <c r="DC35" s="340">
        <f>AO35-AC35</f>
        <v>44</v>
      </c>
      <c r="DD35" s="340">
        <f>AP35-AD35</f>
        <v>24</v>
      </c>
      <c r="DE35" s="340">
        <f>AQ35-AE35</f>
        <v>5</v>
      </c>
      <c r="DF35" s="340">
        <f>AR35-AF35</f>
        <v>26</v>
      </c>
      <c r="DG35" s="340">
        <f>AS35-AG35</f>
        <v>33</v>
      </c>
      <c r="DH35" s="340">
        <f>AT35-AH35</f>
        <v>-5</v>
      </c>
      <c r="DI35" s="346"/>
    </row>
    <row r="36" spans="1:113" s="69" customFormat="1" x14ac:dyDescent="0.25">
      <c r="A36" s="140"/>
      <c r="B36" s="57" t="s">
        <v>35</v>
      </c>
      <c r="C36" s="128">
        <f>SUM(C31:C35)</f>
        <v>25398</v>
      </c>
      <c r="D36" s="129">
        <f t="shared" ref="D36:CE36" si="115">SUM(D31:D35)</f>
        <v>27251</v>
      </c>
      <c r="E36" s="129">
        <f t="shared" si="115"/>
        <v>28377</v>
      </c>
      <c r="F36" s="129">
        <f t="shared" si="115"/>
        <v>24159</v>
      </c>
      <c r="G36" s="129">
        <f t="shared" si="115"/>
        <v>20570</v>
      </c>
      <c r="H36" s="129">
        <f t="shared" si="115"/>
        <v>22446</v>
      </c>
      <c r="I36" s="129">
        <f t="shared" si="115"/>
        <v>23729</v>
      </c>
      <c r="J36" s="129">
        <f t="shared" si="115"/>
        <v>27492</v>
      </c>
      <c r="K36" s="129">
        <f t="shared" si="115"/>
        <v>28384</v>
      </c>
      <c r="L36" s="251">
        <f t="shared" si="115"/>
        <v>26498</v>
      </c>
      <c r="M36" s="79">
        <f t="shared" si="115"/>
        <v>28138</v>
      </c>
      <c r="N36" s="218">
        <f t="shared" si="115"/>
        <v>27726</v>
      </c>
      <c r="O36" s="129">
        <f t="shared" si="115"/>
        <v>35693</v>
      </c>
      <c r="P36" s="129">
        <f t="shared" ref="P36:R36" si="116">SUM(P31:P35)</f>
        <v>39133</v>
      </c>
      <c r="Q36" s="129">
        <f t="shared" si="116"/>
        <v>30202</v>
      </c>
      <c r="R36" s="129">
        <f t="shared" si="116"/>
        <v>24442</v>
      </c>
      <c r="S36" s="129">
        <f t="shared" ref="S36:T36" si="117">SUM(S31:S35)</f>
        <v>22803</v>
      </c>
      <c r="T36" s="129">
        <f t="shared" si="117"/>
        <v>19863</v>
      </c>
      <c r="U36" s="129">
        <f t="shared" ref="U36:V36" si="118">SUM(U31:U35)</f>
        <v>23242</v>
      </c>
      <c r="V36" s="129">
        <f t="shared" si="118"/>
        <v>24929</v>
      </c>
      <c r="W36" s="129">
        <f t="shared" ref="W36" si="119">SUM(W31:W35)</f>
        <v>24341</v>
      </c>
      <c r="X36" s="251">
        <f t="shared" ref="X36:Y36" si="120">SUM(X31:X35)</f>
        <v>21424</v>
      </c>
      <c r="Y36" s="79">
        <f t="shared" si="120"/>
        <v>19305</v>
      </c>
      <c r="Z36" s="218">
        <f t="shared" ref="Z36" si="121">SUM(Z31:Z35)</f>
        <v>20100</v>
      </c>
      <c r="AA36" s="218">
        <f t="shared" ref="AA36:AB36" si="122">SUM(AA31:AA35)</f>
        <v>23732</v>
      </c>
      <c r="AB36" s="218">
        <f t="shared" si="122"/>
        <v>24473</v>
      </c>
      <c r="AC36" s="218">
        <f t="shared" ref="AC36:AD36" si="123">SUM(AC31:AC35)</f>
        <v>20103</v>
      </c>
      <c r="AD36" s="218">
        <f t="shared" si="123"/>
        <v>17763</v>
      </c>
      <c r="AE36" s="218">
        <f t="shared" ref="AE36" si="124">SUM(AE31:AE35)</f>
        <v>16114</v>
      </c>
      <c r="AF36" s="218">
        <f t="shared" ref="AF36" si="125">SUM(AF31:AF35)</f>
        <v>17348</v>
      </c>
      <c r="AG36" s="218">
        <f t="shared" ref="AG36:AH36" si="126">SUM(AG31:AG35)</f>
        <v>19115</v>
      </c>
      <c r="AH36" s="218">
        <f t="shared" si="126"/>
        <v>21658</v>
      </c>
      <c r="AI36" s="129">
        <f t="shared" ref="AI36" si="127">SUM(AI31:AI35)</f>
        <v>25215</v>
      </c>
      <c r="AJ36" s="358">
        <f t="shared" ref="AJ36:AK36" si="128">SUM(AJ31:AJ35)</f>
        <v>23806</v>
      </c>
      <c r="AK36" s="445">
        <f t="shared" si="128"/>
        <v>19631</v>
      </c>
      <c r="AL36" s="278">
        <f t="shared" ref="AL36:AM36" si="129">SUM(AL31:AL35)</f>
        <v>22900</v>
      </c>
      <c r="AM36" s="278">
        <f t="shared" si="129"/>
        <v>23229</v>
      </c>
      <c r="AN36" s="278">
        <f t="shared" ref="AN36" si="130">SUM(AN31:AN35)</f>
        <v>26476</v>
      </c>
      <c r="AO36" s="218">
        <f t="shared" ref="AO36" si="131">SUM(AO31:AO35)</f>
        <v>24994</v>
      </c>
      <c r="AP36" s="218">
        <f t="shared" ref="AP36:AQ36" si="132">SUM(AP31:AP35)</f>
        <v>22615</v>
      </c>
      <c r="AQ36" s="218">
        <f t="shared" si="132"/>
        <v>19694</v>
      </c>
      <c r="AR36" s="218">
        <f t="shared" ref="AR36:AS36" si="133">SUM(AR31:AR35)</f>
        <v>20188</v>
      </c>
      <c r="AS36" s="218">
        <f t="shared" si="133"/>
        <v>21150</v>
      </c>
      <c r="AT36" s="218">
        <f t="shared" ref="AT36" si="134">SUM(AT31:AT35)</f>
        <v>24143</v>
      </c>
      <c r="AU36" s="129"/>
      <c r="AV36" s="358"/>
      <c r="AW36" s="407">
        <f t="shared" si="112"/>
        <v>0.40534687770690603</v>
      </c>
      <c r="AX36" s="192">
        <f t="shared" si="112"/>
        <v>0.43602069648820224</v>
      </c>
      <c r="AY36" s="193">
        <f t="shared" si="112"/>
        <v>6.4312647566691333E-2</v>
      </c>
      <c r="AZ36" s="193">
        <f t="shared" si="112"/>
        <v>1.1714061012459125E-2</v>
      </c>
      <c r="BA36" s="193">
        <f t="shared" si="112"/>
        <v>0.10855614973262032</v>
      </c>
      <c r="BB36" s="193">
        <f t="shared" si="112"/>
        <v>-0.11507618283881316</v>
      </c>
      <c r="BC36" s="193">
        <f t="shared" si="112"/>
        <v>-2.0523410173205782E-2</v>
      </c>
      <c r="BD36" s="193">
        <f t="shared" si="112"/>
        <v>-9.3227120616906731E-2</v>
      </c>
      <c r="BE36" s="193">
        <f t="shared" si="112"/>
        <v>-0.14243940248027057</v>
      </c>
      <c r="BF36" s="193">
        <f t="shared" si="112"/>
        <v>-0.19148614989810553</v>
      </c>
      <c r="BG36" s="193">
        <f t="shared" si="113"/>
        <v>-0.31391712275215011</v>
      </c>
      <c r="BH36" s="193">
        <f t="shared" si="113"/>
        <v>-0.27504869075957583</v>
      </c>
      <c r="BI36" s="193">
        <f t="shared" si="113"/>
        <v>-0.33510772420362533</v>
      </c>
      <c r="BJ36" s="193">
        <f t="shared" si="113"/>
        <v>-0.37461988602969359</v>
      </c>
      <c r="BK36" s="193">
        <f t="shared" si="113"/>
        <v>-0.33438182901794583</v>
      </c>
      <c r="BL36" s="193">
        <f t="shared" si="113"/>
        <v>-0.27325914409622781</v>
      </c>
      <c r="BM36" s="193">
        <f t="shared" si="113"/>
        <v>-0.2933385957987984</v>
      </c>
      <c r="BN36" s="193">
        <f t="shared" si="113"/>
        <v>-0.126617328701606</v>
      </c>
      <c r="BO36" s="193">
        <f t="shared" si="113"/>
        <v>-0.17756647448584459</v>
      </c>
      <c r="BP36" s="310">
        <f t="shared" si="113"/>
        <v>-0.13121264390870072</v>
      </c>
      <c r="BQ36" s="310">
        <f t="shared" si="114"/>
        <v>3.5906495213836737E-2</v>
      </c>
      <c r="BR36" s="310">
        <f t="shared" si="114"/>
        <v>0.11118371919342793</v>
      </c>
      <c r="BS36" s="467">
        <f t="shared" si="114"/>
        <v>1.6886816886816886E-2</v>
      </c>
      <c r="BT36" s="431">
        <f t="shared" si="114"/>
        <v>0.13930348258706468</v>
      </c>
      <c r="BU36" s="431">
        <f t="shared" si="114"/>
        <v>-2.1195010955671667E-2</v>
      </c>
      <c r="BV36" s="431">
        <f t="shared" si="114"/>
        <v>8.1845298900829491E-2</v>
      </c>
      <c r="BW36" s="431">
        <f t="shared" si="114"/>
        <v>0.2432970203452221</v>
      </c>
      <c r="BX36" s="431">
        <f t="shared" si="114"/>
        <v>0.27315205764791983</v>
      </c>
      <c r="BY36" s="431">
        <f t="shared" si="114"/>
        <v>0.22216705969964007</v>
      </c>
      <c r="BZ36" s="431">
        <f t="shared" si="114"/>
        <v>0.16370763200368918</v>
      </c>
      <c r="CA36" s="431">
        <f>IF(ISERROR((AS36-AG36)/AG36)=TRUE,0,(AS36-AG36)/AG36)</f>
        <v>0.10646089458540413</v>
      </c>
      <c r="CB36" s="431">
        <f>IF(ISERROR((AT36-AH36)/AH36)=TRUE,0,(AT36-AH36)/AH36)</f>
        <v>0.11473820297349709</v>
      </c>
      <c r="CC36" s="128">
        <f>SUM(CC31:CC35)</f>
        <v>10295</v>
      </c>
      <c r="CD36" s="130">
        <f t="shared" si="115"/>
        <v>11882</v>
      </c>
      <c r="CE36" s="131">
        <f t="shared" si="115"/>
        <v>1825</v>
      </c>
      <c r="CF36" s="131">
        <f t="shared" ref="CF36:CG36" si="135">SUM(CF31:CF35)</f>
        <v>283</v>
      </c>
      <c r="CG36" s="131">
        <f t="shared" si="135"/>
        <v>2233</v>
      </c>
      <c r="CH36" s="131">
        <f t="shared" ref="CH36:CI36" si="136">SUM(CH31:CH35)</f>
        <v>-2583</v>
      </c>
      <c r="CI36" s="131">
        <f t="shared" si="136"/>
        <v>-487</v>
      </c>
      <c r="CJ36" s="131">
        <f t="shared" ref="CJ36:CK36" si="137">SUM(CJ31:CJ35)</f>
        <v>-2563</v>
      </c>
      <c r="CK36" s="131">
        <f t="shared" si="137"/>
        <v>-4043</v>
      </c>
      <c r="CL36" s="131">
        <f t="shared" ref="CL36:CM36" si="138">SUM(CL31:CL35)</f>
        <v>-5074</v>
      </c>
      <c r="CM36" s="131">
        <f t="shared" si="138"/>
        <v>-8833</v>
      </c>
      <c r="CN36" s="131">
        <f t="shared" ref="CN36" si="139">SUM(CN31:CN35)</f>
        <v>-7626</v>
      </c>
      <c r="CO36" s="131">
        <f t="shared" ref="CO36:CP36" si="140">SUM(CO31:CO35)</f>
        <v>-11961</v>
      </c>
      <c r="CP36" s="131">
        <f t="shared" si="140"/>
        <v>-14660</v>
      </c>
      <c r="CQ36" s="131">
        <f t="shared" ref="CQ36:CR36" si="141">SUM(CQ31:CQ35)</f>
        <v>-10099</v>
      </c>
      <c r="CR36" s="131">
        <f t="shared" si="141"/>
        <v>-6679</v>
      </c>
      <c r="CS36" s="131">
        <f t="shared" ref="CS36:CT36" si="142">SUM(CS31:CS35)</f>
        <v>-6689</v>
      </c>
      <c r="CT36" s="131">
        <f t="shared" si="142"/>
        <v>-2515</v>
      </c>
      <c r="CU36" s="131">
        <f t="shared" ref="CU36:CV36" si="143">SUM(CU31:CU35)</f>
        <v>-4127</v>
      </c>
      <c r="CV36" s="323">
        <f t="shared" si="143"/>
        <v>-3271</v>
      </c>
      <c r="CW36" s="323">
        <f t="shared" ref="CW36:CX36" si="144">SUM(CW31:CW35)</f>
        <v>874</v>
      </c>
      <c r="CX36" s="323">
        <f t="shared" si="144"/>
        <v>2382</v>
      </c>
      <c r="CY36" s="323">
        <f t="shared" ref="CY36" si="145">SUM(CY31:CY35)</f>
        <v>326</v>
      </c>
      <c r="CZ36" s="323">
        <f t="shared" ref="CZ36:DA36" si="146">SUM(CZ31:CZ35)</f>
        <v>2800</v>
      </c>
      <c r="DA36" s="323">
        <f t="shared" si="146"/>
        <v>-503</v>
      </c>
      <c r="DB36" s="323">
        <f t="shared" ref="DB36" si="147">SUM(DB31:DB35)</f>
        <v>2003</v>
      </c>
      <c r="DC36" s="323">
        <f t="shared" ref="DC36:DD36" si="148">SUM(DC31:DC35)</f>
        <v>4891</v>
      </c>
      <c r="DD36" s="323">
        <f t="shared" si="148"/>
        <v>4852</v>
      </c>
      <c r="DE36" s="323">
        <f t="shared" ref="DE36:DF36" si="149">SUM(DE31:DE35)</f>
        <v>3580</v>
      </c>
      <c r="DF36" s="323">
        <f t="shared" si="149"/>
        <v>2840</v>
      </c>
      <c r="DG36" s="323">
        <f t="shared" ref="DG36:DH36" si="150">SUM(DG31:DG35)</f>
        <v>2035</v>
      </c>
      <c r="DH36" s="323">
        <f t="shared" si="150"/>
        <v>2485</v>
      </c>
      <c r="DI36" s="347"/>
    </row>
    <row r="37" spans="1:113" s="56" customFormat="1" x14ac:dyDescent="0.2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82"/>
      <c r="V37" s="82"/>
      <c r="W37" s="82"/>
      <c r="X37" s="252"/>
      <c r="Y37" s="83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446"/>
      <c r="AL37" s="279"/>
      <c r="AM37" s="279"/>
      <c r="AN37" s="279"/>
      <c r="AO37" s="219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468"/>
      <c r="BT37" s="432"/>
      <c r="BU37" s="432"/>
      <c r="BV37" s="432"/>
      <c r="BW37" s="432"/>
      <c r="BX37" s="432"/>
      <c r="BY37" s="432"/>
      <c r="BZ37" s="432"/>
      <c r="CA37" s="432"/>
      <c r="CB37" s="432"/>
      <c r="CC37" s="81"/>
      <c r="CD37" s="84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324"/>
      <c r="CW37" s="324"/>
      <c r="CX37" s="324"/>
      <c r="CY37" s="324"/>
      <c r="CZ37" s="324"/>
      <c r="DA37" s="324"/>
      <c r="DB37" s="324"/>
      <c r="DC37" s="324"/>
      <c r="DD37" s="324"/>
      <c r="DE37" s="324"/>
      <c r="DF37" s="324"/>
      <c r="DG37" s="324"/>
      <c r="DH37" s="324"/>
      <c r="DI37" s="346"/>
    </row>
    <row r="38" spans="1:113" s="56" customFormat="1" x14ac:dyDescent="0.25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47">
        <f>'NECO-ELECTRIC'!L38+'NECO-GAS'!L38</f>
        <v>44576</v>
      </c>
      <c r="M38" s="60">
        <f>'NECO-ELECTRIC'!M38+'NECO-GAS'!M38</f>
        <v>45870</v>
      </c>
      <c r="N38" s="214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47">
        <f>'NECO-ELECTRIC'!X38+'NECO-GAS'!X38</f>
        <v>77689</v>
      </c>
      <c r="Y38" s="60">
        <f>'NECO-ELECTRIC'!Y38+'NECO-GAS'!Y38</f>
        <v>73006</v>
      </c>
      <c r="Z38" s="214">
        <f>'NECO-ELECTRIC'!Z38+'NECO-GAS'!Z38</f>
        <v>71658</v>
      </c>
      <c r="AA38" s="214">
        <f>'NECO-ELECTRIC'!AA38+'NECO-GAS'!AA38</f>
        <v>68355</v>
      </c>
      <c r="AB38" s="214">
        <f>'NECO-ELECTRIC'!AB38+'NECO-GAS'!AB38</f>
        <v>71792</v>
      </c>
      <c r="AC38" s="214">
        <f>'NECO-ELECTRIC'!AC38+'NECO-GAS'!AC38</f>
        <v>72452</v>
      </c>
      <c r="AD38" s="214">
        <f>'NECO-ELECTRIC'!AD38+'NECO-GAS'!AD38</f>
        <v>68242</v>
      </c>
      <c r="AE38" s="214">
        <f>'NECO-ELECTRIC'!AE38+'NECO-GAS'!AE38</f>
        <v>58575</v>
      </c>
      <c r="AF38" s="214">
        <f>'NECO-ELECTRIC'!AF38+'NECO-GAS'!AF38</f>
        <v>56037</v>
      </c>
      <c r="AG38" s="214">
        <f>'NECO-ELECTRIC'!AG38+'NECO-GAS'!AG38</f>
        <v>53895</v>
      </c>
      <c r="AH38" s="214">
        <f>'NECO-ELECTRIC'!AH38+'NECO-GAS'!AH38</f>
        <v>53952</v>
      </c>
      <c r="AI38" s="59">
        <f>'NECO-ELECTRIC'!AI38+'NECO-GAS'!AI38</f>
        <v>53911</v>
      </c>
      <c r="AJ38" s="357">
        <f>'NECO-ELECTRIC'!AJ38+'NECO-GAS'!AJ38</f>
        <v>55860</v>
      </c>
      <c r="AK38" s="444">
        <f>'NECO-ELECTRIC'!AK38+'NECO-GAS'!AK38</f>
        <v>55702</v>
      </c>
      <c r="AL38" s="228">
        <f>'NECO-ELECTRIC'!AL38+'NECO-GAS'!AL38</f>
        <v>52927</v>
      </c>
      <c r="AM38" s="228">
        <f>'NECO-ELECTRIC'!AM38+'NECO-GAS'!AM38</f>
        <v>50567</v>
      </c>
      <c r="AN38" s="228">
        <f>'NECO-ELECTRIC'!AN38+'NECO-GAS'!AN38</f>
        <v>51916</v>
      </c>
      <c r="AO38" s="214">
        <f>'NECO-ELECTRIC'!AO38+'NECO-GAS'!AO38</f>
        <v>54204</v>
      </c>
      <c r="AP38" s="214">
        <f>'NECO-ELECTRIC'!AP38+'NECO-GAS'!AP38</f>
        <v>54889</v>
      </c>
      <c r="AQ38" s="214">
        <f>'NECO-ELECTRIC'!AQ38+'NECO-GAS'!AQ38</f>
        <v>54061</v>
      </c>
      <c r="AR38" s="214">
        <f>'NECO-ELECTRIC'!AR38+'NECO-GAS'!AR38</f>
        <v>50190</v>
      </c>
      <c r="AS38" s="214">
        <f>'NECO-ELECTRIC'!AS38+'NECO-GAS'!AS38</f>
        <v>48979</v>
      </c>
      <c r="AT38" s="214">
        <f>'NECO-ELECTRIC'!AT38+'NECO-GAS'!AT38</f>
        <v>46383</v>
      </c>
      <c r="AU38" s="59"/>
      <c r="AV38" s="357"/>
      <c r="AW38" s="401">
        <f t="shared" ref="AW38:BF43" si="151">IF(ISERROR((O38-C38)/C38)=TRUE,0,(O38-C38)/C38)</f>
        <v>0.53118342049196199</v>
      </c>
      <c r="AX38" s="169">
        <f t="shared" si="151"/>
        <v>0.78640626928298163</v>
      </c>
      <c r="AY38" s="169">
        <f t="shared" si="151"/>
        <v>0.94546206570550695</v>
      </c>
      <c r="AZ38" s="169">
        <f t="shared" si="151"/>
        <v>0.78317307692307692</v>
      </c>
      <c r="BA38" s="169">
        <f t="shared" si="151"/>
        <v>0.73400761169907724</v>
      </c>
      <c r="BB38" s="169">
        <f t="shared" si="151"/>
        <v>0.82210988426233866</v>
      </c>
      <c r="BC38" s="169">
        <f t="shared" si="151"/>
        <v>0.79067042973534263</v>
      </c>
      <c r="BD38" s="169">
        <f t="shared" si="151"/>
        <v>0.88468305166071337</v>
      </c>
      <c r="BE38" s="169">
        <f t="shared" si="151"/>
        <v>0.775482838928227</v>
      </c>
      <c r="BF38" s="169">
        <f t="shared" si="151"/>
        <v>0.74284368269921031</v>
      </c>
      <c r="BG38" s="169">
        <f t="shared" ref="BG38:BP43" si="152">IF(ISERROR((Y38-M38)/M38)=TRUE,0,(Y38-M38)/M38)</f>
        <v>0.59158491388707213</v>
      </c>
      <c r="BH38" s="169">
        <f t="shared" si="152"/>
        <v>0.62147851469689774</v>
      </c>
      <c r="BI38" s="169">
        <f t="shared" si="152"/>
        <v>0.44108532034659415</v>
      </c>
      <c r="BJ38" s="169">
        <f t="shared" si="152"/>
        <v>0.23990950069946979</v>
      </c>
      <c r="BK38" s="169">
        <f t="shared" si="152"/>
        <v>0.10025816249050873</v>
      </c>
      <c r="BL38" s="169">
        <f t="shared" si="152"/>
        <v>2.2168299331955302E-2</v>
      </c>
      <c r="BM38" s="169">
        <f t="shared" si="152"/>
        <v>-0.1194377630787733</v>
      </c>
      <c r="BN38" s="169">
        <f t="shared" si="152"/>
        <v>-0.18175048186437709</v>
      </c>
      <c r="BO38" s="169">
        <f t="shared" si="152"/>
        <v>-0.19863502542599698</v>
      </c>
      <c r="BP38" s="307">
        <f t="shared" si="152"/>
        <v>-0.2369098469633108</v>
      </c>
      <c r="BQ38" s="307">
        <f t="shared" ref="BQ38:BZ43" si="153">IF(ISERROR((AI38-W38)/W38)=TRUE,0,(AI38-W38)/W38)</f>
        <v>-0.28570103611839837</v>
      </c>
      <c r="BR38" s="404">
        <f t="shared" si="153"/>
        <v>-0.28097928921726373</v>
      </c>
      <c r="BS38" s="466">
        <f t="shared" si="153"/>
        <v>-0.23702161466180863</v>
      </c>
      <c r="BT38" s="430">
        <f t="shared" si="153"/>
        <v>-0.26139440118339891</v>
      </c>
      <c r="BU38" s="430">
        <f t="shared" si="153"/>
        <v>-0.26022968327115792</v>
      </c>
      <c r="BV38" s="430">
        <f t="shared" si="153"/>
        <v>-0.27685535992868288</v>
      </c>
      <c r="BW38" s="430">
        <f t="shared" si="153"/>
        <v>-0.25186330260034229</v>
      </c>
      <c r="BX38" s="430">
        <f t="shared" si="153"/>
        <v>-0.19567128747692036</v>
      </c>
      <c r="BY38" s="430">
        <f t="shared" si="153"/>
        <v>-7.706359368331199E-2</v>
      </c>
      <c r="BZ38" s="430">
        <f t="shared" si="153"/>
        <v>-0.10434177418491354</v>
      </c>
      <c r="CA38" s="430">
        <f>IF(ISERROR((AS38-AG38)/AG38)=TRUE,0,(AS38-AG38)/AG38)</f>
        <v>-9.1214398367195471E-2</v>
      </c>
      <c r="CB38" s="430">
        <f>IF(ISERROR((AT38-AH38)/AH38)=TRUE,0,(AT38-AH38)/AH38)</f>
        <v>-0.14029137010676157</v>
      </c>
      <c r="CC38" s="76">
        <f>O38-C38</f>
        <v>16455</v>
      </c>
      <c r="CD38" s="61">
        <f>P38-D38</f>
        <v>25489</v>
      </c>
      <c r="CE38" s="62">
        <f>Q38-E38</f>
        <v>32002</v>
      </c>
      <c r="CF38" s="62">
        <f>R38-F38</f>
        <v>29322</v>
      </c>
      <c r="CG38" s="62">
        <f>S38-G38</f>
        <v>28158</v>
      </c>
      <c r="CH38" s="62">
        <f>T38-H38</f>
        <v>30899</v>
      </c>
      <c r="CI38" s="62">
        <f>U38-I38</f>
        <v>29696</v>
      </c>
      <c r="CJ38" s="62">
        <f>V38-J38</f>
        <v>33188</v>
      </c>
      <c r="CK38" s="62">
        <f>W38-K38</f>
        <v>32965</v>
      </c>
      <c r="CL38" s="62">
        <f>X38-L38</f>
        <v>33113</v>
      </c>
      <c r="CM38" s="62">
        <f>Y38-M38</f>
        <v>27136</v>
      </c>
      <c r="CN38" s="62">
        <f>Z38-N38</f>
        <v>27465</v>
      </c>
      <c r="CO38" s="62">
        <f>AA38-O38</f>
        <v>20922</v>
      </c>
      <c r="CP38" s="62">
        <f>AB38-P38</f>
        <v>13891</v>
      </c>
      <c r="CQ38" s="62">
        <f>AC38-Q38</f>
        <v>6602</v>
      </c>
      <c r="CR38" s="62">
        <f>AD38-R38</f>
        <v>1480</v>
      </c>
      <c r="CS38" s="62">
        <f>AE38-S38</f>
        <v>-7945</v>
      </c>
      <c r="CT38" s="62">
        <f>AF38-T38</f>
        <v>-12447</v>
      </c>
      <c r="CU38" s="62">
        <f>AG38-U38</f>
        <v>-13359</v>
      </c>
      <c r="CV38" s="320">
        <f>AH38-V38</f>
        <v>-16750</v>
      </c>
      <c r="CW38" s="320">
        <f>AI38-W38</f>
        <v>-21563</v>
      </c>
      <c r="CX38" s="340">
        <f>AJ38-X38</f>
        <v>-21829</v>
      </c>
      <c r="CY38" s="340">
        <f>AK38-Y38</f>
        <v>-17304</v>
      </c>
      <c r="CZ38" s="340">
        <f>AL38-Z38</f>
        <v>-18731</v>
      </c>
      <c r="DA38" s="340">
        <f>AM38-AA38</f>
        <v>-17788</v>
      </c>
      <c r="DB38" s="340">
        <f>AN38-AB38</f>
        <v>-19876</v>
      </c>
      <c r="DC38" s="340">
        <f>AO38-AC38</f>
        <v>-18248</v>
      </c>
      <c r="DD38" s="340">
        <f>AP38-AD38</f>
        <v>-13353</v>
      </c>
      <c r="DE38" s="340">
        <f>AQ38-AE38</f>
        <v>-4514</v>
      </c>
      <c r="DF38" s="340">
        <f>AR38-AF38</f>
        <v>-5847</v>
      </c>
      <c r="DG38" s="340">
        <f>AS38-AG38</f>
        <v>-4916</v>
      </c>
      <c r="DH38" s="340">
        <f>AT38-AH38</f>
        <v>-7569</v>
      </c>
      <c r="DI38" s="346"/>
    </row>
    <row r="39" spans="1:113" s="56" customFormat="1" x14ac:dyDescent="0.25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47">
        <f>'NECO-ELECTRIC'!L39+'NECO-GAS'!L39</f>
        <v>15450</v>
      </c>
      <c r="M39" s="60">
        <f>'NECO-ELECTRIC'!M39+'NECO-GAS'!M39</f>
        <v>16088</v>
      </c>
      <c r="N39" s="214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47">
        <f>'NECO-ELECTRIC'!X39+'NECO-GAS'!X39</f>
        <v>14690</v>
      </c>
      <c r="Y39" s="60">
        <f>'NECO-ELECTRIC'!Y39+'NECO-GAS'!Y39</f>
        <v>14085</v>
      </c>
      <c r="Z39" s="214">
        <f>'NECO-ELECTRIC'!Z39+'NECO-GAS'!Z39</f>
        <v>14327</v>
      </c>
      <c r="AA39" s="214">
        <f>'NECO-ELECTRIC'!AA39+'NECO-GAS'!AA39</f>
        <v>14152</v>
      </c>
      <c r="AB39" s="214">
        <f>'NECO-ELECTRIC'!AB39+'NECO-GAS'!AB39</f>
        <v>14328</v>
      </c>
      <c r="AC39" s="214">
        <f>'NECO-ELECTRIC'!AC39+'NECO-GAS'!AC39</f>
        <v>14757</v>
      </c>
      <c r="AD39" s="214">
        <f>'NECO-ELECTRIC'!AD39+'NECO-GAS'!AD39</f>
        <v>14660</v>
      </c>
      <c r="AE39" s="214">
        <f>'NECO-ELECTRIC'!AE39+'NECO-GAS'!AE39</f>
        <v>19149</v>
      </c>
      <c r="AF39" s="214">
        <f>'NECO-ELECTRIC'!AF39+'NECO-GAS'!AF39</f>
        <v>17409</v>
      </c>
      <c r="AG39" s="214">
        <f>'NECO-ELECTRIC'!AG39+'NECO-GAS'!AG39</f>
        <v>16265</v>
      </c>
      <c r="AH39" s="214">
        <f>'NECO-ELECTRIC'!AH39+'NECO-GAS'!AH39</f>
        <v>15943</v>
      </c>
      <c r="AI39" s="59">
        <f>'NECO-ELECTRIC'!AI39+'NECO-GAS'!AI39</f>
        <v>16790</v>
      </c>
      <c r="AJ39" s="357">
        <f>'NECO-ELECTRIC'!AJ39+'NECO-GAS'!AJ39</f>
        <v>17258</v>
      </c>
      <c r="AK39" s="444">
        <f>'NECO-ELECTRIC'!AK39+'NECO-GAS'!AK39</f>
        <v>17315</v>
      </c>
      <c r="AL39" s="228">
        <f>'NECO-ELECTRIC'!AL39+'NECO-GAS'!AL39</f>
        <v>17172</v>
      </c>
      <c r="AM39" s="228">
        <f>'NECO-ELECTRIC'!AM39+'NECO-GAS'!AM39</f>
        <v>18206</v>
      </c>
      <c r="AN39" s="228">
        <f>'NECO-ELECTRIC'!AN39+'NECO-GAS'!AN39</f>
        <v>18448</v>
      </c>
      <c r="AO39" s="214">
        <f>'NECO-ELECTRIC'!AO39+'NECO-GAS'!AO39</f>
        <v>18872</v>
      </c>
      <c r="AP39" s="214">
        <f>'NECO-ELECTRIC'!AP39+'NECO-GAS'!AP39</f>
        <v>20609</v>
      </c>
      <c r="AQ39" s="214">
        <f>'NECO-ELECTRIC'!AQ39+'NECO-GAS'!AQ39</f>
        <v>19832</v>
      </c>
      <c r="AR39" s="214">
        <f>'NECO-ELECTRIC'!AR39+'NECO-GAS'!AR39</f>
        <v>19287</v>
      </c>
      <c r="AS39" s="214">
        <f>'NECO-ELECTRIC'!AS39+'NECO-GAS'!AS39</f>
        <v>18761</v>
      </c>
      <c r="AT39" s="214">
        <f>'NECO-ELECTRIC'!AT39+'NECO-GAS'!AT39</f>
        <v>13435</v>
      </c>
      <c r="AU39" s="59"/>
      <c r="AV39" s="357"/>
      <c r="AW39" s="401">
        <f t="shared" si="151"/>
        <v>2.462121212121212E-2</v>
      </c>
      <c r="AX39" s="169">
        <f t="shared" si="151"/>
        <v>3.5090077977951065E-2</v>
      </c>
      <c r="AY39" s="169">
        <f t="shared" si="151"/>
        <v>7.9582051098547199E-2</v>
      </c>
      <c r="AZ39" s="169">
        <f t="shared" si="151"/>
        <v>0.12602169713181752</v>
      </c>
      <c r="BA39" s="169">
        <f t="shared" si="151"/>
        <v>0.18974860755682674</v>
      </c>
      <c r="BB39" s="169">
        <f t="shared" si="151"/>
        <v>0.16345793692411417</v>
      </c>
      <c r="BC39" s="169">
        <f t="shared" si="151"/>
        <v>0.11055799093543354</v>
      </c>
      <c r="BD39" s="169">
        <f t="shared" si="151"/>
        <v>4.8278388278388276E-2</v>
      </c>
      <c r="BE39" s="169">
        <f t="shared" si="151"/>
        <v>-1.211061024019377E-2</v>
      </c>
      <c r="BF39" s="169">
        <f t="shared" si="151"/>
        <v>-4.9190938511326859E-2</v>
      </c>
      <c r="BG39" s="169">
        <f t="shared" si="152"/>
        <v>-0.12450273495773247</v>
      </c>
      <c r="BH39" s="169">
        <f t="shared" si="152"/>
        <v>-5.7598889659958366E-3</v>
      </c>
      <c r="BI39" s="169">
        <f t="shared" si="152"/>
        <v>-3.1149448894365717E-2</v>
      </c>
      <c r="BJ39" s="169">
        <f t="shared" si="152"/>
        <v>-6.9489544096635922E-2</v>
      </c>
      <c r="BK39" s="169">
        <f t="shared" si="152"/>
        <v>-2.1743453762015245E-2</v>
      </c>
      <c r="BL39" s="169">
        <f t="shared" si="152"/>
        <v>-3.2598653820773392E-2</v>
      </c>
      <c r="BM39" s="169">
        <f t="shared" si="152"/>
        <v>0.21142531789713417</v>
      </c>
      <c r="BN39" s="169">
        <f t="shared" si="152"/>
        <v>0.12091945141974117</v>
      </c>
      <c r="BO39" s="169">
        <f t="shared" si="152"/>
        <v>8.8178229745099354E-2</v>
      </c>
      <c r="BP39" s="307">
        <f t="shared" si="152"/>
        <v>0.11419386400167726</v>
      </c>
      <c r="BQ39" s="307">
        <f t="shared" si="153"/>
        <v>0.14349928488728461</v>
      </c>
      <c r="BR39" s="404">
        <f t="shared" si="153"/>
        <v>0.17481279782164738</v>
      </c>
      <c r="BS39" s="466">
        <f t="shared" si="153"/>
        <v>0.22932197373091942</v>
      </c>
      <c r="BT39" s="430">
        <f t="shared" si="153"/>
        <v>0.19857611502757033</v>
      </c>
      <c r="BU39" s="430">
        <f t="shared" si="153"/>
        <v>0.28646127755794232</v>
      </c>
      <c r="BV39" s="430">
        <f t="shared" si="153"/>
        <v>0.28754885538805136</v>
      </c>
      <c r="BW39" s="430">
        <f t="shared" si="153"/>
        <v>0.27885071491495561</v>
      </c>
      <c r="BX39" s="430">
        <f t="shared" si="153"/>
        <v>0.40579809004092771</v>
      </c>
      <c r="BY39" s="430">
        <f t="shared" si="153"/>
        <v>3.5667658885581495E-2</v>
      </c>
      <c r="BZ39" s="430">
        <f t="shared" si="153"/>
        <v>0.10787523694640704</v>
      </c>
      <c r="CA39" s="430">
        <f>IF(ISERROR((AS39-AG39)/AG39)=TRUE,0,(AS39-AG39)/AG39)</f>
        <v>0.15345834614202275</v>
      </c>
      <c r="CB39" s="430">
        <f>IF(ISERROR((AT39-AH39)/AH39)=TRUE,0,(AT39-AH39)/AH39)</f>
        <v>-0.15731041836542684</v>
      </c>
      <c r="CC39" s="76">
        <f>O39-C39</f>
        <v>351</v>
      </c>
      <c r="CD39" s="61">
        <f>P39-D39</f>
        <v>522</v>
      </c>
      <c r="CE39" s="62">
        <f>Q39-E39</f>
        <v>1112</v>
      </c>
      <c r="CF39" s="62">
        <f>R39-F39</f>
        <v>1696</v>
      </c>
      <c r="CG39" s="62">
        <f>S39-G39</f>
        <v>2521</v>
      </c>
      <c r="CH39" s="62">
        <f>T39-H39</f>
        <v>2182</v>
      </c>
      <c r="CI39" s="62">
        <f>U39-I39</f>
        <v>1488</v>
      </c>
      <c r="CJ39" s="62">
        <f>V39-J39</f>
        <v>659</v>
      </c>
      <c r="CK39" s="62">
        <f>W39-K39</f>
        <v>-180</v>
      </c>
      <c r="CL39" s="62">
        <f>X39-L39</f>
        <v>-760</v>
      </c>
      <c r="CM39" s="62">
        <f>Y39-M39</f>
        <v>-2003</v>
      </c>
      <c r="CN39" s="62">
        <f>Z39-N39</f>
        <v>-83</v>
      </c>
      <c r="CO39" s="62">
        <f>AA39-O39</f>
        <v>-455</v>
      </c>
      <c r="CP39" s="62">
        <f>AB39-P39</f>
        <v>-1070</v>
      </c>
      <c r="CQ39" s="62">
        <f>AC39-Q39</f>
        <v>-328</v>
      </c>
      <c r="CR39" s="62">
        <f>AD39-R39</f>
        <v>-494</v>
      </c>
      <c r="CS39" s="62">
        <f>AE39-S39</f>
        <v>3342</v>
      </c>
      <c r="CT39" s="62">
        <f>AF39-T39</f>
        <v>1878</v>
      </c>
      <c r="CU39" s="62">
        <f>AG39-U39</f>
        <v>1318</v>
      </c>
      <c r="CV39" s="320">
        <f>AH39-V39</f>
        <v>1634</v>
      </c>
      <c r="CW39" s="320">
        <f>AI39-W39</f>
        <v>2107</v>
      </c>
      <c r="CX39" s="340">
        <f>AJ39-X39</f>
        <v>2568</v>
      </c>
      <c r="CY39" s="340">
        <f>AK39-Y39</f>
        <v>3230</v>
      </c>
      <c r="CZ39" s="340">
        <f>AL39-Z39</f>
        <v>2845</v>
      </c>
      <c r="DA39" s="340">
        <f>AM39-AA39</f>
        <v>4054</v>
      </c>
      <c r="DB39" s="340">
        <f>AN39-AB39</f>
        <v>4120</v>
      </c>
      <c r="DC39" s="340">
        <f>AO39-AC39</f>
        <v>4115</v>
      </c>
      <c r="DD39" s="340">
        <f>AP39-AD39</f>
        <v>5949</v>
      </c>
      <c r="DE39" s="340">
        <f>AQ39-AE39</f>
        <v>683</v>
      </c>
      <c r="DF39" s="340">
        <f>AR39-AF39</f>
        <v>1878</v>
      </c>
      <c r="DG39" s="340">
        <f>AS39-AG39</f>
        <v>2496</v>
      </c>
      <c r="DH39" s="340">
        <f>AT39-AH39</f>
        <v>-2508</v>
      </c>
      <c r="DI39" s="346"/>
    </row>
    <row r="40" spans="1:113" s="56" customFormat="1" x14ac:dyDescent="0.25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47">
        <f>'NECO-ELECTRIC'!L40+'NECO-GAS'!L40</f>
        <v>2725</v>
      </c>
      <c r="M40" s="60">
        <f>'NECO-ELECTRIC'!M40+'NECO-GAS'!M40</f>
        <v>2944</v>
      </c>
      <c r="N40" s="214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47">
        <f>'NECO-ELECTRIC'!X40+'NECO-GAS'!X40</f>
        <v>4546</v>
      </c>
      <c r="Y40" s="60">
        <f>'NECO-ELECTRIC'!Y40+'NECO-GAS'!Y40</f>
        <v>4390</v>
      </c>
      <c r="Z40" s="214">
        <f>'NECO-ELECTRIC'!Z40+'NECO-GAS'!Z40</f>
        <v>4273</v>
      </c>
      <c r="AA40" s="214">
        <f>'NECO-ELECTRIC'!AA40+'NECO-GAS'!AA40</f>
        <v>4087</v>
      </c>
      <c r="AB40" s="214">
        <f>'NECO-ELECTRIC'!AB40+'NECO-GAS'!AB40</f>
        <v>4245</v>
      </c>
      <c r="AC40" s="214">
        <f>'NECO-ELECTRIC'!AC40+'NECO-GAS'!AC40</f>
        <v>4401</v>
      </c>
      <c r="AD40" s="214">
        <f>'NECO-ELECTRIC'!AD40+'NECO-GAS'!AD40</f>
        <v>4371</v>
      </c>
      <c r="AE40" s="214">
        <f>'NECO-ELECTRIC'!AE40+'NECO-GAS'!AE40</f>
        <v>4410</v>
      </c>
      <c r="AF40" s="214">
        <f>'NECO-ELECTRIC'!AF40+'NECO-GAS'!AF40</f>
        <v>4158</v>
      </c>
      <c r="AG40" s="214">
        <f>'NECO-ELECTRIC'!AG40+'NECO-GAS'!AG40</f>
        <v>3918</v>
      </c>
      <c r="AH40" s="214">
        <f>'NECO-ELECTRIC'!AH40+'NECO-GAS'!AH40</f>
        <v>3885</v>
      </c>
      <c r="AI40" s="59">
        <f>'NECO-ELECTRIC'!AI40+'NECO-GAS'!AI40</f>
        <v>3923</v>
      </c>
      <c r="AJ40" s="357">
        <f>'NECO-ELECTRIC'!AJ40+'NECO-GAS'!AJ40</f>
        <v>4071</v>
      </c>
      <c r="AK40" s="444">
        <f>'NECO-ELECTRIC'!AK40+'NECO-GAS'!AK40</f>
        <v>4203</v>
      </c>
      <c r="AL40" s="228">
        <f>'NECO-ELECTRIC'!AL40+'NECO-GAS'!AL40</f>
        <v>3981</v>
      </c>
      <c r="AM40" s="228">
        <f>'NECO-ELECTRIC'!AM40+'NECO-GAS'!AM40</f>
        <v>3765</v>
      </c>
      <c r="AN40" s="228">
        <f>'NECO-ELECTRIC'!AN40+'NECO-GAS'!AN40</f>
        <v>3661</v>
      </c>
      <c r="AO40" s="214">
        <f>'NECO-ELECTRIC'!AO40+'NECO-GAS'!AO40</f>
        <v>3912</v>
      </c>
      <c r="AP40" s="214">
        <f>'NECO-ELECTRIC'!AP40+'NECO-GAS'!AP40</f>
        <v>4134</v>
      </c>
      <c r="AQ40" s="214">
        <f>'NECO-ELECTRIC'!AQ40+'NECO-GAS'!AQ40</f>
        <v>4042</v>
      </c>
      <c r="AR40" s="214">
        <f>'NECO-ELECTRIC'!AR40+'NECO-GAS'!AR40</f>
        <v>3786</v>
      </c>
      <c r="AS40" s="214">
        <f>'NECO-ELECTRIC'!AS40+'NECO-GAS'!AS40</f>
        <v>3808</v>
      </c>
      <c r="AT40" s="214">
        <f>'NECO-ELECTRIC'!AT40+'NECO-GAS'!AT40</f>
        <v>3565</v>
      </c>
      <c r="AU40" s="59"/>
      <c r="AV40" s="357"/>
      <c r="AW40" s="401">
        <f t="shared" si="151"/>
        <v>0.57694210786739242</v>
      </c>
      <c r="AX40" s="169">
        <f t="shared" si="151"/>
        <v>1.0896800360522758</v>
      </c>
      <c r="AY40" s="169">
        <f t="shared" si="151"/>
        <v>1.7184674989238053</v>
      </c>
      <c r="AZ40" s="169">
        <f t="shared" si="151"/>
        <v>1.2862481315396113</v>
      </c>
      <c r="BA40" s="169">
        <f t="shared" si="151"/>
        <v>1.1633421151674821</v>
      </c>
      <c r="BB40" s="169">
        <f t="shared" si="151"/>
        <v>1.1858721389108129</v>
      </c>
      <c r="BC40" s="169">
        <f t="shared" si="151"/>
        <v>0.90338531761125906</v>
      </c>
      <c r="BD40" s="169">
        <f t="shared" si="151"/>
        <v>0.60677466863033869</v>
      </c>
      <c r="BE40" s="169">
        <f t="shared" si="151"/>
        <v>0.57102069950035694</v>
      </c>
      <c r="BF40" s="169">
        <f t="shared" si="151"/>
        <v>0.66825688073394496</v>
      </c>
      <c r="BG40" s="169">
        <f t="shared" si="152"/>
        <v>0.49116847826086957</v>
      </c>
      <c r="BH40" s="169">
        <f t="shared" si="152"/>
        <v>0.5617690058479532</v>
      </c>
      <c r="BI40" s="169">
        <f t="shared" si="152"/>
        <v>0.28239723878255413</v>
      </c>
      <c r="BJ40" s="169">
        <f t="shared" si="152"/>
        <v>-8.4537416433038609E-2</v>
      </c>
      <c r="BK40" s="169">
        <f t="shared" si="152"/>
        <v>-0.30308788598574821</v>
      </c>
      <c r="BL40" s="169">
        <f t="shared" si="152"/>
        <v>-0.28555083360575351</v>
      </c>
      <c r="BM40" s="169">
        <f t="shared" si="152"/>
        <v>-0.23277661795407098</v>
      </c>
      <c r="BN40" s="169">
        <f t="shared" si="152"/>
        <v>-0.24932298248781368</v>
      </c>
      <c r="BO40" s="169">
        <f t="shared" si="152"/>
        <v>-0.2170263788968825</v>
      </c>
      <c r="BP40" s="307">
        <f t="shared" si="152"/>
        <v>-0.10976168652612282</v>
      </c>
      <c r="BQ40" s="307">
        <f t="shared" si="153"/>
        <v>-0.10881417537482962</v>
      </c>
      <c r="BR40" s="404">
        <f t="shared" si="153"/>
        <v>-0.10448746150461945</v>
      </c>
      <c r="BS40" s="466">
        <f t="shared" si="153"/>
        <v>-4.2596810933940778E-2</v>
      </c>
      <c r="BT40" s="430">
        <f t="shared" si="153"/>
        <v>-6.8336063655511356E-2</v>
      </c>
      <c r="BU40" s="430">
        <f t="shared" si="153"/>
        <v>-7.8786395889405433E-2</v>
      </c>
      <c r="BV40" s="430">
        <f t="shared" si="153"/>
        <v>-0.13757361601884571</v>
      </c>
      <c r="BW40" s="430">
        <f t="shared" si="153"/>
        <v>-0.1111111111111111</v>
      </c>
      <c r="BX40" s="430">
        <f t="shared" si="153"/>
        <v>-5.4221002059025393E-2</v>
      </c>
      <c r="BY40" s="430">
        <f t="shared" si="153"/>
        <v>-8.3446712018140592E-2</v>
      </c>
      <c r="BZ40" s="430">
        <f t="shared" si="153"/>
        <v>-8.9466089466089471E-2</v>
      </c>
      <c r="CA40" s="430">
        <f>IF(ISERROR((AS40-AG40)/AG40)=TRUE,0,(AS40-AG40)/AG40)</f>
        <v>-2.8075548749361919E-2</v>
      </c>
      <c r="CB40" s="430">
        <f>IF(ISERROR((AT40-AH40)/AH40)=TRUE,0,(AT40-AH40)/AH40)</f>
        <v>-8.2368082368082365E-2</v>
      </c>
      <c r="CC40" s="76">
        <f>O40-C40</f>
        <v>1166</v>
      </c>
      <c r="CD40" s="61">
        <f>P40-D40</f>
        <v>2418</v>
      </c>
      <c r="CE40" s="62">
        <f>Q40-E40</f>
        <v>3992</v>
      </c>
      <c r="CF40" s="62">
        <f>R40-F40</f>
        <v>3442</v>
      </c>
      <c r="CG40" s="62">
        <f>S40-G40</f>
        <v>3091</v>
      </c>
      <c r="CH40" s="62">
        <f>T40-H40</f>
        <v>3005</v>
      </c>
      <c r="CI40" s="62">
        <f>U40-I40</f>
        <v>2375</v>
      </c>
      <c r="CJ40" s="62">
        <f>V40-J40</f>
        <v>1648</v>
      </c>
      <c r="CK40" s="62">
        <f>W40-K40</f>
        <v>1600</v>
      </c>
      <c r="CL40" s="62">
        <f>X40-L40</f>
        <v>1821</v>
      </c>
      <c r="CM40" s="62">
        <f>Y40-M40</f>
        <v>1446</v>
      </c>
      <c r="CN40" s="62">
        <f>Z40-N40</f>
        <v>1537</v>
      </c>
      <c r="CO40" s="62">
        <f>AA40-O40</f>
        <v>900</v>
      </c>
      <c r="CP40" s="62">
        <f>AB40-P40</f>
        <v>-392</v>
      </c>
      <c r="CQ40" s="62">
        <f>AC40-Q40</f>
        <v>-1914</v>
      </c>
      <c r="CR40" s="62">
        <f>AD40-R40</f>
        <v>-1747</v>
      </c>
      <c r="CS40" s="62">
        <f>AE40-S40</f>
        <v>-1338</v>
      </c>
      <c r="CT40" s="62">
        <f>AF40-T40</f>
        <v>-1381</v>
      </c>
      <c r="CU40" s="62">
        <f>AG40-U40</f>
        <v>-1086</v>
      </c>
      <c r="CV40" s="320">
        <f>AH40-V40</f>
        <v>-479</v>
      </c>
      <c r="CW40" s="320">
        <f>AI40-W40</f>
        <v>-479</v>
      </c>
      <c r="CX40" s="340">
        <f>AJ40-X40</f>
        <v>-475</v>
      </c>
      <c r="CY40" s="340">
        <f>AK40-Y40</f>
        <v>-187</v>
      </c>
      <c r="CZ40" s="340">
        <f>AL40-Z40</f>
        <v>-292</v>
      </c>
      <c r="DA40" s="340">
        <f>AM40-AA40</f>
        <v>-322</v>
      </c>
      <c r="DB40" s="340">
        <f>AN40-AB40</f>
        <v>-584</v>
      </c>
      <c r="DC40" s="340">
        <f>AO40-AC40</f>
        <v>-489</v>
      </c>
      <c r="DD40" s="340">
        <f>AP40-AD40</f>
        <v>-237</v>
      </c>
      <c r="DE40" s="340">
        <f>AQ40-AE40</f>
        <v>-368</v>
      </c>
      <c r="DF40" s="340">
        <f>AR40-AF40</f>
        <v>-372</v>
      </c>
      <c r="DG40" s="340">
        <f>AS40-AG40</f>
        <v>-110</v>
      </c>
      <c r="DH40" s="340">
        <f>AT40-AH40</f>
        <v>-320</v>
      </c>
      <c r="DI40" s="346"/>
    </row>
    <row r="41" spans="1:113" s="56" customFormat="1" x14ac:dyDescent="0.25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47">
        <f>'NECO-ELECTRIC'!L41+'NECO-GAS'!L41</f>
        <v>331</v>
      </c>
      <c r="M41" s="60">
        <f>'NECO-ELECTRIC'!M41+'NECO-GAS'!M41</f>
        <v>337</v>
      </c>
      <c r="N41" s="214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47">
        <f>'NECO-ELECTRIC'!X41+'NECO-GAS'!X41</f>
        <v>565</v>
      </c>
      <c r="Y41" s="60">
        <f>'NECO-ELECTRIC'!Y41+'NECO-GAS'!Y41</f>
        <v>574</v>
      </c>
      <c r="Z41" s="214">
        <f>'NECO-ELECTRIC'!Z41+'NECO-GAS'!Z41</f>
        <v>525</v>
      </c>
      <c r="AA41" s="214">
        <f>'NECO-ELECTRIC'!AA41+'NECO-GAS'!AA41</f>
        <v>489</v>
      </c>
      <c r="AB41" s="214">
        <f>'NECO-ELECTRIC'!AB41+'NECO-GAS'!AB41</f>
        <v>482</v>
      </c>
      <c r="AC41" s="214">
        <f>'NECO-ELECTRIC'!AC41+'NECO-GAS'!AC41</f>
        <v>474</v>
      </c>
      <c r="AD41" s="214">
        <f>'NECO-ELECTRIC'!AD41+'NECO-GAS'!AD41</f>
        <v>479</v>
      </c>
      <c r="AE41" s="214">
        <f>'NECO-ELECTRIC'!AE41+'NECO-GAS'!AE41</f>
        <v>475</v>
      </c>
      <c r="AF41" s="214">
        <f>'NECO-ELECTRIC'!AF41+'NECO-GAS'!AF41</f>
        <v>451</v>
      </c>
      <c r="AG41" s="214">
        <f>'NECO-ELECTRIC'!AG41+'NECO-GAS'!AG41</f>
        <v>407</v>
      </c>
      <c r="AH41" s="214">
        <f>'NECO-ELECTRIC'!AH41+'NECO-GAS'!AH41</f>
        <v>433</v>
      </c>
      <c r="AI41" s="59">
        <f>'NECO-ELECTRIC'!AI41+'NECO-GAS'!AI41</f>
        <v>440</v>
      </c>
      <c r="AJ41" s="357">
        <f>'NECO-ELECTRIC'!AJ41+'NECO-GAS'!AJ41</f>
        <v>462</v>
      </c>
      <c r="AK41" s="444">
        <f>'NECO-ELECTRIC'!AK41+'NECO-GAS'!AK41</f>
        <v>521</v>
      </c>
      <c r="AL41" s="228">
        <f>'NECO-ELECTRIC'!AL41+'NECO-GAS'!AL41</f>
        <v>472</v>
      </c>
      <c r="AM41" s="228">
        <f>'NECO-ELECTRIC'!AM41+'NECO-GAS'!AM41</f>
        <v>391</v>
      </c>
      <c r="AN41" s="228">
        <f>'NECO-ELECTRIC'!AN41+'NECO-GAS'!AN41</f>
        <v>395</v>
      </c>
      <c r="AO41" s="214">
        <f>'NECO-ELECTRIC'!AO41+'NECO-GAS'!AO41</f>
        <v>431</v>
      </c>
      <c r="AP41" s="214">
        <f>'NECO-ELECTRIC'!AP41+'NECO-GAS'!AP41</f>
        <v>465</v>
      </c>
      <c r="AQ41" s="214">
        <f>'NECO-ELECTRIC'!AQ41+'NECO-GAS'!AQ41</f>
        <v>436</v>
      </c>
      <c r="AR41" s="214">
        <f>'NECO-ELECTRIC'!AR41+'NECO-GAS'!AR41</f>
        <v>429</v>
      </c>
      <c r="AS41" s="214">
        <f>'NECO-ELECTRIC'!AS41+'NECO-GAS'!AS41</f>
        <v>421</v>
      </c>
      <c r="AT41" s="214">
        <f>'NECO-ELECTRIC'!AT41+'NECO-GAS'!AT41</f>
        <v>388</v>
      </c>
      <c r="AU41" s="59"/>
      <c r="AV41" s="357"/>
      <c r="AW41" s="401">
        <f t="shared" si="151"/>
        <v>0.24907063197026022</v>
      </c>
      <c r="AX41" s="169">
        <f t="shared" si="151"/>
        <v>0.79084967320261434</v>
      </c>
      <c r="AY41" s="169">
        <f t="shared" si="151"/>
        <v>1.6468531468531469</v>
      </c>
      <c r="AZ41" s="169">
        <f t="shared" si="151"/>
        <v>1.3542319749216301</v>
      </c>
      <c r="BA41" s="169">
        <f t="shared" si="151"/>
        <v>1.2477341389728096</v>
      </c>
      <c r="BB41" s="169">
        <f t="shared" si="151"/>
        <v>1.4701754385964911</v>
      </c>
      <c r="BC41" s="169">
        <f t="shared" si="151"/>
        <v>1.1180555555555556</v>
      </c>
      <c r="BD41" s="169">
        <f t="shared" si="151"/>
        <v>0.66457680250783702</v>
      </c>
      <c r="BE41" s="169">
        <f t="shared" si="151"/>
        <v>0.61690140845070418</v>
      </c>
      <c r="BF41" s="169">
        <f t="shared" si="151"/>
        <v>0.70694864048338368</v>
      </c>
      <c r="BG41" s="169">
        <f t="shared" si="152"/>
        <v>0.70326409495548958</v>
      </c>
      <c r="BH41" s="169">
        <f t="shared" si="152"/>
        <v>0.81034482758620685</v>
      </c>
      <c r="BI41" s="169">
        <f t="shared" si="152"/>
        <v>0.45535714285714285</v>
      </c>
      <c r="BJ41" s="169">
        <f t="shared" si="152"/>
        <v>-0.12043795620437957</v>
      </c>
      <c r="BK41" s="169">
        <f t="shared" si="152"/>
        <v>-0.37384412153236457</v>
      </c>
      <c r="BL41" s="169">
        <f t="shared" si="152"/>
        <v>-0.36218375499334221</v>
      </c>
      <c r="BM41" s="169">
        <f t="shared" si="152"/>
        <v>-0.36155913978494625</v>
      </c>
      <c r="BN41" s="169">
        <f t="shared" si="152"/>
        <v>-0.359375</v>
      </c>
      <c r="BO41" s="169">
        <f t="shared" si="152"/>
        <v>-0.33278688524590166</v>
      </c>
      <c r="BP41" s="307">
        <f t="shared" si="152"/>
        <v>-0.18455743879472694</v>
      </c>
      <c r="BQ41" s="307">
        <f t="shared" si="153"/>
        <v>-0.23344947735191637</v>
      </c>
      <c r="BR41" s="404">
        <f t="shared" si="153"/>
        <v>-0.18230088495575222</v>
      </c>
      <c r="BS41" s="466">
        <f t="shared" si="153"/>
        <v>-9.2334494773519168E-2</v>
      </c>
      <c r="BT41" s="430">
        <f t="shared" si="153"/>
        <v>-0.10095238095238095</v>
      </c>
      <c r="BU41" s="430">
        <f t="shared" si="153"/>
        <v>-0.20040899795501022</v>
      </c>
      <c r="BV41" s="430">
        <f t="shared" si="153"/>
        <v>-0.18049792531120332</v>
      </c>
      <c r="BW41" s="430">
        <f t="shared" si="153"/>
        <v>-9.0717299578059074E-2</v>
      </c>
      <c r="BX41" s="430">
        <f t="shared" si="153"/>
        <v>-2.9227557411273485E-2</v>
      </c>
      <c r="BY41" s="430">
        <f t="shared" si="153"/>
        <v>-8.2105263157894737E-2</v>
      </c>
      <c r="BZ41" s="430">
        <f t="shared" si="153"/>
        <v>-4.878048780487805E-2</v>
      </c>
      <c r="CA41" s="430">
        <f>IF(ISERROR((AS41-AG41)/AG41)=TRUE,0,(AS41-AG41)/AG41)</f>
        <v>3.4398034398034398E-2</v>
      </c>
      <c r="CB41" s="430">
        <f>IF(ISERROR((AT41-AH41)/AH41)=TRUE,0,(AT41-AH41)/AH41)</f>
        <v>-0.10392609699769054</v>
      </c>
      <c r="CC41" s="76">
        <f>O41-C41</f>
        <v>67</v>
      </c>
      <c r="CD41" s="61">
        <f>P41-D41</f>
        <v>242</v>
      </c>
      <c r="CE41" s="62">
        <f>Q41-E41</f>
        <v>471</v>
      </c>
      <c r="CF41" s="62">
        <f>R41-F41</f>
        <v>432</v>
      </c>
      <c r="CG41" s="62">
        <f>S41-G41</f>
        <v>413</v>
      </c>
      <c r="CH41" s="62">
        <f>T41-H41</f>
        <v>419</v>
      </c>
      <c r="CI41" s="62">
        <f>U41-I41</f>
        <v>322</v>
      </c>
      <c r="CJ41" s="62">
        <f>V41-J41</f>
        <v>212</v>
      </c>
      <c r="CK41" s="62">
        <f>W41-K41</f>
        <v>219</v>
      </c>
      <c r="CL41" s="62">
        <f>X41-L41</f>
        <v>234</v>
      </c>
      <c r="CM41" s="62">
        <f>Y41-M41</f>
        <v>237</v>
      </c>
      <c r="CN41" s="62">
        <f>Z41-N41</f>
        <v>235</v>
      </c>
      <c r="CO41" s="62">
        <f>AA41-O41</f>
        <v>153</v>
      </c>
      <c r="CP41" s="62">
        <f>AB41-P41</f>
        <v>-66</v>
      </c>
      <c r="CQ41" s="62">
        <f>AC41-Q41</f>
        <v>-283</v>
      </c>
      <c r="CR41" s="62">
        <f>AD41-R41</f>
        <v>-272</v>
      </c>
      <c r="CS41" s="62">
        <f>AE41-S41</f>
        <v>-269</v>
      </c>
      <c r="CT41" s="62">
        <f>AF41-T41</f>
        <v>-253</v>
      </c>
      <c r="CU41" s="62">
        <f>AG41-U41</f>
        <v>-203</v>
      </c>
      <c r="CV41" s="320">
        <f>AH41-V41</f>
        <v>-98</v>
      </c>
      <c r="CW41" s="320">
        <f>AI41-W41</f>
        <v>-134</v>
      </c>
      <c r="CX41" s="340">
        <f>AJ41-X41</f>
        <v>-103</v>
      </c>
      <c r="CY41" s="340">
        <f>AK41-Y41</f>
        <v>-53</v>
      </c>
      <c r="CZ41" s="340">
        <f>AL41-Z41</f>
        <v>-53</v>
      </c>
      <c r="DA41" s="340">
        <f>AM41-AA41</f>
        <v>-98</v>
      </c>
      <c r="DB41" s="340">
        <f>AN41-AB41</f>
        <v>-87</v>
      </c>
      <c r="DC41" s="340">
        <f>AO41-AC41</f>
        <v>-43</v>
      </c>
      <c r="DD41" s="340">
        <f>AP41-AD41</f>
        <v>-14</v>
      </c>
      <c r="DE41" s="340">
        <f>AQ41-AE41</f>
        <v>-39</v>
      </c>
      <c r="DF41" s="340">
        <f>AR41-AF41</f>
        <v>-22</v>
      </c>
      <c r="DG41" s="340">
        <f>AS41-AG41</f>
        <v>14</v>
      </c>
      <c r="DH41" s="340">
        <f>AT41-AH41</f>
        <v>-45</v>
      </c>
      <c r="DI41" s="346"/>
    </row>
    <row r="42" spans="1:113" s="56" customFormat="1" x14ac:dyDescent="0.25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47">
        <f>'NECO-ELECTRIC'!L42+'NECO-GAS'!L42</f>
        <v>30</v>
      </c>
      <c r="M42" s="60">
        <f>'NECO-ELECTRIC'!M42+'NECO-GAS'!M42</f>
        <v>30</v>
      </c>
      <c r="N42" s="214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47">
        <f>'NECO-ELECTRIC'!X42+'NECO-GAS'!X42</f>
        <v>54</v>
      </c>
      <c r="Y42" s="60">
        <f>'NECO-ELECTRIC'!Y42+'NECO-GAS'!Y42</f>
        <v>51</v>
      </c>
      <c r="Z42" s="214">
        <f>'NECO-ELECTRIC'!Z42+'NECO-GAS'!Z42</f>
        <v>50</v>
      </c>
      <c r="AA42" s="214">
        <f>'NECO-ELECTRIC'!AA42+'NECO-GAS'!AA42</f>
        <v>43</v>
      </c>
      <c r="AB42" s="214">
        <f>'NECO-ELECTRIC'!AB42+'NECO-GAS'!AB42</f>
        <v>37</v>
      </c>
      <c r="AC42" s="214">
        <f>'NECO-ELECTRIC'!AC42+'NECO-GAS'!AC42</f>
        <v>34</v>
      </c>
      <c r="AD42" s="214">
        <f>'NECO-ELECTRIC'!AD42+'NECO-GAS'!AD42</f>
        <v>40</v>
      </c>
      <c r="AE42" s="214">
        <f>'NECO-ELECTRIC'!AE42+'NECO-GAS'!AE42</f>
        <v>50</v>
      </c>
      <c r="AF42" s="214">
        <f>'NECO-ELECTRIC'!AF42+'NECO-GAS'!AF42</f>
        <v>46</v>
      </c>
      <c r="AG42" s="214">
        <f>'NECO-ELECTRIC'!AG42+'NECO-GAS'!AG42</f>
        <v>43</v>
      </c>
      <c r="AH42" s="214">
        <f>'NECO-ELECTRIC'!AH42+'NECO-GAS'!AH42</f>
        <v>50</v>
      </c>
      <c r="AI42" s="59">
        <f>'NECO-ELECTRIC'!AI42+'NECO-GAS'!AI42</f>
        <v>48</v>
      </c>
      <c r="AJ42" s="357">
        <f>'NECO-ELECTRIC'!AJ42+'NECO-GAS'!AJ42</f>
        <v>52</v>
      </c>
      <c r="AK42" s="444">
        <f>'NECO-ELECTRIC'!AK42+'NECO-GAS'!AK42</f>
        <v>58</v>
      </c>
      <c r="AL42" s="228">
        <f>'NECO-ELECTRIC'!AL42+'NECO-GAS'!AL42</f>
        <v>56</v>
      </c>
      <c r="AM42" s="228">
        <f>'NECO-ELECTRIC'!AM42+'NECO-GAS'!AM42</f>
        <v>49</v>
      </c>
      <c r="AN42" s="228">
        <f>'NECO-ELECTRIC'!AN42+'NECO-GAS'!AN42</f>
        <v>34</v>
      </c>
      <c r="AO42" s="214">
        <f>'NECO-ELECTRIC'!AO42+'NECO-GAS'!AO42</f>
        <v>45</v>
      </c>
      <c r="AP42" s="214">
        <f>'NECO-ELECTRIC'!AP42+'NECO-GAS'!AP42</f>
        <v>66</v>
      </c>
      <c r="AQ42" s="214">
        <f>'NECO-ELECTRIC'!AQ42+'NECO-GAS'!AQ42</f>
        <v>73</v>
      </c>
      <c r="AR42" s="214">
        <f>'NECO-ELECTRIC'!AR42+'NECO-GAS'!AR42</f>
        <v>71</v>
      </c>
      <c r="AS42" s="214">
        <f>'NECO-ELECTRIC'!AS42+'NECO-GAS'!AS42</f>
        <v>65</v>
      </c>
      <c r="AT42" s="214">
        <f>'NECO-ELECTRIC'!AT42+'NECO-GAS'!AT42</f>
        <v>61</v>
      </c>
      <c r="AU42" s="59"/>
      <c r="AV42" s="357"/>
      <c r="AW42" s="401">
        <f t="shared" si="151"/>
        <v>0</v>
      </c>
      <c r="AX42" s="169">
        <f t="shared" si="151"/>
        <v>0.41379310344827586</v>
      </c>
      <c r="AY42" s="169">
        <f t="shared" si="151"/>
        <v>0.94117647058823528</v>
      </c>
      <c r="AZ42" s="169">
        <f t="shared" si="151"/>
        <v>1.3333333333333333</v>
      </c>
      <c r="BA42" s="169">
        <f t="shared" si="151"/>
        <v>1.3870967741935485</v>
      </c>
      <c r="BB42" s="169">
        <f t="shared" si="151"/>
        <v>1.1470588235294117</v>
      </c>
      <c r="BC42" s="169">
        <f t="shared" si="151"/>
        <v>0.81081081081081086</v>
      </c>
      <c r="BD42" s="169">
        <f t="shared" si="151"/>
        <v>0.76666666666666672</v>
      </c>
      <c r="BE42" s="169">
        <f t="shared" si="151"/>
        <v>0.67741935483870963</v>
      </c>
      <c r="BF42" s="169">
        <f t="shared" si="151"/>
        <v>0.8</v>
      </c>
      <c r="BG42" s="169">
        <f t="shared" si="152"/>
        <v>0.7</v>
      </c>
      <c r="BH42" s="169">
        <f t="shared" si="152"/>
        <v>0.92307692307692313</v>
      </c>
      <c r="BI42" s="169">
        <f t="shared" si="152"/>
        <v>0.65384615384615385</v>
      </c>
      <c r="BJ42" s="169">
        <f t="shared" si="152"/>
        <v>-9.7560975609756101E-2</v>
      </c>
      <c r="BK42" s="169">
        <f t="shared" si="152"/>
        <v>-0.48484848484848486</v>
      </c>
      <c r="BL42" s="169">
        <f t="shared" si="152"/>
        <v>-0.42857142857142855</v>
      </c>
      <c r="BM42" s="169">
        <f t="shared" si="152"/>
        <v>-0.32432432432432434</v>
      </c>
      <c r="BN42" s="169">
        <f t="shared" si="152"/>
        <v>-0.36986301369863012</v>
      </c>
      <c r="BO42" s="169">
        <f t="shared" si="152"/>
        <v>-0.35820895522388058</v>
      </c>
      <c r="BP42" s="307">
        <f t="shared" si="152"/>
        <v>-5.6603773584905662E-2</v>
      </c>
      <c r="BQ42" s="307">
        <f t="shared" si="153"/>
        <v>-7.6923076923076927E-2</v>
      </c>
      <c r="BR42" s="404">
        <f t="shared" si="153"/>
        <v>-3.7037037037037035E-2</v>
      </c>
      <c r="BS42" s="466">
        <f t="shared" si="153"/>
        <v>0.13725490196078433</v>
      </c>
      <c r="BT42" s="430">
        <f t="shared" si="153"/>
        <v>0.12</v>
      </c>
      <c r="BU42" s="430">
        <f t="shared" si="153"/>
        <v>0.13953488372093023</v>
      </c>
      <c r="BV42" s="430">
        <f t="shared" si="153"/>
        <v>-8.1081081081081086E-2</v>
      </c>
      <c r="BW42" s="430">
        <f t="shared" si="153"/>
        <v>0.3235294117647059</v>
      </c>
      <c r="BX42" s="430">
        <f t="shared" si="153"/>
        <v>0.65</v>
      </c>
      <c r="BY42" s="430">
        <f t="shared" si="153"/>
        <v>0.46</v>
      </c>
      <c r="BZ42" s="430">
        <f t="shared" si="153"/>
        <v>0.54347826086956519</v>
      </c>
      <c r="CA42" s="430">
        <f>IF(ISERROR((AS42-AG42)/AG42)=TRUE,0,(AS42-AG42)/AG42)</f>
        <v>0.51162790697674421</v>
      </c>
      <c r="CB42" s="430">
        <f>IF(ISERROR((AT42-AH42)/AH42)=TRUE,0,(AT42-AH42)/AH42)</f>
        <v>0.22</v>
      </c>
      <c r="CC42" s="76">
        <f>O42-C42</f>
        <v>0</v>
      </c>
      <c r="CD42" s="61">
        <f>P42-D42</f>
        <v>12</v>
      </c>
      <c r="CE42" s="62">
        <f>Q42-E42</f>
        <v>32</v>
      </c>
      <c r="CF42" s="62">
        <f>R42-F42</f>
        <v>40</v>
      </c>
      <c r="CG42" s="62">
        <f>S42-G42</f>
        <v>43</v>
      </c>
      <c r="CH42" s="62">
        <f>T42-H42</f>
        <v>39</v>
      </c>
      <c r="CI42" s="62">
        <f>U42-I42</f>
        <v>30</v>
      </c>
      <c r="CJ42" s="62">
        <f>V42-J42</f>
        <v>23</v>
      </c>
      <c r="CK42" s="62">
        <f>W42-K42</f>
        <v>21</v>
      </c>
      <c r="CL42" s="62">
        <f>X42-L42</f>
        <v>24</v>
      </c>
      <c r="CM42" s="62">
        <f>Y42-M42</f>
        <v>21</v>
      </c>
      <c r="CN42" s="62">
        <f>Z42-N42</f>
        <v>24</v>
      </c>
      <c r="CO42" s="62">
        <f>AA42-O42</f>
        <v>17</v>
      </c>
      <c r="CP42" s="62">
        <f>AB42-P42</f>
        <v>-4</v>
      </c>
      <c r="CQ42" s="62">
        <f>AC42-Q42</f>
        <v>-32</v>
      </c>
      <c r="CR42" s="62">
        <f>AD42-R42</f>
        <v>-30</v>
      </c>
      <c r="CS42" s="62">
        <f>AE42-S42</f>
        <v>-24</v>
      </c>
      <c r="CT42" s="62">
        <f>AF42-T42</f>
        <v>-27</v>
      </c>
      <c r="CU42" s="62">
        <f>AG42-U42</f>
        <v>-24</v>
      </c>
      <c r="CV42" s="320">
        <f>AH42-V42</f>
        <v>-3</v>
      </c>
      <c r="CW42" s="320">
        <f>AI42-W42</f>
        <v>-4</v>
      </c>
      <c r="CX42" s="340">
        <f>AJ42-X42</f>
        <v>-2</v>
      </c>
      <c r="CY42" s="340">
        <f>AK42-Y42</f>
        <v>7</v>
      </c>
      <c r="CZ42" s="340">
        <f>AL42-Z42</f>
        <v>6</v>
      </c>
      <c r="DA42" s="340">
        <f>AM42-AA42</f>
        <v>6</v>
      </c>
      <c r="DB42" s="340">
        <f>AN42-AB42</f>
        <v>-3</v>
      </c>
      <c r="DC42" s="340">
        <f>AO42-AC42</f>
        <v>11</v>
      </c>
      <c r="DD42" s="340">
        <f>AP42-AD42</f>
        <v>26</v>
      </c>
      <c r="DE42" s="340">
        <f>AQ42-AE42</f>
        <v>23</v>
      </c>
      <c r="DF42" s="340">
        <f>AR42-AF42</f>
        <v>25</v>
      </c>
      <c r="DG42" s="340">
        <f>AS42-AG42</f>
        <v>22</v>
      </c>
      <c r="DH42" s="340">
        <f>AT42-AH42</f>
        <v>11</v>
      </c>
      <c r="DI42" s="346"/>
    </row>
    <row r="43" spans="1:113" s="69" customFormat="1" ht="15.75" thickBot="1" x14ac:dyDescent="0.3">
      <c r="A43" s="140"/>
      <c r="B43" s="63" t="s">
        <v>35</v>
      </c>
      <c r="C43" s="64">
        <f>SUM(C38:C42)</f>
        <v>47550</v>
      </c>
      <c r="D43" s="65">
        <f t="shared" ref="D43:CE43" si="154">SUM(D38:D42)</f>
        <v>49842</v>
      </c>
      <c r="E43" s="65">
        <f t="shared" si="154"/>
        <v>50464</v>
      </c>
      <c r="F43" s="65">
        <f t="shared" si="154"/>
        <v>53923</v>
      </c>
      <c r="G43" s="65">
        <f t="shared" si="154"/>
        <v>54667</v>
      </c>
      <c r="H43" s="65">
        <f t="shared" si="154"/>
        <v>53787</v>
      </c>
      <c r="I43" s="65">
        <f t="shared" si="154"/>
        <v>53971</v>
      </c>
      <c r="J43" s="65">
        <f t="shared" si="154"/>
        <v>54229</v>
      </c>
      <c r="K43" s="65">
        <f t="shared" si="154"/>
        <v>60560</v>
      </c>
      <c r="L43" s="248">
        <f t="shared" si="154"/>
        <v>63112</v>
      </c>
      <c r="M43" s="66">
        <f t="shared" si="154"/>
        <v>65269</v>
      </c>
      <c r="N43" s="215">
        <f t="shared" si="154"/>
        <v>61655</v>
      </c>
      <c r="O43" s="65">
        <f t="shared" si="154"/>
        <v>65589</v>
      </c>
      <c r="P43" s="65">
        <f t="shared" ref="P43:R43" si="155">SUM(P38:P42)</f>
        <v>78525</v>
      </c>
      <c r="Q43" s="65">
        <f t="shared" si="155"/>
        <v>88073</v>
      </c>
      <c r="R43" s="65">
        <f t="shared" si="155"/>
        <v>88855</v>
      </c>
      <c r="S43" s="65">
        <f t="shared" ref="S43:T43" si="156">SUM(S38:S42)</f>
        <v>88893</v>
      </c>
      <c r="T43" s="65">
        <f t="shared" si="156"/>
        <v>90331</v>
      </c>
      <c r="U43" s="65">
        <f t="shared" ref="U43:V43" si="157">SUM(U38:U42)</f>
        <v>87882</v>
      </c>
      <c r="V43" s="65">
        <f t="shared" si="157"/>
        <v>89959</v>
      </c>
      <c r="W43" s="65">
        <f t="shared" ref="W43" si="158">SUM(W38:W42)</f>
        <v>95185</v>
      </c>
      <c r="X43" s="248">
        <f t="shared" ref="X43:Y43" si="159">SUM(X38:X42)</f>
        <v>97544</v>
      </c>
      <c r="Y43" s="66">
        <f t="shared" si="159"/>
        <v>92106</v>
      </c>
      <c r="Z43" s="215">
        <f t="shared" ref="Z43" si="160">SUM(Z38:Z42)</f>
        <v>90833</v>
      </c>
      <c r="AA43" s="215">
        <f t="shared" ref="AA43:AB43" si="161">SUM(AA38:AA42)</f>
        <v>87126</v>
      </c>
      <c r="AB43" s="215">
        <f t="shared" si="161"/>
        <v>90884</v>
      </c>
      <c r="AC43" s="215">
        <f t="shared" ref="AC43:AD43" si="162">SUM(AC38:AC42)</f>
        <v>92118</v>
      </c>
      <c r="AD43" s="215">
        <f t="shared" si="162"/>
        <v>87792</v>
      </c>
      <c r="AE43" s="215">
        <f t="shared" ref="AE43" si="163">SUM(AE38:AE42)</f>
        <v>82659</v>
      </c>
      <c r="AF43" s="215">
        <f t="shared" ref="AF43" si="164">SUM(AF38:AF42)</f>
        <v>78101</v>
      </c>
      <c r="AG43" s="215">
        <f t="shared" ref="AG43:AH43" si="165">SUM(AG38:AG42)</f>
        <v>74528</v>
      </c>
      <c r="AH43" s="215">
        <f t="shared" si="165"/>
        <v>74263</v>
      </c>
      <c r="AI43" s="65">
        <f t="shared" ref="AI43" si="166">SUM(AI38:AI42)</f>
        <v>75112</v>
      </c>
      <c r="AJ43" s="355">
        <f t="shared" ref="AJ43:AK43" si="167">SUM(AJ38:AJ42)</f>
        <v>77703</v>
      </c>
      <c r="AK43" s="442">
        <f t="shared" si="167"/>
        <v>77799</v>
      </c>
      <c r="AL43" s="275">
        <f t="shared" ref="AL43:AM43" si="168">SUM(AL38:AL42)</f>
        <v>74608</v>
      </c>
      <c r="AM43" s="275">
        <f t="shared" si="168"/>
        <v>72978</v>
      </c>
      <c r="AN43" s="275">
        <f t="shared" ref="AN43" si="169">SUM(AN38:AN42)</f>
        <v>74454</v>
      </c>
      <c r="AO43" s="215">
        <f t="shared" ref="AO43" si="170">SUM(AO38:AO42)</f>
        <v>77464</v>
      </c>
      <c r="AP43" s="215">
        <f t="shared" ref="AP43:AQ43" si="171">SUM(AP38:AP42)</f>
        <v>80163</v>
      </c>
      <c r="AQ43" s="215">
        <f t="shared" si="171"/>
        <v>78444</v>
      </c>
      <c r="AR43" s="215">
        <f t="shared" ref="AR43:AS43" si="172">SUM(AR38:AR42)</f>
        <v>73763</v>
      </c>
      <c r="AS43" s="215">
        <f t="shared" si="172"/>
        <v>72034</v>
      </c>
      <c r="AT43" s="215">
        <f t="shared" ref="AT43" si="173">SUM(AT38:AT42)</f>
        <v>63832</v>
      </c>
      <c r="AU43" s="65"/>
      <c r="AV43" s="355"/>
      <c r="AW43" s="170">
        <f t="shared" si="151"/>
        <v>0.3793690851735016</v>
      </c>
      <c r="AX43" s="173">
        <f t="shared" si="151"/>
        <v>0.57547851209823042</v>
      </c>
      <c r="AY43" s="174">
        <f t="shared" si="151"/>
        <v>0.74526395053899808</v>
      </c>
      <c r="AZ43" s="174">
        <f t="shared" si="151"/>
        <v>0.64781262170131482</v>
      </c>
      <c r="BA43" s="174">
        <f t="shared" si="151"/>
        <v>0.62608154828324214</v>
      </c>
      <c r="BB43" s="174">
        <f t="shared" si="151"/>
        <v>0.67942067785896221</v>
      </c>
      <c r="BC43" s="174">
        <f t="shared" si="151"/>
        <v>0.6283189120083007</v>
      </c>
      <c r="BD43" s="174">
        <f t="shared" si="151"/>
        <v>0.65887255896291652</v>
      </c>
      <c r="BE43" s="174">
        <f t="shared" si="151"/>
        <v>0.57174702774108321</v>
      </c>
      <c r="BF43" s="174">
        <f t="shared" si="151"/>
        <v>0.54556978070731399</v>
      </c>
      <c r="BG43" s="174">
        <f t="shared" si="152"/>
        <v>0.41117528995388314</v>
      </c>
      <c r="BH43" s="174">
        <f t="shared" si="152"/>
        <v>0.47324628983861811</v>
      </c>
      <c r="BI43" s="174">
        <f t="shared" si="152"/>
        <v>0.32836298769610756</v>
      </c>
      <c r="BJ43" s="174">
        <f t="shared" si="152"/>
        <v>0.15738936644380772</v>
      </c>
      <c r="BK43" s="174">
        <f t="shared" si="152"/>
        <v>4.5927809884981775E-2</v>
      </c>
      <c r="BL43" s="174">
        <f t="shared" si="152"/>
        <v>-1.1963311012323449E-2</v>
      </c>
      <c r="BM43" s="174">
        <f t="shared" si="152"/>
        <v>-7.0129256521885869E-2</v>
      </c>
      <c r="BN43" s="174">
        <f t="shared" si="152"/>
        <v>-0.1353909510577764</v>
      </c>
      <c r="BO43" s="174">
        <f t="shared" si="152"/>
        <v>-0.15195375617305024</v>
      </c>
      <c r="BP43" s="308">
        <f t="shared" si="152"/>
        <v>-0.17447948509876721</v>
      </c>
      <c r="BQ43" s="308">
        <f t="shared" si="153"/>
        <v>-0.21088406786783631</v>
      </c>
      <c r="BR43" s="308">
        <f t="shared" si="153"/>
        <v>-0.20340564258180924</v>
      </c>
      <c r="BS43" s="440">
        <f t="shared" si="153"/>
        <v>-0.15533190020194124</v>
      </c>
      <c r="BT43" s="381">
        <f t="shared" si="153"/>
        <v>-0.17862450871379346</v>
      </c>
      <c r="BU43" s="381">
        <f t="shared" si="153"/>
        <v>-0.16238551063976311</v>
      </c>
      <c r="BV43" s="381">
        <f t="shared" si="153"/>
        <v>-0.18077989525108931</v>
      </c>
      <c r="BW43" s="381">
        <f t="shared" si="153"/>
        <v>-0.15907857313445797</v>
      </c>
      <c r="BX43" s="381">
        <f t="shared" si="153"/>
        <v>-8.6898578458173864E-2</v>
      </c>
      <c r="BY43" s="381">
        <f t="shared" si="153"/>
        <v>-5.0992632381228906E-2</v>
      </c>
      <c r="BZ43" s="381">
        <f t="shared" si="153"/>
        <v>-5.5543462951818799E-2</v>
      </c>
      <c r="CA43" s="381">
        <f>IF(ISERROR((AS43-AG43)/AG43)=TRUE,0,(AS43-AG43)/AG43)</f>
        <v>-3.3463933018462858E-2</v>
      </c>
      <c r="CB43" s="381">
        <f>IF(ISERROR((AT43-AH43)/AH43)=TRUE,0,(AT43-AH43)/AH43)</f>
        <v>-0.14046025611677418</v>
      </c>
      <c r="CC43" s="64">
        <f>SUM(CC38:CC42)</f>
        <v>18039</v>
      </c>
      <c r="CD43" s="67">
        <f t="shared" si="154"/>
        <v>28683</v>
      </c>
      <c r="CE43" s="68">
        <f t="shared" si="154"/>
        <v>37609</v>
      </c>
      <c r="CF43" s="68">
        <f t="shared" ref="CF43:CG43" si="174">SUM(CF38:CF42)</f>
        <v>34932</v>
      </c>
      <c r="CG43" s="68">
        <f t="shared" si="174"/>
        <v>34226</v>
      </c>
      <c r="CH43" s="68">
        <f t="shared" ref="CH43:CI43" si="175">SUM(CH38:CH42)</f>
        <v>36544</v>
      </c>
      <c r="CI43" s="68">
        <f t="shared" si="175"/>
        <v>33911</v>
      </c>
      <c r="CJ43" s="68">
        <f t="shared" ref="CJ43:CK43" si="176">SUM(CJ38:CJ42)</f>
        <v>35730</v>
      </c>
      <c r="CK43" s="68">
        <f t="shared" si="176"/>
        <v>34625</v>
      </c>
      <c r="CL43" s="68">
        <f t="shared" ref="CL43:CM43" si="177">SUM(CL38:CL42)</f>
        <v>34432</v>
      </c>
      <c r="CM43" s="68">
        <f t="shared" si="177"/>
        <v>26837</v>
      </c>
      <c r="CN43" s="68">
        <f t="shared" ref="CN43" si="178">SUM(CN38:CN42)</f>
        <v>29178</v>
      </c>
      <c r="CO43" s="68">
        <f t="shared" ref="CO43:CP43" si="179">SUM(CO38:CO42)</f>
        <v>21537</v>
      </c>
      <c r="CP43" s="68">
        <f t="shared" si="179"/>
        <v>12359</v>
      </c>
      <c r="CQ43" s="68">
        <f t="shared" ref="CQ43:CR43" si="180">SUM(CQ38:CQ42)</f>
        <v>4045</v>
      </c>
      <c r="CR43" s="68">
        <f t="shared" si="180"/>
        <v>-1063</v>
      </c>
      <c r="CS43" s="68">
        <f t="shared" ref="CS43:CT43" si="181">SUM(CS38:CS42)</f>
        <v>-6234</v>
      </c>
      <c r="CT43" s="68">
        <f t="shared" si="181"/>
        <v>-12230</v>
      </c>
      <c r="CU43" s="68">
        <f t="shared" ref="CU43:CV43" si="182">SUM(CU38:CU42)</f>
        <v>-13354</v>
      </c>
      <c r="CV43" s="321">
        <f t="shared" si="182"/>
        <v>-15696</v>
      </c>
      <c r="CW43" s="321">
        <f t="shared" ref="CW43:CX43" si="183">SUM(CW38:CW42)</f>
        <v>-20073</v>
      </c>
      <c r="CX43" s="321">
        <f t="shared" si="183"/>
        <v>-19841</v>
      </c>
      <c r="CY43" s="321">
        <f t="shared" ref="CY43" si="184">SUM(CY38:CY42)</f>
        <v>-14307</v>
      </c>
      <c r="CZ43" s="321">
        <f t="shared" ref="CZ43:DA43" si="185">SUM(CZ38:CZ42)</f>
        <v>-16225</v>
      </c>
      <c r="DA43" s="321">
        <f t="shared" si="185"/>
        <v>-14148</v>
      </c>
      <c r="DB43" s="321">
        <f t="shared" ref="DB43" si="186">SUM(DB38:DB42)</f>
        <v>-16430</v>
      </c>
      <c r="DC43" s="321">
        <f t="shared" ref="DC43:DD43" si="187">SUM(DC38:DC42)</f>
        <v>-14654</v>
      </c>
      <c r="DD43" s="321">
        <f t="shared" si="187"/>
        <v>-7629</v>
      </c>
      <c r="DE43" s="321">
        <f t="shared" ref="DE43:DF43" si="188">SUM(DE38:DE42)</f>
        <v>-4215</v>
      </c>
      <c r="DF43" s="321">
        <f t="shared" si="188"/>
        <v>-4338</v>
      </c>
      <c r="DG43" s="321">
        <f t="shared" ref="DG43:DH43" si="189">SUM(DG38:DG42)</f>
        <v>-2494</v>
      </c>
      <c r="DH43" s="321">
        <f t="shared" si="189"/>
        <v>-10431</v>
      </c>
      <c r="DI43" s="347"/>
    </row>
    <row r="44" spans="1:113" s="37" customFormat="1" x14ac:dyDescent="0.2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87"/>
      <c r="V44" s="87"/>
      <c r="W44" s="87"/>
      <c r="X44" s="260"/>
      <c r="Y44" s="88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447"/>
      <c r="AL44" s="280"/>
      <c r="AM44" s="280"/>
      <c r="AN44" s="280"/>
      <c r="AO44" s="220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469"/>
      <c r="BT44" s="421"/>
      <c r="BU44" s="421"/>
      <c r="BV44" s="421"/>
      <c r="BW44" s="421"/>
      <c r="BX44" s="421"/>
      <c r="BY44" s="421"/>
      <c r="BZ44" s="421"/>
      <c r="CA44" s="421"/>
      <c r="CB44" s="421"/>
      <c r="CC44" s="86"/>
      <c r="CD44" s="89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325"/>
      <c r="CW44" s="325"/>
      <c r="CX44" s="325"/>
      <c r="CY44" s="325"/>
      <c r="CZ44" s="325"/>
      <c r="DA44" s="325"/>
      <c r="DB44" s="325"/>
      <c r="DC44" s="325"/>
      <c r="DD44" s="325"/>
      <c r="DE44" s="325"/>
      <c r="DF44" s="325"/>
      <c r="DG44" s="325"/>
      <c r="DH44" s="325"/>
      <c r="DI44" s="348"/>
    </row>
    <row r="45" spans="1:113" s="37" customFormat="1" x14ac:dyDescent="0.25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47">
        <f>'NECO-ELECTRIC'!L45+'NECO-GAS'!L45</f>
        <v>10719819.699999999</v>
      </c>
      <c r="M45" s="60">
        <f>'NECO-ELECTRIC'!M45+'NECO-GAS'!M45</f>
        <v>13260162.16</v>
      </c>
      <c r="N45" s="214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47">
        <f>'NECO-ELECTRIC'!X45+'NECO-GAS'!X45</f>
        <v>15619049</v>
      </c>
      <c r="Y45" s="60">
        <f>'NECO-ELECTRIC'!Y45+'NECO-GAS'!Y45</f>
        <v>16947209</v>
      </c>
      <c r="Z45" s="214">
        <f>'NECO-ELECTRIC'!Z45+'NECO-GAS'!Z45</f>
        <v>22843532</v>
      </c>
      <c r="AA45" s="214">
        <f>'NECO-ELECTRIC'!AA45+'NECO-GAS'!AA45</f>
        <v>22369722</v>
      </c>
      <c r="AB45" s="214">
        <f>'NECO-ELECTRIC'!AB45+'NECO-GAS'!AB45</f>
        <v>19382143</v>
      </c>
      <c r="AC45" s="214">
        <f>'NECO-ELECTRIC'!AC45+'NECO-GAS'!AC45</f>
        <v>14829565</v>
      </c>
      <c r="AD45" s="214">
        <f>'NECO-ELECTRIC'!AD45+'NECO-GAS'!AD45</f>
        <v>12431053</v>
      </c>
      <c r="AE45" s="214">
        <f>'NECO-ELECTRIC'!AE45+'NECO-GAS'!AE45</f>
        <v>11018469</v>
      </c>
      <c r="AF45" s="214">
        <f>'NECO-ELECTRIC'!AF45+'NECO-GAS'!AF45</f>
        <v>11738015</v>
      </c>
      <c r="AG45" s="214">
        <f>'NECO-ELECTRIC'!AG45+'NECO-GAS'!AG45</f>
        <v>12864225</v>
      </c>
      <c r="AH45" s="214">
        <f>'NECO-ELECTRIC'!AH45+'NECO-GAS'!AH45</f>
        <v>13464230</v>
      </c>
      <c r="AI45" s="59">
        <f>'NECO-ELECTRIC'!AI45+'NECO-GAS'!AI45</f>
        <v>12435902</v>
      </c>
      <c r="AJ45" s="361">
        <f>'NECO-ELECTRIC'!AJ45+'NECO-GAS'!AJ45</f>
        <v>12117830</v>
      </c>
      <c r="AK45" s="448">
        <f>'NECO-ELECTRIC'!AK45+'NECO-GAS'!AK45</f>
        <v>17426014</v>
      </c>
      <c r="AL45" s="228">
        <f>'NECO-ELECTRIC'!AL45+'NECO-GAS'!AL45</f>
        <v>19447281</v>
      </c>
      <c r="AM45" s="228">
        <f>'NECO-ELECTRIC'!AM45+'NECO-GAS'!AM45</f>
        <v>22151650</v>
      </c>
      <c r="AN45" s="228">
        <f>'NECO-ELECTRIC'!AN45+'NECO-GAS'!AN45</f>
        <v>18191150</v>
      </c>
      <c r="AO45" s="214">
        <f>'NECO-ELECTRIC'!AO45+'NECO-GAS'!AO45</f>
        <v>13290957</v>
      </c>
      <c r="AP45" s="214">
        <f>'NECO-ELECTRIC'!AP45+'NECO-GAS'!AP45</f>
        <v>11476561</v>
      </c>
      <c r="AQ45" s="214">
        <f>'NECO-ELECTRIC'!AQ45+'NECO-GAS'!AQ45</f>
        <v>11169092</v>
      </c>
      <c r="AR45" s="214">
        <f>'NECO-ELECTRIC'!AR45+'NECO-GAS'!AR45</f>
        <v>14158585</v>
      </c>
      <c r="AS45" s="214">
        <f>'NECO-ELECTRIC'!AS45+'NECO-GAS'!AS45</f>
        <v>15144891</v>
      </c>
      <c r="AT45" s="214">
        <f>'NECO-ELECTRIC'!AT45+'NECO-GAS'!AT45</f>
        <v>13534740</v>
      </c>
      <c r="AU45" s="59"/>
      <c r="AV45" s="361"/>
      <c r="AW45" s="401">
        <f t="shared" ref="AW45:BF50" si="190">IF(ISERROR((O45-C45)/C45)=TRUE,0,(O45-C45)/C45)</f>
        <v>0.17839696492943063</v>
      </c>
      <c r="AX45" s="169">
        <f t="shared" si="190"/>
        <v>8.8551712414155992E-2</v>
      </c>
      <c r="AY45" s="169">
        <f t="shared" si="190"/>
        <v>0.2903819545596158</v>
      </c>
      <c r="AZ45" s="169">
        <f t="shared" si="190"/>
        <v>0.66211383209279862</v>
      </c>
      <c r="BA45" s="169">
        <f t="shared" si="190"/>
        <v>0.15867377066918642</v>
      </c>
      <c r="BB45" s="169">
        <f t="shared" si="190"/>
        <v>0.37102288494279345</v>
      </c>
      <c r="BC45" s="169">
        <f t="shared" si="190"/>
        <v>0.50361170793130183</v>
      </c>
      <c r="BD45" s="169">
        <f t="shared" si="190"/>
        <v>0.3983811942797707</v>
      </c>
      <c r="BE45" s="169">
        <f t="shared" si="190"/>
        <v>0.23836503628908401</v>
      </c>
      <c r="BF45" s="169">
        <f t="shared" si="190"/>
        <v>0.45702534530501487</v>
      </c>
      <c r="BG45" s="169">
        <f t="shared" ref="BG45:BP50" si="191">IF(ISERROR((Y45-M45)/M45)=TRUE,0,(Y45-M45)/M45)</f>
        <v>0.27805443067070301</v>
      </c>
      <c r="BH45" s="169">
        <f t="shared" si="191"/>
        <v>0.25042298843547534</v>
      </c>
      <c r="BI45" s="169">
        <f t="shared" si="191"/>
        <v>0.21382010058878004</v>
      </c>
      <c r="BJ45" s="169">
        <f t="shared" si="191"/>
        <v>9.452066622397505E-2</v>
      </c>
      <c r="BK45" s="169">
        <f t="shared" si="191"/>
        <v>-4.5650151081938199E-2</v>
      </c>
      <c r="BL45" s="169">
        <f t="shared" si="191"/>
        <v>-0.15836547703162029</v>
      </c>
      <c r="BM45" s="169">
        <f t="shared" si="191"/>
        <v>-1.3139782736986615E-2</v>
      </c>
      <c r="BN45" s="169">
        <f t="shared" si="191"/>
        <v>-0.23830730529717722</v>
      </c>
      <c r="BO45" s="169">
        <f t="shared" si="191"/>
        <v>-0.32311080499154954</v>
      </c>
      <c r="BP45" s="307">
        <f t="shared" si="191"/>
        <v>-0.12307101225406564</v>
      </c>
      <c r="BQ45" s="307">
        <f t="shared" ref="BQ45:BZ50" si="192">IF(ISERROR((AI45-W45)/W45)=TRUE,0,(AI45-W45)/W45)</f>
        <v>-5.0600723460775439E-2</v>
      </c>
      <c r="BR45" s="404">
        <f t="shared" si="192"/>
        <v>-0.22416339176604158</v>
      </c>
      <c r="BS45" s="466">
        <f t="shared" si="192"/>
        <v>2.8252734712836788E-2</v>
      </c>
      <c r="BT45" s="430">
        <f t="shared" si="192"/>
        <v>-0.1486745132057512</v>
      </c>
      <c r="BU45" s="430">
        <f t="shared" si="192"/>
        <v>-9.7485342017214153E-3</v>
      </c>
      <c r="BV45" s="430">
        <f t="shared" si="192"/>
        <v>-6.1447952375544852E-2</v>
      </c>
      <c r="BW45" s="430">
        <f t="shared" si="192"/>
        <v>-0.10375273988144629</v>
      </c>
      <c r="BX45" s="430">
        <f t="shared" si="192"/>
        <v>-7.6782875915660562E-2</v>
      </c>
      <c r="BY45" s="430">
        <f t="shared" si="192"/>
        <v>1.3670047989425754E-2</v>
      </c>
      <c r="BZ45" s="430">
        <f t="shared" si="192"/>
        <v>0.20621629807084077</v>
      </c>
      <c r="CA45" s="430">
        <f>IF(ISERROR((AS45-AG45)/AG45)=TRUE,0,(AS45-AG45)/AG45)</f>
        <v>0.17728747748115414</v>
      </c>
      <c r="CB45" s="430">
        <f>IF(ISERROR((AT45-AH45)/AH45)=TRUE,0,(AT45-AH45)/AH45)</f>
        <v>5.2368386458044756E-3</v>
      </c>
      <c r="CC45" s="39">
        <f>O45-C45</f>
        <v>2789986.5399999991</v>
      </c>
      <c r="CD45" s="61">
        <f>P45-D45</f>
        <v>1440541.3399999999</v>
      </c>
      <c r="CE45" s="62">
        <f>Q45-E45</f>
        <v>3496810.8900000006</v>
      </c>
      <c r="CF45" s="62">
        <f>R45-F45</f>
        <v>5883777.9399999995</v>
      </c>
      <c r="CG45" s="62">
        <f>S45-G45</f>
        <v>1529007.3699999992</v>
      </c>
      <c r="CH45" s="62">
        <f>T45-H45</f>
        <v>4170334.24</v>
      </c>
      <c r="CI45" s="62">
        <f>U45-I45</f>
        <v>6365406.8200000003</v>
      </c>
      <c r="CJ45" s="62">
        <f>V45-J45</f>
        <v>4374116.5399999991</v>
      </c>
      <c r="CK45" s="62">
        <f>W45-K45</f>
        <v>2521286.8900000006</v>
      </c>
      <c r="CL45" s="62">
        <f>X45-L45</f>
        <v>4899229.3000000007</v>
      </c>
      <c r="CM45" s="62">
        <f>Y45-M45</f>
        <v>3687046.84</v>
      </c>
      <c r="CN45" s="62">
        <f>Z45-N45</f>
        <v>4574888.34</v>
      </c>
      <c r="CO45" s="62">
        <f>AA45-O45</f>
        <v>3940531.3900000006</v>
      </c>
      <c r="CP45" s="62">
        <f>AB45-P45</f>
        <v>1673804</v>
      </c>
      <c r="CQ45" s="62">
        <f>AC45-Q45</f>
        <v>-709354</v>
      </c>
      <c r="CR45" s="62">
        <f>AD45-R45</f>
        <v>-2339079</v>
      </c>
      <c r="CS45" s="62">
        <f>AE45-S45</f>
        <v>-146708</v>
      </c>
      <c r="CT45" s="62">
        <f>AF45-T45</f>
        <v>-3672419</v>
      </c>
      <c r="CU45" s="62">
        <f>AG45-U45</f>
        <v>-6140695</v>
      </c>
      <c r="CV45" s="320">
        <f>AH45-V45</f>
        <v>-1889613</v>
      </c>
      <c r="CW45" s="320">
        <f>AI45-W45</f>
        <v>-662804</v>
      </c>
      <c r="CX45" s="341">
        <f>AJ45-X45</f>
        <v>-3501219</v>
      </c>
      <c r="CY45" s="341">
        <f>AK45-Y45</f>
        <v>478805</v>
      </c>
      <c r="CZ45" s="341">
        <f>AL45-Z45</f>
        <v>-3396251</v>
      </c>
      <c r="DA45" s="341">
        <f>AM45-AA45</f>
        <v>-218072</v>
      </c>
      <c r="DB45" s="341">
        <f>AN45-AB45</f>
        <v>-1190993</v>
      </c>
      <c r="DC45" s="341">
        <f>AO45-AC45</f>
        <v>-1538608</v>
      </c>
      <c r="DD45" s="341">
        <f>AP45-AD45</f>
        <v>-954492</v>
      </c>
      <c r="DE45" s="341">
        <f>AQ45-AE45</f>
        <v>150623</v>
      </c>
      <c r="DF45" s="341">
        <f>AR45-AF45</f>
        <v>2420570</v>
      </c>
      <c r="DG45" s="341">
        <f>AS45-AG45</f>
        <v>2280666</v>
      </c>
      <c r="DH45" s="341">
        <f>AT45-AH45</f>
        <v>70510</v>
      </c>
      <c r="DI45" s="348"/>
    </row>
    <row r="46" spans="1:113" s="37" customFormat="1" x14ac:dyDescent="0.25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47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47">
        <f>'NECO-ELECTRIC'!X46+'NECO-GAS'!X46</f>
        <v>1801599</v>
      </c>
      <c r="Y46" s="60">
        <f>'NECO-ELECTRIC'!Y46+'NECO-GAS'!Y46</f>
        <v>2126819</v>
      </c>
      <c r="Z46" s="214">
        <f>'NECO-ELECTRIC'!Z46+'NECO-GAS'!Z46</f>
        <v>2966934</v>
      </c>
      <c r="AA46" s="214">
        <f>'NECO-ELECTRIC'!AA46+'NECO-GAS'!AA46</f>
        <v>2917266</v>
      </c>
      <c r="AB46" s="214">
        <f>'NECO-ELECTRIC'!AB46+'NECO-GAS'!AB46</f>
        <v>2505090</v>
      </c>
      <c r="AC46" s="214">
        <f>'NECO-ELECTRIC'!AC46+'NECO-GAS'!AC46</f>
        <v>2094874</v>
      </c>
      <c r="AD46" s="214">
        <f>'NECO-ELECTRIC'!AD46+'NECO-GAS'!AD46</f>
        <v>1716164</v>
      </c>
      <c r="AE46" s="214">
        <f>'NECO-ELECTRIC'!AE46+'NECO-GAS'!AE46</f>
        <v>2139384</v>
      </c>
      <c r="AF46" s="214">
        <f>'NECO-ELECTRIC'!AF46+'NECO-GAS'!AF46</f>
        <v>1908545</v>
      </c>
      <c r="AG46" s="214">
        <f>'NECO-ELECTRIC'!AG46+'NECO-GAS'!AG46</f>
        <v>1818575</v>
      </c>
      <c r="AH46" s="214">
        <f>'NECO-ELECTRIC'!AH46+'NECO-GAS'!AH46</f>
        <v>1869730</v>
      </c>
      <c r="AI46" s="59">
        <f>'NECO-ELECTRIC'!AI46+'NECO-GAS'!AI46</f>
        <v>1896116</v>
      </c>
      <c r="AJ46" s="361">
        <f>'NECO-ELECTRIC'!AJ46+'NECO-GAS'!AJ46</f>
        <v>1896310</v>
      </c>
      <c r="AK46" s="448">
        <f>'NECO-ELECTRIC'!AK46+'NECO-GAS'!AK46</f>
        <v>2923711</v>
      </c>
      <c r="AL46" s="228">
        <f>'NECO-ELECTRIC'!AL46+'NECO-GAS'!AL46</f>
        <v>3286764</v>
      </c>
      <c r="AM46" s="228">
        <f>'NECO-ELECTRIC'!AM46+'NECO-GAS'!AM46</f>
        <v>4262598</v>
      </c>
      <c r="AN46" s="228">
        <f>'NECO-ELECTRIC'!AN46+'NECO-GAS'!AN46</f>
        <v>3508823</v>
      </c>
      <c r="AO46" s="214">
        <f>'NECO-ELECTRIC'!AO46+'NECO-GAS'!AO46</f>
        <v>2461985</v>
      </c>
      <c r="AP46" s="214">
        <f>'NECO-ELECTRIC'!AP46+'NECO-GAS'!AP46</f>
        <v>2249133</v>
      </c>
      <c r="AQ46" s="214">
        <f>'NECO-ELECTRIC'!AQ46+'NECO-GAS'!AQ46</f>
        <v>2047618</v>
      </c>
      <c r="AR46" s="214">
        <f>'NECO-ELECTRIC'!AR46+'NECO-GAS'!AR46</f>
        <v>2559228</v>
      </c>
      <c r="AS46" s="214">
        <f>'NECO-ELECTRIC'!AS46+'NECO-GAS'!AS46</f>
        <v>2636985</v>
      </c>
      <c r="AT46" s="214">
        <f>'NECO-ELECTRIC'!AT46+'NECO-GAS'!AT46</f>
        <v>1779212</v>
      </c>
      <c r="AU46" s="59"/>
      <c r="AV46" s="361"/>
      <c r="AW46" s="401">
        <f t="shared" si="190"/>
        <v>-0.24288745567444564</v>
      </c>
      <c r="AX46" s="169">
        <f t="shared" si="190"/>
        <v>-0.30598743539642392</v>
      </c>
      <c r="AY46" s="169">
        <f t="shared" si="190"/>
        <v>-0.16262348778402544</v>
      </c>
      <c r="AZ46" s="169">
        <f t="shared" si="190"/>
        <v>0.1495529440635924</v>
      </c>
      <c r="BA46" s="169">
        <f t="shared" si="190"/>
        <v>-0.10120019773305688</v>
      </c>
      <c r="BB46" s="169">
        <f t="shared" si="190"/>
        <v>7.6200213566835845E-2</v>
      </c>
      <c r="BC46" s="169">
        <f t="shared" si="190"/>
        <v>0.11356063668535628</v>
      </c>
      <c r="BD46" s="169">
        <f t="shared" si="190"/>
        <v>-6.2402297514031813E-2</v>
      </c>
      <c r="BE46" s="169">
        <f t="shared" si="190"/>
        <v>-0.20959600133535453</v>
      </c>
      <c r="BF46" s="169">
        <f t="shared" si="190"/>
        <v>-0.12534324264578983</v>
      </c>
      <c r="BG46" s="169">
        <f t="shared" si="191"/>
        <v>-0.18468959800607238</v>
      </c>
      <c r="BH46" s="169">
        <f t="shared" si="191"/>
        <v>2.4638079470977459E-2</v>
      </c>
      <c r="BI46" s="169">
        <f t="shared" si="191"/>
        <v>0.11361030270069579</v>
      </c>
      <c r="BJ46" s="169">
        <f t="shared" si="191"/>
        <v>6.879371017233199E-2</v>
      </c>
      <c r="BK46" s="169">
        <f t="shared" si="191"/>
        <v>4.5642087010563182E-3</v>
      </c>
      <c r="BL46" s="169">
        <f t="shared" si="191"/>
        <v>-0.14176137145028969</v>
      </c>
      <c r="BM46" s="169">
        <f t="shared" si="191"/>
        <v>0.38591748566231271</v>
      </c>
      <c r="BN46" s="169">
        <f t="shared" si="191"/>
        <v>-2.7885306923269692E-2</v>
      </c>
      <c r="BO46" s="169">
        <f t="shared" si="191"/>
        <v>-0.22002997088689463</v>
      </c>
      <c r="BP46" s="307">
        <f t="shared" si="191"/>
        <v>4.5920878924168178E-2</v>
      </c>
      <c r="BQ46" s="307">
        <f t="shared" si="192"/>
        <v>0.29367930314796509</v>
      </c>
      <c r="BR46" s="404">
        <f t="shared" si="192"/>
        <v>5.2570522075112161E-2</v>
      </c>
      <c r="BS46" s="466">
        <f t="shared" si="192"/>
        <v>0.3746872676988498</v>
      </c>
      <c r="BT46" s="430">
        <f t="shared" si="192"/>
        <v>0.10779815122277746</v>
      </c>
      <c r="BU46" s="430">
        <f t="shared" si="192"/>
        <v>0.46116192352702839</v>
      </c>
      <c r="BV46" s="430">
        <f t="shared" si="192"/>
        <v>0.40067742077130963</v>
      </c>
      <c r="BW46" s="430">
        <f t="shared" si="192"/>
        <v>0.17524252055254874</v>
      </c>
      <c r="BX46" s="430">
        <f t="shared" si="192"/>
        <v>0.31055831493959785</v>
      </c>
      <c r="BY46" s="430">
        <f t="shared" si="192"/>
        <v>-4.2893655369956957E-2</v>
      </c>
      <c r="BZ46" s="430">
        <f t="shared" si="192"/>
        <v>0.34093144253868785</v>
      </c>
      <c r="CA46" s="430">
        <f>IF(ISERROR((AS46-AG46)/AG46)=TRUE,0,(AS46-AG46)/AG46)</f>
        <v>0.450028181405771</v>
      </c>
      <c r="CB46" s="430">
        <f>IF(ISERROR((AT46-AH46)/AH46)=TRUE,0,(AT46-AH46)/AH46)</f>
        <v>-4.8412337610243189E-2</v>
      </c>
      <c r="CC46" s="39">
        <f>O46-C46</f>
        <v>-840402.69</v>
      </c>
      <c r="CD46" s="61">
        <f>P46-D46</f>
        <v>-1033393.4500000002</v>
      </c>
      <c r="CE46" s="62">
        <f>Q46-E46</f>
        <v>-404988.50999999978</v>
      </c>
      <c r="CF46" s="62">
        <f>R46-F46</f>
        <v>260145.73999999976</v>
      </c>
      <c r="CG46" s="62">
        <f>S46-G46</f>
        <v>-173808</v>
      </c>
      <c r="CH46" s="62">
        <f>T46-H46</f>
        <v>139010.62999999989</v>
      </c>
      <c r="CI46" s="62">
        <f>U46-I46</f>
        <v>237775.58000000007</v>
      </c>
      <c r="CJ46" s="62">
        <f>V46-J46</f>
        <v>-118977.30000000005</v>
      </c>
      <c r="CK46" s="62">
        <f>W46-K46</f>
        <v>-388662.05000000005</v>
      </c>
      <c r="CL46" s="62">
        <f>X46-L46</f>
        <v>-258179.29000000004</v>
      </c>
      <c r="CM46" s="62">
        <f>Y46-M46</f>
        <v>-481781.34999999963</v>
      </c>
      <c r="CN46" s="62">
        <f>Z46-N46</f>
        <v>71341.830000000075</v>
      </c>
      <c r="CO46" s="62">
        <f>AA46-O46</f>
        <v>297618.89999999991</v>
      </c>
      <c r="CP46" s="62">
        <f>AB46-P46</f>
        <v>161242</v>
      </c>
      <c r="CQ46" s="62">
        <f>AC46-Q46</f>
        <v>9518</v>
      </c>
      <c r="CR46" s="62">
        <f>AD46-R46</f>
        <v>-283471</v>
      </c>
      <c r="CS46" s="62">
        <f>AE46-S46</f>
        <v>595725</v>
      </c>
      <c r="CT46" s="62">
        <f>AF46-T46</f>
        <v>-54747</v>
      </c>
      <c r="CU46" s="62">
        <f>AG46-U46</f>
        <v>-513021</v>
      </c>
      <c r="CV46" s="320">
        <f>AH46-V46</f>
        <v>82090</v>
      </c>
      <c r="CW46" s="320">
        <f>AI46-W46</f>
        <v>430439</v>
      </c>
      <c r="CX46" s="341">
        <f>AJ46-X46</f>
        <v>94711</v>
      </c>
      <c r="CY46" s="341">
        <f>AK46-Y46</f>
        <v>796892</v>
      </c>
      <c r="CZ46" s="341">
        <f>AL46-Z46</f>
        <v>319830</v>
      </c>
      <c r="DA46" s="341">
        <f>AM46-AA46</f>
        <v>1345332</v>
      </c>
      <c r="DB46" s="341">
        <f>AN46-AB46</f>
        <v>1003733</v>
      </c>
      <c r="DC46" s="341">
        <f>AO46-AC46</f>
        <v>367111</v>
      </c>
      <c r="DD46" s="341">
        <f>AP46-AD46</f>
        <v>532969</v>
      </c>
      <c r="DE46" s="341">
        <f>AQ46-AE46</f>
        <v>-91766</v>
      </c>
      <c r="DF46" s="341">
        <f>AR46-AF46</f>
        <v>650683</v>
      </c>
      <c r="DG46" s="341">
        <f>AS46-AG46</f>
        <v>818410</v>
      </c>
      <c r="DH46" s="341">
        <f>AT46-AH46</f>
        <v>-90518</v>
      </c>
      <c r="DI46" s="348"/>
    </row>
    <row r="47" spans="1:113" s="37" customFormat="1" x14ac:dyDescent="0.25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47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47">
        <f>'NECO-ELECTRIC'!X47+'NECO-GAS'!X47</f>
        <v>2211401</v>
      </c>
      <c r="Y47" s="60">
        <f>'NECO-ELECTRIC'!Y47+'NECO-GAS'!Y47</f>
        <v>2385654</v>
      </c>
      <c r="Z47" s="214">
        <f>'NECO-ELECTRIC'!Z47+'NECO-GAS'!Z47</f>
        <v>2882034</v>
      </c>
      <c r="AA47" s="214">
        <f>'NECO-ELECTRIC'!AA47+'NECO-GAS'!AA47</f>
        <v>2839057</v>
      </c>
      <c r="AB47" s="214">
        <f>'NECO-ELECTRIC'!AB47+'NECO-GAS'!AB47</f>
        <v>2407890</v>
      </c>
      <c r="AC47" s="214">
        <f>'NECO-ELECTRIC'!AC47+'NECO-GAS'!AC47</f>
        <v>1831061</v>
      </c>
      <c r="AD47" s="214">
        <f>'NECO-ELECTRIC'!AD47+'NECO-GAS'!AD47</f>
        <v>1768651</v>
      </c>
      <c r="AE47" s="214">
        <f>'NECO-ELECTRIC'!AE47+'NECO-GAS'!AE47</f>
        <v>1869226</v>
      </c>
      <c r="AF47" s="214">
        <f>'NECO-ELECTRIC'!AF47+'NECO-GAS'!AF47</f>
        <v>1643583</v>
      </c>
      <c r="AG47" s="214">
        <f>'NECO-ELECTRIC'!AG47+'NECO-GAS'!AG47</f>
        <v>1848635</v>
      </c>
      <c r="AH47" s="214">
        <f>'NECO-ELECTRIC'!AH47+'NECO-GAS'!AH47</f>
        <v>2358631</v>
      </c>
      <c r="AI47" s="59">
        <f>'NECO-ELECTRIC'!AI47+'NECO-GAS'!AI47</f>
        <v>2337869</v>
      </c>
      <c r="AJ47" s="361">
        <f>'NECO-ELECTRIC'!AJ47+'NECO-GAS'!AJ47</f>
        <v>2299224</v>
      </c>
      <c r="AK47" s="448">
        <f>'NECO-ELECTRIC'!AK47+'NECO-GAS'!AK47</f>
        <v>3299119</v>
      </c>
      <c r="AL47" s="228">
        <f>'NECO-ELECTRIC'!AL47+'NECO-GAS'!AL47</f>
        <v>3217934</v>
      </c>
      <c r="AM47" s="228">
        <f>'NECO-ELECTRIC'!AM47+'NECO-GAS'!AM47</f>
        <v>3396899</v>
      </c>
      <c r="AN47" s="228">
        <f>'NECO-ELECTRIC'!AN47+'NECO-GAS'!AN47</f>
        <v>2621307</v>
      </c>
      <c r="AO47" s="214">
        <f>'NECO-ELECTRIC'!AO47+'NECO-GAS'!AO47</f>
        <v>2219238</v>
      </c>
      <c r="AP47" s="214">
        <f>'NECO-ELECTRIC'!AP47+'NECO-GAS'!AP47</f>
        <v>2287635</v>
      </c>
      <c r="AQ47" s="214">
        <f>'NECO-ELECTRIC'!AQ47+'NECO-GAS'!AQ47</f>
        <v>2096314</v>
      </c>
      <c r="AR47" s="214">
        <f>'NECO-ELECTRIC'!AR47+'NECO-GAS'!AR47</f>
        <v>2327198</v>
      </c>
      <c r="AS47" s="214">
        <f>'NECO-ELECTRIC'!AS47+'NECO-GAS'!AS47</f>
        <v>2432297</v>
      </c>
      <c r="AT47" s="214">
        <f>'NECO-ELECTRIC'!AT47+'NECO-GAS'!AT47</f>
        <v>2321024</v>
      </c>
      <c r="AU47" s="59"/>
      <c r="AV47" s="361"/>
      <c r="AW47" s="401">
        <f t="shared" si="190"/>
        <v>0.31374979635497441</v>
      </c>
      <c r="AX47" s="169">
        <f t="shared" si="190"/>
        <v>0.43165377921234005</v>
      </c>
      <c r="AY47" s="169">
        <f t="shared" si="190"/>
        <v>0.22298781202934673</v>
      </c>
      <c r="AZ47" s="169">
        <f t="shared" si="190"/>
        <v>0.46423142058346256</v>
      </c>
      <c r="BA47" s="169">
        <f t="shared" si="190"/>
        <v>-2.7679815470267523E-2</v>
      </c>
      <c r="BB47" s="169">
        <f t="shared" si="190"/>
        <v>0.23674527977937426</v>
      </c>
      <c r="BC47" s="169">
        <f t="shared" si="190"/>
        <v>0.1179629445685452</v>
      </c>
      <c r="BD47" s="169">
        <f t="shared" si="190"/>
        <v>0.30599294064193316</v>
      </c>
      <c r="BE47" s="169">
        <f t="shared" si="190"/>
        <v>0.10647746517829383</v>
      </c>
      <c r="BF47" s="169">
        <f t="shared" si="190"/>
        <v>0.27458998181027078</v>
      </c>
      <c r="BG47" s="169">
        <f t="shared" si="191"/>
        <v>0.19319143646043804</v>
      </c>
      <c r="BH47" s="169">
        <f t="shared" si="191"/>
        <v>0.17838090697093023</v>
      </c>
      <c r="BI47" s="169">
        <f t="shared" si="191"/>
        <v>-6.6457353004445649E-2</v>
      </c>
      <c r="BJ47" s="169">
        <f t="shared" si="191"/>
        <v>-0.33929458792242284</v>
      </c>
      <c r="BK47" s="169">
        <f t="shared" si="191"/>
        <v>-0.21697261163220918</v>
      </c>
      <c r="BL47" s="169">
        <f t="shared" si="191"/>
        <v>-8.8954914201148386E-2</v>
      </c>
      <c r="BM47" s="169">
        <f t="shared" si="191"/>
        <v>0.12064849465163377</v>
      </c>
      <c r="BN47" s="169">
        <f t="shared" si="191"/>
        <v>-0.18033920822821076</v>
      </c>
      <c r="BO47" s="169">
        <f t="shared" si="191"/>
        <v>-0.16310345748617988</v>
      </c>
      <c r="BP47" s="307">
        <f t="shared" si="191"/>
        <v>0.10037411108379314</v>
      </c>
      <c r="BQ47" s="307">
        <f t="shared" si="192"/>
        <v>0.20869138125802975</v>
      </c>
      <c r="BR47" s="404">
        <f t="shared" si="192"/>
        <v>3.9713738033038785E-2</v>
      </c>
      <c r="BS47" s="466">
        <f t="shared" si="192"/>
        <v>0.38289919661442939</v>
      </c>
      <c r="BT47" s="430">
        <f t="shared" si="192"/>
        <v>0.11654963126736187</v>
      </c>
      <c r="BU47" s="430">
        <f t="shared" si="192"/>
        <v>0.1964884819149457</v>
      </c>
      <c r="BV47" s="430">
        <f t="shared" si="192"/>
        <v>8.8632371080074254E-2</v>
      </c>
      <c r="BW47" s="430">
        <f t="shared" si="192"/>
        <v>0.21199566808533413</v>
      </c>
      <c r="BX47" s="430">
        <f t="shared" si="192"/>
        <v>0.29343493996271736</v>
      </c>
      <c r="BY47" s="430">
        <f t="shared" si="192"/>
        <v>0.12148771737606903</v>
      </c>
      <c r="BZ47" s="430">
        <f t="shared" si="192"/>
        <v>0.41592970966479942</v>
      </c>
      <c r="CA47" s="430">
        <f>IF(ISERROR((AS47-AG47)/AG47)=TRUE,0,(AS47-AG47)/AG47)</f>
        <v>0.31572592750867534</v>
      </c>
      <c r="CB47" s="430">
        <f>IF(ISERROR((AT47-AH47)/AH47)=TRUE,0,(AT47-AH47)/AH47)</f>
        <v>-1.5944418605538552E-2</v>
      </c>
      <c r="CC47" s="39">
        <f>O47-C47</f>
        <v>726291.13000000035</v>
      </c>
      <c r="CD47" s="61">
        <f>P47-D47</f>
        <v>1098819.4100000001</v>
      </c>
      <c r="CE47" s="62">
        <f>Q47-E47</f>
        <v>426368.25</v>
      </c>
      <c r="CF47" s="62">
        <f>R47-F47</f>
        <v>615498.62000000011</v>
      </c>
      <c r="CG47" s="62">
        <f>S47-G47</f>
        <v>-47483.89000000013</v>
      </c>
      <c r="CH47" s="62">
        <f>T47-H47</f>
        <v>383847.35000000009</v>
      </c>
      <c r="CI47" s="62">
        <f>U47-I47</f>
        <v>233076.02000000002</v>
      </c>
      <c r="CJ47" s="62">
        <f>V47-J47</f>
        <v>502215.61999999988</v>
      </c>
      <c r="CK47" s="62">
        <f>W47-K47</f>
        <v>186131.5</v>
      </c>
      <c r="CL47" s="62">
        <f>X47-L47</f>
        <v>476410.89999999991</v>
      </c>
      <c r="CM47" s="62">
        <f>Y47-M47</f>
        <v>386264.85999999987</v>
      </c>
      <c r="CN47" s="62">
        <f>Z47-N47</f>
        <v>436276.45000000019</v>
      </c>
      <c r="CO47" s="62">
        <f>AA47-O47</f>
        <v>-202107.76000000024</v>
      </c>
      <c r="CP47" s="62">
        <f>AB47-P47</f>
        <v>-1236533</v>
      </c>
      <c r="CQ47" s="62">
        <f>AC47-Q47</f>
        <v>-507377</v>
      </c>
      <c r="CR47" s="62">
        <f>AD47-R47</f>
        <v>-172692</v>
      </c>
      <c r="CS47" s="62">
        <f>AE47-S47</f>
        <v>201240</v>
      </c>
      <c r="CT47" s="62">
        <f>AF47-T47</f>
        <v>-361616</v>
      </c>
      <c r="CU47" s="62">
        <f>AG47-U47</f>
        <v>-360282</v>
      </c>
      <c r="CV47" s="320">
        <f>AH47-V47</f>
        <v>215150</v>
      </c>
      <c r="CW47" s="320">
        <f>AI47-W47</f>
        <v>403654</v>
      </c>
      <c r="CX47" s="341">
        <f>AJ47-X47</f>
        <v>87823</v>
      </c>
      <c r="CY47" s="341">
        <f>AK47-Y47</f>
        <v>913465</v>
      </c>
      <c r="CZ47" s="341">
        <f>AL47-Z47</f>
        <v>335900</v>
      </c>
      <c r="DA47" s="341">
        <f>AM47-AA47</f>
        <v>557842</v>
      </c>
      <c r="DB47" s="341">
        <f>AN47-AB47</f>
        <v>213417</v>
      </c>
      <c r="DC47" s="341">
        <f>AO47-AC47</f>
        <v>388177</v>
      </c>
      <c r="DD47" s="341">
        <f>AP47-AD47</f>
        <v>518984</v>
      </c>
      <c r="DE47" s="341">
        <f>AQ47-AE47</f>
        <v>227088</v>
      </c>
      <c r="DF47" s="341">
        <f>AR47-AF47</f>
        <v>683615</v>
      </c>
      <c r="DG47" s="341">
        <f>AS47-AG47</f>
        <v>583662</v>
      </c>
      <c r="DH47" s="341">
        <f>AT47-AH47</f>
        <v>-37607</v>
      </c>
      <c r="DI47" s="348"/>
    </row>
    <row r="48" spans="1:113" s="37" customFormat="1" x14ac:dyDescent="0.25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47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47">
        <f>'NECO-ELECTRIC'!X48+'NECO-GAS'!X48</f>
        <v>2992091</v>
      </c>
      <c r="Y48" s="60">
        <f>'NECO-ELECTRIC'!Y48+'NECO-GAS'!Y48</f>
        <v>3281970</v>
      </c>
      <c r="Z48" s="214">
        <f>'NECO-ELECTRIC'!Z48+'NECO-GAS'!Z48</f>
        <v>3437058</v>
      </c>
      <c r="AA48" s="214">
        <f>'NECO-ELECTRIC'!AA48+'NECO-GAS'!AA48</f>
        <v>3262760</v>
      </c>
      <c r="AB48" s="214">
        <f>'NECO-ELECTRIC'!AB48+'NECO-GAS'!AB48</f>
        <v>2828824</v>
      </c>
      <c r="AC48" s="214">
        <f>'NECO-ELECTRIC'!AC48+'NECO-GAS'!AC48</f>
        <v>2164106</v>
      </c>
      <c r="AD48" s="214">
        <f>'NECO-ELECTRIC'!AD48+'NECO-GAS'!AD48</f>
        <v>2372594</v>
      </c>
      <c r="AE48" s="214">
        <f>'NECO-ELECTRIC'!AE48+'NECO-GAS'!AE48</f>
        <v>2493000</v>
      </c>
      <c r="AF48" s="214">
        <f>'NECO-ELECTRIC'!AF48+'NECO-GAS'!AF48</f>
        <v>2040421</v>
      </c>
      <c r="AG48" s="214">
        <f>'NECO-ELECTRIC'!AG48+'NECO-GAS'!AG48</f>
        <v>2144475</v>
      </c>
      <c r="AH48" s="214">
        <f>'NECO-ELECTRIC'!AH48+'NECO-GAS'!AH48</f>
        <v>3761558</v>
      </c>
      <c r="AI48" s="59">
        <f>'NECO-ELECTRIC'!AI48+'NECO-GAS'!AI48</f>
        <v>4172323</v>
      </c>
      <c r="AJ48" s="361">
        <f>'NECO-ELECTRIC'!AJ48+'NECO-GAS'!AJ48</f>
        <v>3970543</v>
      </c>
      <c r="AK48" s="448">
        <f>'NECO-ELECTRIC'!AK48+'NECO-GAS'!AK48</f>
        <v>5622772</v>
      </c>
      <c r="AL48" s="228">
        <f>'NECO-ELECTRIC'!AL48+'NECO-GAS'!AL48</f>
        <v>4622206</v>
      </c>
      <c r="AM48" s="228">
        <f>'NECO-ELECTRIC'!AM48+'NECO-GAS'!AM48</f>
        <v>4353393</v>
      </c>
      <c r="AN48" s="228">
        <f>'NECO-ELECTRIC'!AN48+'NECO-GAS'!AN48</f>
        <v>3132410</v>
      </c>
      <c r="AO48" s="214">
        <f>'NECO-ELECTRIC'!AO48+'NECO-GAS'!AO48</f>
        <v>3015693</v>
      </c>
      <c r="AP48" s="214">
        <f>'NECO-ELECTRIC'!AP48+'NECO-GAS'!AP48</f>
        <v>3036227</v>
      </c>
      <c r="AQ48" s="214">
        <f>'NECO-ELECTRIC'!AQ48+'NECO-GAS'!AQ48</f>
        <v>2512987</v>
      </c>
      <c r="AR48" s="214">
        <f>'NECO-ELECTRIC'!AR48+'NECO-GAS'!AR48</f>
        <v>2737410</v>
      </c>
      <c r="AS48" s="214">
        <f>'NECO-ELECTRIC'!AS48+'NECO-GAS'!AS48</f>
        <v>3076896</v>
      </c>
      <c r="AT48" s="214">
        <f>'NECO-ELECTRIC'!AT48+'NECO-GAS'!AT48</f>
        <v>2831863</v>
      </c>
      <c r="AU48" s="59"/>
      <c r="AV48" s="361"/>
      <c r="AW48" s="401">
        <f t="shared" si="190"/>
        <v>0.13945190258133058</v>
      </c>
      <c r="AX48" s="169">
        <f t="shared" si="190"/>
        <v>0.50264126954910604</v>
      </c>
      <c r="AY48" s="169">
        <f t="shared" si="190"/>
        <v>0.37346959643396832</v>
      </c>
      <c r="AZ48" s="169">
        <f t="shared" si="190"/>
        <v>0.54833517971123513</v>
      </c>
      <c r="BA48" s="169">
        <f t="shared" si="190"/>
        <v>3.3297566537813322E-2</v>
      </c>
      <c r="BB48" s="169">
        <f t="shared" si="190"/>
        <v>0.32156560312467142</v>
      </c>
      <c r="BC48" s="169">
        <f t="shared" si="190"/>
        <v>0.22495174184827452</v>
      </c>
      <c r="BD48" s="169">
        <f t="shared" si="190"/>
        <v>0.44044078534429898</v>
      </c>
      <c r="BE48" s="169">
        <f t="shared" si="190"/>
        <v>0.23524803649937714</v>
      </c>
      <c r="BF48" s="169">
        <f t="shared" si="190"/>
        <v>0.32016573947331201</v>
      </c>
      <c r="BG48" s="169">
        <f t="shared" si="191"/>
        <v>0.50094770484842099</v>
      </c>
      <c r="BH48" s="169">
        <f t="shared" si="191"/>
        <v>0.31926112459781558</v>
      </c>
      <c r="BI48" s="169">
        <f t="shared" si="191"/>
        <v>8.0974501699520966E-3</v>
      </c>
      <c r="BJ48" s="169">
        <f t="shared" si="191"/>
        <v>-0.39883525318494756</v>
      </c>
      <c r="BK48" s="169">
        <f t="shared" si="191"/>
        <v>-0.27484797349370782</v>
      </c>
      <c r="BL48" s="169">
        <f t="shared" si="191"/>
        <v>-0.10726034793831404</v>
      </c>
      <c r="BM48" s="169">
        <f t="shared" si="191"/>
        <v>5.8704821374880881E-2</v>
      </c>
      <c r="BN48" s="169">
        <f t="shared" si="191"/>
        <v>-0.14147145834323874</v>
      </c>
      <c r="BO48" s="169">
        <f t="shared" si="191"/>
        <v>-0.20276627898114982</v>
      </c>
      <c r="BP48" s="307">
        <f t="shared" si="191"/>
        <v>0.40766440211391519</v>
      </c>
      <c r="BQ48" s="307">
        <f t="shared" si="192"/>
        <v>0.47259775499169171</v>
      </c>
      <c r="BR48" s="404">
        <f t="shared" si="192"/>
        <v>0.32701278136259893</v>
      </c>
      <c r="BS48" s="466">
        <f t="shared" si="192"/>
        <v>0.71323077298086213</v>
      </c>
      <c r="BT48" s="430">
        <f t="shared" si="192"/>
        <v>0.34481466416918188</v>
      </c>
      <c r="BU48" s="430">
        <f t="shared" si="192"/>
        <v>0.33426700094398609</v>
      </c>
      <c r="BV48" s="430">
        <f t="shared" si="192"/>
        <v>0.10731880102827182</v>
      </c>
      <c r="BW48" s="430">
        <f t="shared" si="192"/>
        <v>0.3935052164727606</v>
      </c>
      <c r="BX48" s="430">
        <f t="shared" si="192"/>
        <v>0.27970777975498545</v>
      </c>
      <c r="BY48" s="430">
        <f t="shared" si="192"/>
        <v>8.0172482952266342E-3</v>
      </c>
      <c r="BZ48" s="430">
        <f t="shared" si="192"/>
        <v>0.34159077954990663</v>
      </c>
      <c r="CA48" s="430">
        <f>IF(ISERROR((AS48-AG48)/AG48)=TRUE,0,(AS48-AG48)/AG48)</f>
        <v>0.43480152484873918</v>
      </c>
      <c r="CB48" s="430">
        <f>IF(ISERROR((AT48-AH48)/AH48)=TRUE,0,(AT48-AH48)/AH48)</f>
        <v>-0.24715689615845349</v>
      </c>
      <c r="CC48" s="39">
        <f>O48-C48</f>
        <v>396105.67000000039</v>
      </c>
      <c r="CD48" s="61">
        <f>P48-D48</f>
        <v>1574038.15</v>
      </c>
      <c r="CE48" s="62">
        <f>Q48-E48</f>
        <v>811494.66000000015</v>
      </c>
      <c r="CF48" s="62">
        <f>R48-F48</f>
        <v>941195.26</v>
      </c>
      <c r="CG48" s="62">
        <f>S48-G48</f>
        <v>75881.25</v>
      </c>
      <c r="CH48" s="62">
        <f>T48-H48</f>
        <v>578290.30000000005</v>
      </c>
      <c r="CI48" s="62">
        <f>U48-I48</f>
        <v>493975.83999999985</v>
      </c>
      <c r="CJ48" s="62">
        <f>V48-J48</f>
        <v>817072.79999999981</v>
      </c>
      <c r="CK48" s="62">
        <f>W48-K48</f>
        <v>539592.14999999991</v>
      </c>
      <c r="CL48" s="62">
        <f>X48-L48</f>
        <v>725639.96999999974</v>
      </c>
      <c r="CM48" s="62">
        <f>Y48-M48</f>
        <v>1095371.5</v>
      </c>
      <c r="CN48" s="62">
        <f>Z48-N48</f>
        <v>831767.86000000034</v>
      </c>
      <c r="CO48" s="62">
        <f>AA48-O48</f>
        <v>26207.819999999832</v>
      </c>
      <c r="CP48" s="62">
        <f>AB48-P48</f>
        <v>-1876748</v>
      </c>
      <c r="CQ48" s="62">
        <f>AC48-Q48</f>
        <v>-820242</v>
      </c>
      <c r="CR48" s="62">
        <f>AD48-R48</f>
        <v>-285061</v>
      </c>
      <c r="CS48" s="62">
        <f>AE48-S48</f>
        <v>138236</v>
      </c>
      <c r="CT48" s="62">
        <f>AF48-T48</f>
        <v>-336228</v>
      </c>
      <c r="CU48" s="62">
        <f>AG48-U48</f>
        <v>-545420</v>
      </c>
      <c r="CV48" s="320">
        <f>AH48-V48</f>
        <v>1089360</v>
      </c>
      <c r="CW48" s="320">
        <f>AI48-W48</f>
        <v>1339015</v>
      </c>
      <c r="CX48" s="341">
        <f>AJ48-X48</f>
        <v>978452</v>
      </c>
      <c r="CY48" s="341">
        <f>AK48-Y48</f>
        <v>2340802</v>
      </c>
      <c r="CZ48" s="341">
        <f>AL48-Z48</f>
        <v>1185148</v>
      </c>
      <c r="DA48" s="341">
        <f>AM48-AA48</f>
        <v>1090633</v>
      </c>
      <c r="DB48" s="341">
        <f>AN48-AB48</f>
        <v>303586</v>
      </c>
      <c r="DC48" s="341">
        <f>AO48-AC48</f>
        <v>851587</v>
      </c>
      <c r="DD48" s="341">
        <f>AP48-AD48</f>
        <v>663633</v>
      </c>
      <c r="DE48" s="341">
        <f>AQ48-AE48</f>
        <v>19987</v>
      </c>
      <c r="DF48" s="341">
        <f>AR48-AF48</f>
        <v>696989</v>
      </c>
      <c r="DG48" s="341">
        <f>AS48-AG48</f>
        <v>932421</v>
      </c>
      <c r="DH48" s="341">
        <f>AT48-AH48</f>
        <v>-929695</v>
      </c>
      <c r="DI48" s="348"/>
    </row>
    <row r="49" spans="1:113" s="37" customFormat="1" x14ac:dyDescent="0.25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47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47">
        <f>'NECO-ELECTRIC'!X49+'NECO-GAS'!X49</f>
        <v>2864720</v>
      </c>
      <c r="Y49" s="60">
        <f>'NECO-ELECTRIC'!Y49+'NECO-GAS'!Y49</f>
        <v>3740401</v>
      </c>
      <c r="Z49" s="214">
        <f>'NECO-ELECTRIC'!Z49+'NECO-GAS'!Z49</f>
        <v>3582621</v>
      </c>
      <c r="AA49" s="214">
        <f>'NECO-ELECTRIC'!AA49+'NECO-GAS'!AA49</f>
        <v>3190345</v>
      </c>
      <c r="AB49" s="214">
        <f>'NECO-ELECTRIC'!AB49+'NECO-GAS'!AB49</f>
        <v>2195120</v>
      </c>
      <c r="AC49" s="214">
        <f>'NECO-ELECTRIC'!AC49+'NECO-GAS'!AC49</f>
        <v>2122511</v>
      </c>
      <c r="AD49" s="214">
        <f>'NECO-ELECTRIC'!AD49+'NECO-GAS'!AD49</f>
        <v>2789391</v>
      </c>
      <c r="AE49" s="214">
        <f>'NECO-ELECTRIC'!AE49+'NECO-GAS'!AE49</f>
        <v>3735346</v>
      </c>
      <c r="AF49" s="214">
        <f>'NECO-ELECTRIC'!AF49+'NECO-GAS'!AF49</f>
        <v>2072563</v>
      </c>
      <c r="AG49" s="214">
        <f>'NECO-ELECTRIC'!AG49+'NECO-GAS'!AG49</f>
        <v>2393524</v>
      </c>
      <c r="AH49" s="214">
        <f>'NECO-ELECTRIC'!AH49+'NECO-GAS'!AH49</f>
        <v>4213672</v>
      </c>
      <c r="AI49" s="59">
        <f>'NECO-ELECTRIC'!AI49+'NECO-GAS'!AI49</f>
        <v>4490074</v>
      </c>
      <c r="AJ49" s="361">
        <f>'NECO-ELECTRIC'!AJ49+'NECO-GAS'!AJ49</f>
        <v>4618275</v>
      </c>
      <c r="AK49" s="448">
        <f>'NECO-ELECTRIC'!AK49+'NECO-GAS'!AK49</f>
        <v>7018720</v>
      </c>
      <c r="AL49" s="228">
        <f>'NECO-ELECTRIC'!AL49+'NECO-GAS'!AL49</f>
        <v>5288100</v>
      </c>
      <c r="AM49" s="228">
        <f>'NECO-ELECTRIC'!AM49+'NECO-GAS'!AM49</f>
        <v>5189818</v>
      </c>
      <c r="AN49" s="228">
        <f>'NECO-ELECTRIC'!AN49+'NECO-GAS'!AN49</f>
        <v>3429615</v>
      </c>
      <c r="AO49" s="214">
        <f>'NECO-ELECTRIC'!AO49+'NECO-GAS'!AO49</f>
        <v>4558146</v>
      </c>
      <c r="AP49" s="214">
        <f>'NECO-ELECTRIC'!AP49+'NECO-GAS'!AP49</f>
        <v>4717154</v>
      </c>
      <c r="AQ49" s="214">
        <f>'NECO-ELECTRIC'!AQ49+'NECO-GAS'!AQ49</f>
        <v>3738955</v>
      </c>
      <c r="AR49" s="214">
        <f>'NECO-ELECTRIC'!AR49+'NECO-GAS'!AR49</f>
        <v>4111157</v>
      </c>
      <c r="AS49" s="214">
        <f>'NECO-ELECTRIC'!AS49+'NECO-GAS'!AS49</f>
        <v>4524643</v>
      </c>
      <c r="AT49" s="214">
        <f>'NECO-ELECTRIC'!AT49+'NECO-GAS'!AT49</f>
        <v>3057684</v>
      </c>
      <c r="AU49" s="59"/>
      <c r="AV49" s="361"/>
      <c r="AW49" s="401">
        <f t="shared" si="190"/>
        <v>0.49895342474953591</v>
      </c>
      <c r="AX49" s="169">
        <f t="shared" si="190"/>
        <v>0.16622247188980349</v>
      </c>
      <c r="AY49" s="169">
        <f t="shared" si="190"/>
        <v>0.24231873434604936</v>
      </c>
      <c r="AZ49" s="169">
        <f t="shared" si="190"/>
        <v>0.81862865603742574</v>
      </c>
      <c r="BA49" s="169">
        <f t="shared" si="190"/>
        <v>0.63576058890933851</v>
      </c>
      <c r="BB49" s="169">
        <f t="shared" si="190"/>
        <v>1.3251932116931102</v>
      </c>
      <c r="BC49" s="169">
        <f t="shared" si="190"/>
        <v>-0.11410252592326992</v>
      </c>
      <c r="BD49" s="169">
        <f t="shared" si="190"/>
        <v>1.2502110397806754</v>
      </c>
      <c r="BE49" s="169">
        <f t="shared" si="190"/>
        <v>0.6942633295689713</v>
      </c>
      <c r="BF49" s="169">
        <f t="shared" si="190"/>
        <v>0.11909653791716329</v>
      </c>
      <c r="BG49" s="169">
        <f t="shared" si="191"/>
        <v>0.44154598311742926</v>
      </c>
      <c r="BH49" s="169">
        <f t="shared" si="191"/>
        <v>0.61831527537427122</v>
      </c>
      <c r="BI49" s="169">
        <f t="shared" si="191"/>
        <v>-2.5201704976787059E-2</v>
      </c>
      <c r="BJ49" s="169">
        <f t="shared" si="191"/>
        <v>-0.32470063877673822</v>
      </c>
      <c r="BK49" s="169">
        <f t="shared" si="191"/>
        <v>-0.11039025269396326</v>
      </c>
      <c r="BL49" s="169">
        <f t="shared" si="191"/>
        <v>8.6140392684590728E-2</v>
      </c>
      <c r="BM49" s="169">
        <f t="shared" si="191"/>
        <v>0.10286455450023015</v>
      </c>
      <c r="BN49" s="169">
        <f t="shared" si="191"/>
        <v>-0.21216112554329769</v>
      </c>
      <c r="BO49" s="169">
        <f t="shared" si="191"/>
        <v>9.4090371369905348E-2</v>
      </c>
      <c r="BP49" s="307">
        <f t="shared" si="191"/>
        <v>0.86259239645982644</v>
      </c>
      <c r="BQ49" s="307">
        <f t="shared" si="192"/>
        <v>0.51672730097926944</v>
      </c>
      <c r="BR49" s="404">
        <f t="shared" si="192"/>
        <v>0.612120905358988</v>
      </c>
      <c r="BS49" s="466">
        <f t="shared" si="192"/>
        <v>0.87646190876325825</v>
      </c>
      <c r="BT49" s="430">
        <f t="shared" si="192"/>
        <v>0.47604226068009986</v>
      </c>
      <c r="BU49" s="430">
        <f t="shared" si="192"/>
        <v>0.62672626314708912</v>
      </c>
      <c r="BV49" s="430">
        <f t="shared" si="192"/>
        <v>0.56238155545027146</v>
      </c>
      <c r="BW49" s="430">
        <f t="shared" si="192"/>
        <v>1.1475252660645812</v>
      </c>
      <c r="BX49" s="430">
        <f t="shared" si="192"/>
        <v>0.69110533446189504</v>
      </c>
      <c r="BY49" s="430">
        <f t="shared" si="192"/>
        <v>9.6617555642770447E-4</v>
      </c>
      <c r="BZ49" s="430">
        <f t="shared" si="192"/>
        <v>0.98361014840079652</v>
      </c>
      <c r="CA49" s="430">
        <f>IF(ISERROR((AS49-AG49)/AG49)=TRUE,0,(AS49-AG49)/AG49)</f>
        <v>0.89036876170867729</v>
      </c>
      <c r="CB49" s="430">
        <f>IF(ISERROR((AT49-AH49)/AH49)=TRUE,0,(AT49-AH49)/AH49)</f>
        <v>-0.274342188950635</v>
      </c>
      <c r="CC49" s="39">
        <f>O49-C49</f>
        <v>1089418.5300000003</v>
      </c>
      <c r="CD49" s="61">
        <f>P49-D49</f>
        <v>463308.49000000022</v>
      </c>
      <c r="CE49" s="62">
        <f>Q49-E49</f>
        <v>465376.42000000016</v>
      </c>
      <c r="CF49" s="62">
        <f>R49-F49</f>
        <v>1156022.6500000001</v>
      </c>
      <c r="CG49" s="62">
        <f>S49-G49</f>
        <v>1316383.77</v>
      </c>
      <c r="CH49" s="62">
        <f>T49-H49</f>
        <v>1499306.73</v>
      </c>
      <c r="CI49" s="62">
        <f>U49-I49</f>
        <v>-281771.06000000006</v>
      </c>
      <c r="CJ49" s="62">
        <f>V49-J49</f>
        <v>1256906.52</v>
      </c>
      <c r="CK49" s="62">
        <f>W49-K49</f>
        <v>1213079.6299999999</v>
      </c>
      <c r="CL49" s="62">
        <f>X49-L49</f>
        <v>304869.35000000009</v>
      </c>
      <c r="CM49" s="62">
        <f>Y49-M49</f>
        <v>1145685.9900000002</v>
      </c>
      <c r="CN49" s="62">
        <f>Z49-N49</f>
        <v>1368824.31</v>
      </c>
      <c r="CO49" s="62">
        <f>AA49-O49</f>
        <v>-82480.790000000037</v>
      </c>
      <c r="CP49" s="62">
        <f>AB49-P49</f>
        <v>-1055468</v>
      </c>
      <c r="CQ49" s="62">
        <f>AC49-Q49</f>
        <v>-263379</v>
      </c>
      <c r="CR49" s="62">
        <f>AD49-R49</f>
        <v>221223</v>
      </c>
      <c r="CS49" s="62">
        <f>AE49-S49</f>
        <v>348397</v>
      </c>
      <c r="CT49" s="62">
        <f>AF49-T49</f>
        <v>-558131</v>
      </c>
      <c r="CU49" s="62">
        <f>AG49-U49</f>
        <v>205840</v>
      </c>
      <c r="CV49" s="320">
        <f>AH49-V49</f>
        <v>1951410</v>
      </c>
      <c r="CW49" s="320">
        <f>AI49-W49</f>
        <v>1529704</v>
      </c>
      <c r="CX49" s="341">
        <f>AJ49-X49</f>
        <v>1753555</v>
      </c>
      <c r="CY49" s="341">
        <f>AK49-Y49</f>
        <v>3278319</v>
      </c>
      <c r="CZ49" s="341">
        <f>AL49-Z49</f>
        <v>1705479</v>
      </c>
      <c r="DA49" s="341">
        <f>AM49-AA49</f>
        <v>1999473</v>
      </c>
      <c r="DB49" s="341">
        <f>AN49-AB49</f>
        <v>1234495</v>
      </c>
      <c r="DC49" s="341">
        <f>AO49-AC49</f>
        <v>2435635</v>
      </c>
      <c r="DD49" s="341">
        <f>AP49-AD49</f>
        <v>1927763</v>
      </c>
      <c r="DE49" s="341">
        <f>AQ49-AE49</f>
        <v>3609</v>
      </c>
      <c r="DF49" s="341">
        <f>AR49-AF49</f>
        <v>2038594</v>
      </c>
      <c r="DG49" s="341">
        <f>AS49-AG49</f>
        <v>2131119</v>
      </c>
      <c r="DH49" s="341">
        <f>AT49-AH49</f>
        <v>-1155988</v>
      </c>
      <c r="DI49" s="348"/>
    </row>
    <row r="50" spans="1:113" s="122" customFormat="1" x14ac:dyDescent="0.25">
      <c r="A50" s="140"/>
      <c r="B50" s="38" t="s">
        <v>35</v>
      </c>
      <c r="C50" s="132">
        <f>SUM(C45:C49)</f>
        <v>26437981.259999998</v>
      </c>
      <c r="D50" s="133">
        <f t="shared" ref="D50:CE64" si="193">SUM(D45:D49)</f>
        <v>28109456.060000002</v>
      </c>
      <c r="E50" s="133">
        <f t="shared" si="193"/>
        <v>20537889.289999999</v>
      </c>
      <c r="F50" s="133">
        <f t="shared" si="193"/>
        <v>15080292.789999999</v>
      </c>
      <c r="G50" s="133">
        <f t="shared" si="193"/>
        <v>17418554.5</v>
      </c>
      <c r="H50" s="133">
        <f t="shared" si="193"/>
        <v>17615478.75</v>
      </c>
      <c r="I50" s="133">
        <f t="shared" si="193"/>
        <v>21374548.800000001</v>
      </c>
      <c r="J50" s="133">
        <f t="shared" si="193"/>
        <v>17388089.820000004</v>
      </c>
      <c r="K50" s="133">
        <f t="shared" si="193"/>
        <v>18220847.879999999</v>
      </c>
      <c r="L50" s="254">
        <f t="shared" si="193"/>
        <v>19340889.769999996</v>
      </c>
      <c r="M50" s="42">
        <f t="shared" si="193"/>
        <v>22649465.159999996</v>
      </c>
      <c r="N50" s="133">
        <f t="shared" si="193"/>
        <v>28429080.210000001</v>
      </c>
      <c r="O50" s="42">
        <f t="shared" si="193"/>
        <v>30599380.440000001</v>
      </c>
      <c r="P50" s="133">
        <f t="shared" ref="P50:R50" si="194">SUM(P45:P49)</f>
        <v>31652770</v>
      </c>
      <c r="Q50" s="133">
        <f t="shared" si="194"/>
        <v>25332951</v>
      </c>
      <c r="R50" s="133">
        <f t="shared" si="194"/>
        <v>23936933</v>
      </c>
      <c r="S50" s="133">
        <f t="shared" ref="S50:T50" si="195">SUM(S45:S49)</f>
        <v>20118535</v>
      </c>
      <c r="T50" s="133">
        <f t="shared" si="195"/>
        <v>24386268</v>
      </c>
      <c r="U50" s="133">
        <f t="shared" ref="U50:V50" si="196">SUM(U45:U49)</f>
        <v>28423012</v>
      </c>
      <c r="V50" s="133">
        <f t="shared" si="196"/>
        <v>24219424</v>
      </c>
      <c r="W50" s="133">
        <f t="shared" ref="W50" si="197">SUM(W45:W49)</f>
        <v>22292276</v>
      </c>
      <c r="X50" s="254">
        <f t="shared" ref="X50:Y50" si="198">SUM(X45:X49)</f>
        <v>25488860</v>
      </c>
      <c r="Y50" s="42">
        <f t="shared" si="198"/>
        <v>28482053</v>
      </c>
      <c r="Z50" s="222">
        <f t="shared" ref="Z50" si="199">SUM(Z45:Z49)</f>
        <v>35712179</v>
      </c>
      <c r="AA50" s="222">
        <f t="shared" ref="AA50:AB50" si="200">SUM(AA45:AA49)</f>
        <v>34579150</v>
      </c>
      <c r="AB50" s="222">
        <f t="shared" si="200"/>
        <v>29319067</v>
      </c>
      <c r="AC50" s="222">
        <f t="shared" ref="AC50:AD50" si="201">SUM(AC45:AC49)</f>
        <v>23042117</v>
      </c>
      <c r="AD50" s="222">
        <f t="shared" si="201"/>
        <v>21077853</v>
      </c>
      <c r="AE50" s="222">
        <f t="shared" ref="AE50" si="202">SUM(AE45:AE49)</f>
        <v>21255425</v>
      </c>
      <c r="AF50" s="222">
        <f t="shared" ref="AF50" si="203">SUM(AF45:AF49)</f>
        <v>19403127</v>
      </c>
      <c r="AG50" s="222">
        <f t="shared" ref="AG50:AH50" si="204">SUM(AG45:AG49)</f>
        <v>21069434</v>
      </c>
      <c r="AH50" s="222">
        <f t="shared" si="204"/>
        <v>25667821</v>
      </c>
      <c r="AI50" s="133">
        <f t="shared" ref="AI50" si="205">SUM(AI45:AI49)</f>
        <v>25332284</v>
      </c>
      <c r="AJ50" s="362">
        <f t="shared" ref="AJ50:AK50" si="206">SUM(AJ45:AJ49)</f>
        <v>24902182</v>
      </c>
      <c r="AK50" s="449">
        <f t="shared" si="206"/>
        <v>36290336</v>
      </c>
      <c r="AL50" s="282">
        <f t="shared" ref="AL50:AM50" si="207">SUM(AL45:AL49)</f>
        <v>35862285</v>
      </c>
      <c r="AM50" s="282">
        <f t="shared" si="207"/>
        <v>39354358</v>
      </c>
      <c r="AN50" s="282">
        <f t="shared" ref="AN50" si="208">SUM(AN45:AN49)</f>
        <v>30883305</v>
      </c>
      <c r="AO50" s="222">
        <f t="shared" ref="AO50" si="209">SUM(AO45:AO49)</f>
        <v>25546019</v>
      </c>
      <c r="AP50" s="222">
        <f t="shared" ref="AP50:AQ50" si="210">SUM(AP45:AP49)</f>
        <v>23766710</v>
      </c>
      <c r="AQ50" s="222">
        <f t="shared" si="210"/>
        <v>21564966</v>
      </c>
      <c r="AR50" s="222">
        <f t="shared" ref="AR50:AS50" si="211">SUM(AR45:AR49)</f>
        <v>25893578</v>
      </c>
      <c r="AS50" s="222">
        <f t="shared" si="211"/>
        <v>27815712</v>
      </c>
      <c r="AT50" s="222">
        <f t="shared" ref="AT50" si="212">SUM(AT45:AT49)</f>
        <v>23524523</v>
      </c>
      <c r="AU50" s="133"/>
      <c r="AV50" s="362"/>
      <c r="AW50" s="407">
        <f t="shared" si="190"/>
        <v>0.15740230462664317</v>
      </c>
      <c r="AX50" s="192">
        <f t="shared" si="190"/>
        <v>0.12605416242977976</v>
      </c>
      <c r="AY50" s="193">
        <f t="shared" si="190"/>
        <v>0.23347392919946941</v>
      </c>
      <c r="AZ50" s="193">
        <f t="shared" si="190"/>
        <v>0.58729895588452974</v>
      </c>
      <c r="BA50" s="193">
        <f t="shared" si="190"/>
        <v>0.15500600236374379</v>
      </c>
      <c r="BB50" s="193">
        <f t="shared" si="190"/>
        <v>0.38436589468225496</v>
      </c>
      <c r="BC50" s="193">
        <f t="shared" si="190"/>
        <v>0.32975962514820423</v>
      </c>
      <c r="BD50" s="193">
        <f t="shared" si="190"/>
        <v>0.39287433241473757</v>
      </c>
      <c r="BE50" s="193">
        <f t="shared" si="190"/>
        <v>0.22344888376292185</v>
      </c>
      <c r="BF50" s="193">
        <f t="shared" si="190"/>
        <v>0.31787421897912022</v>
      </c>
      <c r="BG50" s="193">
        <f t="shared" si="191"/>
        <v>0.25751547768556687</v>
      </c>
      <c r="BH50" s="193">
        <f t="shared" si="191"/>
        <v>0.25618481977613017</v>
      </c>
      <c r="BI50" s="193">
        <f t="shared" si="191"/>
        <v>0.13006046209999664</v>
      </c>
      <c r="BJ50" s="193">
        <f t="shared" si="191"/>
        <v>-7.3728239266263262E-2</v>
      </c>
      <c r="BK50" s="193">
        <f t="shared" si="191"/>
        <v>-9.0429022659065661E-2</v>
      </c>
      <c r="BL50" s="193">
        <f t="shared" si="191"/>
        <v>-0.1194422025578632</v>
      </c>
      <c r="BM50" s="193">
        <f t="shared" si="191"/>
        <v>5.6509581835854347E-2</v>
      </c>
      <c r="BN50" s="193">
        <f t="shared" si="191"/>
        <v>-0.20434209121297281</v>
      </c>
      <c r="BO50" s="193">
        <f t="shared" si="191"/>
        <v>-0.25871916741265844</v>
      </c>
      <c r="BP50" s="310">
        <f t="shared" si="191"/>
        <v>5.9803115053438098E-2</v>
      </c>
      <c r="BQ50" s="310">
        <f t="shared" si="192"/>
        <v>0.13637046302495087</v>
      </c>
      <c r="BR50" s="310">
        <f t="shared" si="192"/>
        <v>-2.3017035677546975E-2</v>
      </c>
      <c r="BS50" s="467">
        <f t="shared" si="192"/>
        <v>0.27414747806276463</v>
      </c>
      <c r="BT50" s="431">
        <f t="shared" si="192"/>
        <v>4.2032159393018279E-3</v>
      </c>
      <c r="BU50" s="431">
        <f t="shared" si="192"/>
        <v>0.1380950081190544</v>
      </c>
      <c r="BV50" s="431">
        <f t="shared" si="192"/>
        <v>5.3352243439397304E-2</v>
      </c>
      <c r="BW50" s="431">
        <f t="shared" si="192"/>
        <v>0.10866631742213617</v>
      </c>
      <c r="BX50" s="431">
        <f t="shared" si="192"/>
        <v>0.12756787894858171</v>
      </c>
      <c r="BY50" s="431">
        <f t="shared" si="192"/>
        <v>1.4562917466952555E-2</v>
      </c>
      <c r="BZ50" s="431">
        <f t="shared" si="192"/>
        <v>0.33450541245233306</v>
      </c>
      <c r="CA50" s="431">
        <f>IF(ISERROR((AS50-AG50)/AG50)=TRUE,0,(AS50-AG50)/AG50)</f>
        <v>0.32019265443960193</v>
      </c>
      <c r="CB50" s="431">
        <f>IF(ISERROR((AT50-AH50)/AH50)=TRUE,0,(AT50-AH50)/AH50)</f>
        <v>-8.3501361490716339E-2</v>
      </c>
      <c r="CC50" s="132">
        <f t="shared" si="193"/>
        <v>4161399.18</v>
      </c>
      <c r="CD50" s="135">
        <f t="shared" si="193"/>
        <v>3543313.94</v>
      </c>
      <c r="CE50" s="136">
        <f t="shared" si="193"/>
        <v>4795061.7100000009</v>
      </c>
      <c r="CF50" s="136">
        <f t="shared" ref="CF50:CG50" si="213">SUM(CF45:CF49)</f>
        <v>8856640.209999999</v>
      </c>
      <c r="CG50" s="136">
        <f t="shared" si="213"/>
        <v>2699980.4999999991</v>
      </c>
      <c r="CH50" s="136">
        <f t="shared" ref="CH50:CI50" si="214">SUM(CH45:CH49)</f>
        <v>6770789.25</v>
      </c>
      <c r="CI50" s="136">
        <f t="shared" si="214"/>
        <v>7048463.1999999993</v>
      </c>
      <c r="CJ50" s="136">
        <f t="shared" ref="CJ50:CK50" si="215">SUM(CJ45:CJ49)</f>
        <v>6831334.1799999997</v>
      </c>
      <c r="CK50" s="136">
        <f t="shared" si="215"/>
        <v>4071428.1200000006</v>
      </c>
      <c r="CL50" s="136">
        <f t="shared" ref="CL50:CM50" si="216">SUM(CL45:CL49)</f>
        <v>6147970.2300000004</v>
      </c>
      <c r="CM50" s="136">
        <f t="shared" si="216"/>
        <v>5832587.8399999999</v>
      </c>
      <c r="CN50" s="136">
        <f t="shared" ref="CN50" si="217">SUM(CN45:CN49)</f>
        <v>7283098.790000001</v>
      </c>
      <c r="CO50" s="136">
        <f t="shared" ref="CO50:CP50" si="218">SUM(CO45:CO49)</f>
        <v>3979769.5600000005</v>
      </c>
      <c r="CP50" s="136">
        <f t="shared" si="218"/>
        <v>-2333703</v>
      </c>
      <c r="CQ50" s="136">
        <f t="shared" ref="CQ50:CR50" si="219">SUM(CQ45:CQ49)</f>
        <v>-2290834</v>
      </c>
      <c r="CR50" s="136">
        <f t="shared" si="219"/>
        <v>-2859080</v>
      </c>
      <c r="CS50" s="136">
        <f t="shared" ref="CS50:CT50" si="220">SUM(CS45:CS49)</f>
        <v>1136890</v>
      </c>
      <c r="CT50" s="136">
        <f t="shared" si="220"/>
        <v>-4983141</v>
      </c>
      <c r="CU50" s="136">
        <f t="shared" ref="CU50:CV50" si="221">SUM(CU45:CU49)</f>
        <v>-7353578</v>
      </c>
      <c r="CV50" s="326">
        <f t="shared" si="221"/>
        <v>1448397</v>
      </c>
      <c r="CW50" s="326">
        <f t="shared" ref="CW50:CX50" si="222">SUM(CW45:CW49)</f>
        <v>3040008</v>
      </c>
      <c r="CX50" s="326">
        <f t="shared" si="222"/>
        <v>-586678</v>
      </c>
      <c r="CY50" s="326">
        <f t="shared" ref="CY50" si="223">SUM(CY45:CY49)</f>
        <v>7808283</v>
      </c>
      <c r="CZ50" s="326">
        <f t="shared" ref="CZ50:DA50" si="224">SUM(CZ45:CZ49)</f>
        <v>150106</v>
      </c>
      <c r="DA50" s="326">
        <f t="shared" si="224"/>
        <v>4775208</v>
      </c>
      <c r="DB50" s="326">
        <f t="shared" ref="DB50" si="225">SUM(DB45:DB49)</f>
        <v>1564238</v>
      </c>
      <c r="DC50" s="326">
        <f t="shared" ref="DC50:DD50" si="226">SUM(DC45:DC49)</f>
        <v>2503902</v>
      </c>
      <c r="DD50" s="326">
        <f t="shared" si="226"/>
        <v>2688857</v>
      </c>
      <c r="DE50" s="326">
        <f t="shared" ref="DE50:DF50" si="227">SUM(DE45:DE49)</f>
        <v>309541</v>
      </c>
      <c r="DF50" s="326">
        <f t="shared" si="227"/>
        <v>6490451</v>
      </c>
      <c r="DG50" s="326">
        <f t="shared" ref="DG50:DH50" si="228">SUM(DG45:DG49)</f>
        <v>6746278</v>
      </c>
      <c r="DH50" s="326">
        <f t="shared" si="228"/>
        <v>-2143298</v>
      </c>
      <c r="DI50" s="349"/>
    </row>
    <row r="51" spans="1:113" s="37" customFormat="1" x14ac:dyDescent="0.2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55"/>
      <c r="Y51" s="46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50"/>
      <c r="AL51" s="283"/>
      <c r="AM51" s="283"/>
      <c r="AN51" s="283"/>
      <c r="AO51" s="223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468"/>
      <c r="BT51" s="432"/>
      <c r="BU51" s="432"/>
      <c r="BV51" s="432"/>
      <c r="BW51" s="432"/>
      <c r="BX51" s="432"/>
      <c r="BY51" s="432"/>
      <c r="BZ51" s="432"/>
      <c r="CA51" s="432"/>
      <c r="CB51" s="432"/>
      <c r="CC51" s="44"/>
      <c r="CD51" s="47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327"/>
      <c r="CW51" s="327"/>
      <c r="CX51" s="327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48"/>
    </row>
    <row r="52" spans="1:113" s="37" customFormat="1" x14ac:dyDescent="0.25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47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47">
        <f>'NECO-ELECTRIC'!X52+'NECO-GAS'!X52</f>
        <v>8389490</v>
      </c>
      <c r="Y52" s="60">
        <f>'NECO-ELECTRIC'!Y52+'NECO-GAS'!Y52</f>
        <v>8920522</v>
      </c>
      <c r="Z52" s="214">
        <f>'NECO-ELECTRIC'!Z52+'NECO-GAS'!Z52</f>
        <v>10958214</v>
      </c>
      <c r="AA52" s="214">
        <f>'NECO-ELECTRIC'!AA52+'NECO-GAS'!AA52</f>
        <v>14604889</v>
      </c>
      <c r="AB52" s="214">
        <f>'NECO-ELECTRIC'!AB52+'NECO-GAS'!AB52</f>
        <v>15678923</v>
      </c>
      <c r="AC52" s="214">
        <f>'NECO-ELECTRIC'!AC52+'NECO-GAS'!AC52</f>
        <v>13365464</v>
      </c>
      <c r="AD52" s="214">
        <f>'NECO-ELECTRIC'!AD52+'NECO-GAS'!AD52</f>
        <v>10090561</v>
      </c>
      <c r="AE52" s="214">
        <f>'NECO-ELECTRIC'!AE52+'NECO-GAS'!AE52</f>
        <v>6700515</v>
      </c>
      <c r="AF52" s="214">
        <f>'NECO-ELECTRIC'!AF52+'NECO-GAS'!AF52</f>
        <v>6619999</v>
      </c>
      <c r="AG52" s="214">
        <f>'NECO-ELECTRIC'!AG52+'NECO-GAS'!AG52</f>
        <v>7380440</v>
      </c>
      <c r="AH52" s="214">
        <f>'NECO-ELECTRIC'!AH52+'NECO-GAS'!AH52</f>
        <v>7655401</v>
      </c>
      <c r="AI52" s="59">
        <f>'NECO-ELECTRIC'!AI52+'NECO-GAS'!AI52</f>
        <v>8274599</v>
      </c>
      <c r="AJ52" s="361">
        <f>'NECO-ELECTRIC'!AJ52+'NECO-GAS'!AJ52</f>
        <v>7267764</v>
      </c>
      <c r="AK52" s="448">
        <f>'NECO-ELECTRIC'!AK52+'NECO-GAS'!AK52</f>
        <v>7044466</v>
      </c>
      <c r="AL52" s="228">
        <f>'NECO-ELECTRIC'!AL52+'NECO-GAS'!AL52</f>
        <v>10198537</v>
      </c>
      <c r="AM52" s="228">
        <f>'NECO-ELECTRIC'!AM52+'NECO-GAS'!AM52</f>
        <v>11312979</v>
      </c>
      <c r="AN52" s="228">
        <f>'NECO-ELECTRIC'!AN52+'NECO-GAS'!AN52</f>
        <v>13197764</v>
      </c>
      <c r="AO52" s="214">
        <f>'NECO-ELECTRIC'!AO52+'NECO-GAS'!AO52</f>
        <v>11233402</v>
      </c>
      <c r="AP52" s="214">
        <f>'NECO-ELECTRIC'!AP52+'NECO-GAS'!AP52</f>
        <v>8288439</v>
      </c>
      <c r="AQ52" s="214">
        <f>'NECO-ELECTRIC'!AQ52+'NECO-GAS'!AQ52</f>
        <v>7006665</v>
      </c>
      <c r="AR52" s="214">
        <f>'NECO-ELECTRIC'!AR52+'NECO-GAS'!AR52</f>
        <v>6103820</v>
      </c>
      <c r="AS52" s="214">
        <f>'NECO-ELECTRIC'!AS52+'NECO-GAS'!AS52</f>
        <v>6808474</v>
      </c>
      <c r="AT52" s="214">
        <f>'NECO-ELECTRIC'!AT52+'NECO-GAS'!AT52</f>
        <v>7958581</v>
      </c>
      <c r="AU52" s="59"/>
      <c r="AV52" s="361"/>
      <c r="AW52" s="401">
        <f t="shared" ref="AW52:BF57" si="229">IF(ISERROR((O52-C52)/C52)=TRUE,0,(O52-C52)/C52)</f>
        <v>0.54623690188001672</v>
      </c>
      <c r="AX52" s="169">
        <f t="shared" si="229"/>
        <v>0.5150245086908245</v>
      </c>
      <c r="AY52" s="169">
        <f t="shared" si="229"/>
        <v>0.42138256895704468</v>
      </c>
      <c r="AZ52" s="169">
        <f t="shared" si="229"/>
        <v>0.70375238038205956</v>
      </c>
      <c r="BA52" s="169">
        <f t="shared" si="229"/>
        <v>0.89402243046401964</v>
      </c>
      <c r="BB52" s="169">
        <f t="shared" si="229"/>
        <v>0.66645615369120292</v>
      </c>
      <c r="BC52" s="169">
        <f t="shared" si="229"/>
        <v>0.93691398950171667</v>
      </c>
      <c r="BD52" s="169">
        <f t="shared" si="229"/>
        <v>0.8941845328907303</v>
      </c>
      <c r="BE52" s="169">
        <f t="shared" si="229"/>
        <v>0.72700046176627953</v>
      </c>
      <c r="BF52" s="169">
        <f t="shared" si="229"/>
        <v>0.55564442243243739</v>
      </c>
      <c r="BG52" s="169">
        <f t="shared" ref="BG52:BP57" si="230">IF(ISERROR((Y52-M52)/M52)=TRUE,0,(Y52-M52)/M52)</f>
        <v>0.38122357886104719</v>
      </c>
      <c r="BH52" s="169">
        <f t="shared" si="230"/>
        <v>0.32259941876982262</v>
      </c>
      <c r="BI52" s="169">
        <f t="shared" si="230"/>
        <v>0.35325389476472907</v>
      </c>
      <c r="BJ52" s="169">
        <f t="shared" si="230"/>
        <v>0.31059158634353351</v>
      </c>
      <c r="BK52" s="169">
        <f t="shared" si="230"/>
        <v>0.18223902548319965</v>
      </c>
      <c r="BL52" s="169">
        <f t="shared" si="230"/>
        <v>-2.8689043759505612E-2</v>
      </c>
      <c r="BM52" s="169">
        <f t="shared" si="230"/>
        <v>-0.22608411218515451</v>
      </c>
      <c r="BN52" s="169">
        <f t="shared" si="230"/>
        <v>-7.3375642653281475E-2</v>
      </c>
      <c r="BO52" s="169">
        <f t="shared" si="230"/>
        <v>-0.18712661543446593</v>
      </c>
      <c r="BP52" s="307">
        <f t="shared" si="230"/>
        <v>-0.30826229500493951</v>
      </c>
      <c r="BQ52" s="307">
        <f t="shared" ref="BQ52:BZ57" si="231">IF(ISERROR((AI52-W52)/W52)=TRUE,0,(AI52-W52)/W52)</f>
        <v>-0.1725106413788331</v>
      </c>
      <c r="BR52" s="404">
        <f t="shared" si="231"/>
        <v>-0.13370610132439517</v>
      </c>
      <c r="BS52" s="466">
        <f t="shared" si="231"/>
        <v>-0.21030787211779758</v>
      </c>
      <c r="BT52" s="430">
        <f t="shared" si="231"/>
        <v>-6.9324891811749612E-2</v>
      </c>
      <c r="BU52" s="430">
        <f t="shared" si="231"/>
        <v>-0.22539781028120104</v>
      </c>
      <c r="BV52" s="430">
        <f t="shared" si="231"/>
        <v>-0.15824805058357644</v>
      </c>
      <c r="BW52" s="430">
        <f t="shared" si="231"/>
        <v>-0.15952023813015395</v>
      </c>
      <c r="BX52" s="430">
        <f t="shared" si="231"/>
        <v>-0.1785948273837302</v>
      </c>
      <c r="BY52" s="430">
        <f t="shared" si="231"/>
        <v>4.5690517818406495E-2</v>
      </c>
      <c r="BZ52" s="430">
        <f t="shared" si="231"/>
        <v>-7.7972670388620907E-2</v>
      </c>
      <c r="CA52" s="430">
        <f>IF(ISERROR((AS52-AG52)/AG52)=TRUE,0,(AS52-AG52)/AG52)</f>
        <v>-7.7497547571689487E-2</v>
      </c>
      <c r="CB52" s="430">
        <f>IF(ISERROR((AT52-AH52)/AH52)=TRUE,0,(AT52-AH52)/AH52)</f>
        <v>3.9603412022440103E-2</v>
      </c>
      <c r="CC52" s="39">
        <f>O52-C52</f>
        <v>3812624</v>
      </c>
      <c r="CD52" s="61">
        <f>P52-D52</f>
        <v>4066840.0300000003</v>
      </c>
      <c r="CE52" s="62">
        <f>Q52-E52</f>
        <v>3351539.41</v>
      </c>
      <c r="CF52" s="62">
        <f>R52-F52</f>
        <v>4291117.6899999995</v>
      </c>
      <c r="CG52" s="62">
        <f>S52-G52</f>
        <v>4086746.6799999997</v>
      </c>
      <c r="CH52" s="62">
        <f>T52-H52</f>
        <v>2857142.51</v>
      </c>
      <c r="CI52" s="62">
        <f>U52-I52</f>
        <v>4391862.53</v>
      </c>
      <c r="CJ52" s="62">
        <f>V52-J52</f>
        <v>5224339.16</v>
      </c>
      <c r="CK52" s="62">
        <f>W52-K52</f>
        <v>4209463.7300000004</v>
      </c>
      <c r="CL52" s="62">
        <f>X52-L52</f>
        <v>2996554.5199999996</v>
      </c>
      <c r="CM52" s="62">
        <f>Y52-M52</f>
        <v>2462101.9900000002</v>
      </c>
      <c r="CN52" s="62">
        <f>Z52-N52</f>
        <v>2672852.7299999995</v>
      </c>
      <c r="CO52" s="62">
        <f>AA52-O52</f>
        <v>3812465.5999999996</v>
      </c>
      <c r="CP52" s="62">
        <f>AB52-P52</f>
        <v>3715682</v>
      </c>
      <c r="CQ52" s="62">
        <f>AC52-Q52</f>
        <v>2060251</v>
      </c>
      <c r="CR52" s="62">
        <f>AD52-R52</f>
        <v>-298039</v>
      </c>
      <c r="CS52" s="62">
        <f>AE52-S52</f>
        <v>-1957422</v>
      </c>
      <c r="CT52" s="62">
        <f>AF52-T52</f>
        <v>-524211</v>
      </c>
      <c r="CU52" s="62">
        <f>AG52-U52</f>
        <v>-1699006</v>
      </c>
      <c r="CV52" s="320">
        <f>AH52-V52</f>
        <v>-3411512</v>
      </c>
      <c r="CW52" s="320">
        <f>AI52-W52</f>
        <v>-1725045</v>
      </c>
      <c r="CX52" s="341">
        <f>AJ52-X52</f>
        <v>-1121726</v>
      </c>
      <c r="CY52" s="341">
        <f>AK52-Y52</f>
        <v>-1876056</v>
      </c>
      <c r="CZ52" s="341">
        <f>AL52-Z52</f>
        <v>-759677</v>
      </c>
      <c r="DA52" s="341">
        <f>AM52-AA52</f>
        <v>-3291910</v>
      </c>
      <c r="DB52" s="341">
        <f>AN52-AB52</f>
        <v>-2481159</v>
      </c>
      <c r="DC52" s="341">
        <f>AO52-AC52</f>
        <v>-2132062</v>
      </c>
      <c r="DD52" s="341">
        <f>AP52-AD52</f>
        <v>-1802122</v>
      </c>
      <c r="DE52" s="341">
        <f>AQ52-AE52</f>
        <v>306150</v>
      </c>
      <c r="DF52" s="341">
        <f>AR52-AF52</f>
        <v>-516179</v>
      </c>
      <c r="DG52" s="341">
        <f>AS52-AG52</f>
        <v>-571966</v>
      </c>
      <c r="DH52" s="341">
        <f>AT52-AH52</f>
        <v>303180</v>
      </c>
      <c r="DI52" s="348"/>
    </row>
    <row r="53" spans="1:113" s="37" customFormat="1" x14ac:dyDescent="0.25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47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47">
        <f>'NECO-ELECTRIC'!X53+'NECO-GAS'!X53</f>
        <v>1199399</v>
      </c>
      <c r="Y53" s="60">
        <f>'NECO-ELECTRIC'!Y53+'NECO-GAS'!Y53</f>
        <v>1403332</v>
      </c>
      <c r="Z53" s="214">
        <f>'NECO-ELECTRIC'!Z53+'NECO-GAS'!Z53</f>
        <v>1752353</v>
      </c>
      <c r="AA53" s="214">
        <f>'NECO-ELECTRIC'!AA53+'NECO-GAS'!AA53</f>
        <v>2415267</v>
      </c>
      <c r="AB53" s="214">
        <f>'NECO-ELECTRIC'!AB53+'NECO-GAS'!AB53</f>
        <v>2404650</v>
      </c>
      <c r="AC53" s="214">
        <f>'NECO-ELECTRIC'!AC53+'NECO-GAS'!AC53</f>
        <v>2185975</v>
      </c>
      <c r="AD53" s="214">
        <f>'NECO-ELECTRIC'!AD53+'NECO-GAS'!AD53</f>
        <v>1807096</v>
      </c>
      <c r="AE53" s="214">
        <f>'NECO-ELECTRIC'!AE53+'NECO-GAS'!AE53</f>
        <v>1837723</v>
      </c>
      <c r="AF53" s="214">
        <f>'NECO-ELECTRIC'!AF53+'NECO-GAS'!AF53</f>
        <v>1700619</v>
      </c>
      <c r="AG53" s="214">
        <f>'NECO-ELECTRIC'!AG53+'NECO-GAS'!AG53</f>
        <v>1658490</v>
      </c>
      <c r="AH53" s="214">
        <f>'NECO-ELECTRIC'!AH53+'NECO-GAS'!AH53</f>
        <v>1549741</v>
      </c>
      <c r="AI53" s="59">
        <f>'NECO-ELECTRIC'!AI53+'NECO-GAS'!AI53</f>
        <v>1820376</v>
      </c>
      <c r="AJ53" s="361">
        <f>'NECO-ELECTRIC'!AJ53+'NECO-GAS'!AJ53</f>
        <v>1569971</v>
      </c>
      <c r="AK53" s="448">
        <f>'NECO-ELECTRIC'!AK53+'NECO-GAS'!AK53</f>
        <v>1613471</v>
      </c>
      <c r="AL53" s="228">
        <f>'NECO-ELECTRIC'!AL53+'NECO-GAS'!AL53</f>
        <v>2442507</v>
      </c>
      <c r="AM53" s="228">
        <f>'NECO-ELECTRIC'!AM53+'NECO-GAS'!AM53</f>
        <v>2985045</v>
      </c>
      <c r="AN53" s="228">
        <f>'NECO-ELECTRIC'!AN53+'NECO-GAS'!AN53</f>
        <v>3431842</v>
      </c>
      <c r="AO53" s="214">
        <f>'NECO-ELECTRIC'!AO53+'NECO-GAS'!AO53</f>
        <v>2900780</v>
      </c>
      <c r="AP53" s="214">
        <f>'NECO-ELECTRIC'!AP53+'NECO-GAS'!AP53</f>
        <v>2302111</v>
      </c>
      <c r="AQ53" s="214">
        <f>'NECO-ELECTRIC'!AQ53+'NECO-GAS'!AQ53</f>
        <v>1870063</v>
      </c>
      <c r="AR53" s="214">
        <f>'NECO-ELECTRIC'!AR53+'NECO-GAS'!AR53</f>
        <v>1633934</v>
      </c>
      <c r="AS53" s="214">
        <f>'NECO-ELECTRIC'!AS53+'NECO-GAS'!AS53</f>
        <v>1789413</v>
      </c>
      <c r="AT53" s="214">
        <f>'NECO-ELECTRIC'!AT53+'NECO-GAS'!AT53</f>
        <v>1455699</v>
      </c>
      <c r="AU53" s="59"/>
      <c r="AV53" s="361"/>
      <c r="AW53" s="401">
        <f t="shared" si="229"/>
        <v>-8.3178263353793677E-2</v>
      </c>
      <c r="AX53" s="169">
        <f t="shared" si="229"/>
        <v>-0.21567419003083974</v>
      </c>
      <c r="AY53" s="169">
        <f t="shared" si="229"/>
        <v>-0.21886565037859701</v>
      </c>
      <c r="AZ53" s="169">
        <f t="shared" si="229"/>
        <v>6.0901687058075417E-3</v>
      </c>
      <c r="BA53" s="169">
        <f t="shared" si="229"/>
        <v>0.19552904744814231</v>
      </c>
      <c r="BB53" s="169">
        <f t="shared" si="229"/>
        <v>7.3299280136912406E-2</v>
      </c>
      <c r="BC53" s="169">
        <f t="shared" si="229"/>
        <v>0.12970497471077086</v>
      </c>
      <c r="BD53" s="169">
        <f t="shared" si="229"/>
        <v>7.0893366991137624E-3</v>
      </c>
      <c r="BE53" s="169">
        <f t="shared" si="229"/>
        <v>-4.3700486487401519E-2</v>
      </c>
      <c r="BF53" s="169">
        <f t="shared" si="229"/>
        <v>-0.22170237685894065</v>
      </c>
      <c r="BG53" s="169">
        <f t="shared" si="230"/>
        <v>-0.2411795487600506</v>
      </c>
      <c r="BH53" s="169">
        <f t="shared" si="230"/>
        <v>-0.17618811396175765</v>
      </c>
      <c r="BI53" s="169">
        <f t="shared" si="230"/>
        <v>-2.5718865777788124E-3</v>
      </c>
      <c r="BJ53" s="169">
        <f t="shared" si="230"/>
        <v>8.3569567856423485E-2</v>
      </c>
      <c r="BK53" s="169">
        <f t="shared" si="230"/>
        <v>0.10798181794221196</v>
      </c>
      <c r="BL53" s="169">
        <f t="shared" si="230"/>
        <v>-1.8706575185509992E-2</v>
      </c>
      <c r="BM53" s="169">
        <f t="shared" si="230"/>
        <v>0.13506954738610535</v>
      </c>
      <c r="BN53" s="169">
        <f t="shared" si="230"/>
        <v>0.29260745639037739</v>
      </c>
      <c r="BO53" s="169">
        <f t="shared" si="230"/>
        <v>9.4457136748244963E-2</v>
      </c>
      <c r="BP53" s="307">
        <f t="shared" si="230"/>
        <v>-5.3071676734298835E-2</v>
      </c>
      <c r="BQ53" s="307">
        <f t="shared" si="231"/>
        <v>0.21922249764410476</v>
      </c>
      <c r="BR53" s="404">
        <f t="shared" si="231"/>
        <v>0.3089647398405368</v>
      </c>
      <c r="BS53" s="466">
        <f t="shared" si="231"/>
        <v>0.14974289761795498</v>
      </c>
      <c r="BT53" s="430">
        <f t="shared" si="231"/>
        <v>0.39384416267726879</v>
      </c>
      <c r="BU53" s="430">
        <f t="shared" si="231"/>
        <v>0.2359068376291317</v>
      </c>
      <c r="BV53" s="430">
        <f t="shared" si="231"/>
        <v>0.42716902667747902</v>
      </c>
      <c r="BW53" s="430">
        <f t="shared" si="231"/>
        <v>0.32699596289985017</v>
      </c>
      <c r="BX53" s="430">
        <f t="shared" si="231"/>
        <v>0.27392844652414705</v>
      </c>
      <c r="BY53" s="430">
        <f t="shared" si="231"/>
        <v>1.759786431360983E-2</v>
      </c>
      <c r="BZ53" s="430">
        <f t="shared" si="231"/>
        <v>-3.9212192736879925E-2</v>
      </c>
      <c r="CA53" s="430">
        <f>IF(ISERROR((AS53-AG53)/AG53)=TRUE,0,(AS53-AG53)/AG53)</f>
        <v>7.8941084962827632E-2</v>
      </c>
      <c r="CB53" s="430">
        <f>IF(ISERROR((AT53-AH53)/AH53)=TRUE,0,(AT53-AH53)/AH53)</f>
        <v>-6.0682397897455123E-2</v>
      </c>
      <c r="CC53" s="39">
        <f>O53-C53</f>
        <v>-219689.08999999985</v>
      </c>
      <c r="CD53" s="61">
        <f>P53-D53</f>
        <v>-610234.48</v>
      </c>
      <c r="CE53" s="62">
        <f>Q53-E53</f>
        <v>-552795.41000000015</v>
      </c>
      <c r="CF53" s="62">
        <f>R53-F53</f>
        <v>11147.430000000168</v>
      </c>
      <c r="CG53" s="62">
        <f>S53-G53</f>
        <v>264794.35999999987</v>
      </c>
      <c r="CH53" s="62">
        <f>T53-H53</f>
        <v>89850.239999999991</v>
      </c>
      <c r="CI53" s="62">
        <f>U53-I53</f>
        <v>173982.55000000005</v>
      </c>
      <c r="CJ53" s="62">
        <f>V53-J53</f>
        <v>11520.719999999972</v>
      </c>
      <c r="CK53" s="62">
        <f>W53-K53</f>
        <v>-68229.229999999981</v>
      </c>
      <c r="CL53" s="62">
        <f>X53-L53</f>
        <v>-341655.42999999993</v>
      </c>
      <c r="CM53" s="62">
        <f>Y53-M53</f>
        <v>-446027.75</v>
      </c>
      <c r="CN53" s="62">
        <f>Z53-N53</f>
        <v>-374774.60000000009</v>
      </c>
      <c r="CO53" s="62">
        <f>AA53-O53</f>
        <v>-6227.8100000000559</v>
      </c>
      <c r="CP53" s="62">
        <f>AB53-P53</f>
        <v>185457</v>
      </c>
      <c r="CQ53" s="62">
        <f>AC53-Q53</f>
        <v>213041</v>
      </c>
      <c r="CR53" s="62">
        <f>AD53-R53</f>
        <v>-34449</v>
      </c>
      <c r="CS53" s="62">
        <f>AE53-S53</f>
        <v>218683</v>
      </c>
      <c r="CT53" s="62">
        <f>AF53-T53</f>
        <v>384969</v>
      </c>
      <c r="CU53" s="62">
        <f>AG53-U53</f>
        <v>143136</v>
      </c>
      <c r="CV53" s="320">
        <f>AH53-V53</f>
        <v>-86857</v>
      </c>
      <c r="CW53" s="320">
        <f>AI53-W53</f>
        <v>327313</v>
      </c>
      <c r="CX53" s="341">
        <f>AJ53-X53</f>
        <v>370572</v>
      </c>
      <c r="CY53" s="341">
        <f>AK53-Y53</f>
        <v>210139</v>
      </c>
      <c r="CZ53" s="341">
        <f>AL53-Z53</f>
        <v>690154</v>
      </c>
      <c r="DA53" s="341">
        <f>AM53-AA53</f>
        <v>569778</v>
      </c>
      <c r="DB53" s="341">
        <f>AN53-AB53</f>
        <v>1027192</v>
      </c>
      <c r="DC53" s="341">
        <f>AO53-AC53</f>
        <v>714805</v>
      </c>
      <c r="DD53" s="341">
        <f>AP53-AD53</f>
        <v>495015</v>
      </c>
      <c r="DE53" s="341">
        <f>AQ53-AE53</f>
        <v>32340</v>
      </c>
      <c r="DF53" s="341">
        <f>AR53-AF53</f>
        <v>-66685</v>
      </c>
      <c r="DG53" s="341">
        <f>AS53-AG53</f>
        <v>130923</v>
      </c>
      <c r="DH53" s="341">
        <f>AT53-AH53</f>
        <v>-94042</v>
      </c>
      <c r="DI53" s="348"/>
    </row>
    <row r="54" spans="1:113" s="37" customFormat="1" x14ac:dyDescent="0.25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47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47">
        <f>'NECO-ELECTRIC'!X54+'NECO-GAS'!X54</f>
        <v>947201</v>
      </c>
      <c r="Y54" s="60">
        <f>'NECO-ELECTRIC'!Y54+'NECO-GAS'!Y54</f>
        <v>1007955</v>
      </c>
      <c r="Z54" s="214">
        <f>'NECO-ELECTRIC'!Z54+'NECO-GAS'!Z54</f>
        <v>1133802</v>
      </c>
      <c r="AA54" s="214">
        <f>'NECO-ELECTRIC'!AA54+'NECO-GAS'!AA54</f>
        <v>1259567</v>
      </c>
      <c r="AB54" s="214">
        <f>'NECO-ELECTRIC'!AB54+'NECO-GAS'!AB54</f>
        <v>1433123</v>
      </c>
      <c r="AC54" s="214">
        <f>'NECO-ELECTRIC'!AC54+'NECO-GAS'!AC54</f>
        <v>1225519</v>
      </c>
      <c r="AD54" s="214">
        <f>'NECO-ELECTRIC'!AD54+'NECO-GAS'!AD54</f>
        <v>1012880</v>
      </c>
      <c r="AE54" s="214">
        <f>'NECO-ELECTRIC'!AE54+'NECO-GAS'!AE54</f>
        <v>854242</v>
      </c>
      <c r="AF54" s="214">
        <f>'NECO-ELECTRIC'!AF54+'NECO-GAS'!AF54</f>
        <v>790447</v>
      </c>
      <c r="AG54" s="214">
        <f>'NECO-ELECTRIC'!AG54+'NECO-GAS'!AG54</f>
        <v>867945</v>
      </c>
      <c r="AH54" s="214">
        <f>'NECO-ELECTRIC'!AH54+'NECO-GAS'!AH54</f>
        <v>931408</v>
      </c>
      <c r="AI54" s="59">
        <f>'NECO-ELECTRIC'!AI54+'NECO-GAS'!AI54</f>
        <v>1049788</v>
      </c>
      <c r="AJ54" s="361">
        <f>'NECO-ELECTRIC'!AJ54+'NECO-GAS'!AJ54</f>
        <v>973920</v>
      </c>
      <c r="AK54" s="448">
        <f>'NECO-ELECTRIC'!AK54+'NECO-GAS'!AK54</f>
        <v>1029614</v>
      </c>
      <c r="AL54" s="228">
        <f>'NECO-ELECTRIC'!AL54+'NECO-GAS'!AL54</f>
        <v>1190622</v>
      </c>
      <c r="AM54" s="228">
        <f>'NECO-ELECTRIC'!AM54+'NECO-GAS'!AM54</f>
        <v>1266736</v>
      </c>
      <c r="AN54" s="228">
        <f>'NECO-ELECTRIC'!AN54+'NECO-GAS'!AN54</f>
        <v>1410012</v>
      </c>
      <c r="AO54" s="214">
        <f>'NECO-ELECTRIC'!AO54+'NECO-GAS'!AO54</f>
        <v>1325332</v>
      </c>
      <c r="AP54" s="214">
        <f>'NECO-ELECTRIC'!AP54+'NECO-GAS'!AP54</f>
        <v>1134559</v>
      </c>
      <c r="AQ54" s="214">
        <f>'NECO-ELECTRIC'!AQ54+'NECO-GAS'!AQ54</f>
        <v>943809</v>
      </c>
      <c r="AR54" s="214">
        <f>'NECO-ELECTRIC'!AR54+'NECO-GAS'!AR54</f>
        <v>857462</v>
      </c>
      <c r="AS54" s="214">
        <f>'NECO-ELECTRIC'!AS54+'NECO-GAS'!AS54</f>
        <v>845861</v>
      </c>
      <c r="AT54" s="214">
        <f>'NECO-ELECTRIC'!AT54+'NECO-GAS'!AT54</f>
        <v>910361</v>
      </c>
      <c r="AU54" s="59"/>
      <c r="AV54" s="361"/>
      <c r="AW54" s="401">
        <f t="shared" si="229"/>
        <v>0.65391145841376408</v>
      </c>
      <c r="AX54" s="169">
        <f t="shared" si="229"/>
        <v>1.4010615529670887</v>
      </c>
      <c r="AY54" s="169">
        <f t="shared" si="229"/>
        <v>1.0803564277232509</v>
      </c>
      <c r="AZ54" s="169">
        <f t="shared" si="229"/>
        <v>1.0155620488788772</v>
      </c>
      <c r="BA54" s="169">
        <f t="shared" si="229"/>
        <v>1.0547825648303306</v>
      </c>
      <c r="BB54" s="169">
        <f t="shared" si="229"/>
        <v>0.63996260245117698</v>
      </c>
      <c r="BC54" s="169">
        <f t="shared" si="229"/>
        <v>0.68524855324868383</v>
      </c>
      <c r="BD54" s="169">
        <f t="shared" si="229"/>
        <v>0.54725132483247807</v>
      </c>
      <c r="BE54" s="169">
        <f t="shared" si="229"/>
        <v>0.61565062757583455</v>
      </c>
      <c r="BF54" s="169">
        <f t="shared" si="229"/>
        <v>0.64901466690104292</v>
      </c>
      <c r="BG54" s="169">
        <f t="shared" si="230"/>
        <v>0.2063418643263675</v>
      </c>
      <c r="BH54" s="169">
        <f t="shared" si="230"/>
        <v>0.51353060332656841</v>
      </c>
      <c r="BI54" s="169">
        <f t="shared" si="230"/>
        <v>0.11687258827763096</v>
      </c>
      <c r="BJ54" s="169">
        <f t="shared" si="230"/>
        <v>-0.20201089359313731</v>
      </c>
      <c r="BK54" s="169">
        <f t="shared" si="230"/>
        <v>-0.28282061605661035</v>
      </c>
      <c r="BL54" s="169">
        <f t="shared" si="230"/>
        <v>-0.19725465021358884</v>
      </c>
      <c r="BM54" s="169">
        <f t="shared" si="230"/>
        <v>-0.13196492262043877</v>
      </c>
      <c r="BN54" s="169">
        <f t="shared" si="230"/>
        <v>-6.399151200669756E-2</v>
      </c>
      <c r="BO54" s="169">
        <f t="shared" si="230"/>
        <v>-7.3490323338208138E-2</v>
      </c>
      <c r="BP54" s="307">
        <f t="shared" si="230"/>
        <v>-0.12677170817137404</v>
      </c>
      <c r="BQ54" s="307">
        <f t="shared" si="231"/>
        <v>-1.6643623379007752E-2</v>
      </c>
      <c r="BR54" s="404">
        <f t="shared" si="231"/>
        <v>2.8208373935416031E-2</v>
      </c>
      <c r="BS54" s="466">
        <f t="shared" si="231"/>
        <v>2.1488062463105993E-2</v>
      </c>
      <c r="BT54" s="430">
        <f t="shared" si="231"/>
        <v>5.0114570268882927E-2</v>
      </c>
      <c r="BU54" s="430">
        <f t="shared" si="231"/>
        <v>5.6916384757619088E-3</v>
      </c>
      <c r="BV54" s="430">
        <f t="shared" si="231"/>
        <v>-1.612631993206445E-2</v>
      </c>
      <c r="BW54" s="430">
        <f t="shared" si="231"/>
        <v>8.1445493705115959E-2</v>
      </c>
      <c r="BX54" s="430">
        <f t="shared" si="231"/>
        <v>0.12013170365689914</v>
      </c>
      <c r="BY54" s="430">
        <f t="shared" si="231"/>
        <v>0.10484967959898951</v>
      </c>
      <c r="BZ54" s="430">
        <f t="shared" si="231"/>
        <v>8.4781142821719863E-2</v>
      </c>
      <c r="CA54" s="430">
        <f>IF(ISERROR((AS54-AG54)/AG54)=TRUE,0,(AS54-AG54)/AG54)</f>
        <v>-2.5444008548928792E-2</v>
      </c>
      <c r="CB54" s="430">
        <f>IF(ISERROR((AT54-AH54)/AH54)=TRUE,0,(AT54-AH54)/AH54)</f>
        <v>-2.2596971466854483E-2</v>
      </c>
      <c r="CC54" s="39">
        <f>O54-C54</f>
        <v>445886.51</v>
      </c>
      <c r="CD54" s="61">
        <f>P54-D54</f>
        <v>1047949.6699999999</v>
      </c>
      <c r="CE54" s="62">
        <f>Q54-E54</f>
        <v>887404.37</v>
      </c>
      <c r="CF54" s="62">
        <f>R54-F54</f>
        <v>635756.03</v>
      </c>
      <c r="CG54" s="62">
        <f>S54-G54</f>
        <v>505173.68</v>
      </c>
      <c r="CH54" s="62">
        <f>T54-H54</f>
        <v>329544.16000000003</v>
      </c>
      <c r="CI54" s="62">
        <f>U54-I54</f>
        <v>380913.53999999992</v>
      </c>
      <c r="CJ54" s="62">
        <f>V54-J54</f>
        <v>377257.70999999996</v>
      </c>
      <c r="CK54" s="62">
        <f>W54-K54</f>
        <v>406796.81000000006</v>
      </c>
      <c r="CL54" s="62">
        <f>X54-L54</f>
        <v>372796.77</v>
      </c>
      <c r="CM54" s="62">
        <f>Y54-M54</f>
        <v>172408.27000000002</v>
      </c>
      <c r="CN54" s="62">
        <f>Z54-N54</f>
        <v>384691.28</v>
      </c>
      <c r="CO54" s="62">
        <f>AA54-O54</f>
        <v>131804.52000000002</v>
      </c>
      <c r="CP54" s="62">
        <f>AB54-P54</f>
        <v>-362795</v>
      </c>
      <c r="CQ54" s="62">
        <f>AC54-Q54</f>
        <v>-483285</v>
      </c>
      <c r="CR54" s="62">
        <f>AD54-R54</f>
        <v>-248890</v>
      </c>
      <c r="CS54" s="62">
        <f>AE54-S54</f>
        <v>-129868</v>
      </c>
      <c r="CT54" s="62">
        <f>AF54-T54</f>
        <v>-54040</v>
      </c>
      <c r="CU54" s="62">
        <f>AG54-U54</f>
        <v>-68845</v>
      </c>
      <c r="CV54" s="320">
        <f>AH54-V54</f>
        <v>-135218</v>
      </c>
      <c r="CW54" s="320">
        <f>AI54-W54</f>
        <v>-17768</v>
      </c>
      <c r="CX54" s="341">
        <f>AJ54-X54</f>
        <v>26719</v>
      </c>
      <c r="CY54" s="341">
        <f>AK54-Y54</f>
        <v>21659</v>
      </c>
      <c r="CZ54" s="341">
        <f>AL54-Z54</f>
        <v>56820</v>
      </c>
      <c r="DA54" s="341">
        <f>AM54-AA54</f>
        <v>7169</v>
      </c>
      <c r="DB54" s="341">
        <f>AN54-AB54</f>
        <v>-23111</v>
      </c>
      <c r="DC54" s="341">
        <f>AO54-AC54</f>
        <v>99813</v>
      </c>
      <c r="DD54" s="341">
        <f>AP54-AD54</f>
        <v>121679</v>
      </c>
      <c r="DE54" s="341">
        <f>AQ54-AE54</f>
        <v>89567</v>
      </c>
      <c r="DF54" s="341">
        <f>AR54-AF54</f>
        <v>67015</v>
      </c>
      <c r="DG54" s="341">
        <f>AS54-AG54</f>
        <v>-22084</v>
      </c>
      <c r="DH54" s="341">
        <f>AT54-AH54</f>
        <v>-21047</v>
      </c>
      <c r="DI54" s="348"/>
    </row>
    <row r="55" spans="1:113" s="37" customFormat="1" x14ac:dyDescent="0.25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47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47">
        <f>'NECO-ELECTRIC'!X55+'NECO-GAS'!X55</f>
        <v>916768</v>
      </c>
      <c r="Y55" s="60">
        <f>'NECO-ELECTRIC'!Y55+'NECO-GAS'!Y55</f>
        <v>825257</v>
      </c>
      <c r="Z55" s="214">
        <f>'NECO-ELECTRIC'!Z55+'NECO-GAS'!Z55</f>
        <v>976178</v>
      </c>
      <c r="AA55" s="214">
        <f>'NECO-ELECTRIC'!AA55+'NECO-GAS'!AA55</f>
        <v>985081</v>
      </c>
      <c r="AB55" s="214">
        <f>'NECO-ELECTRIC'!AB55+'NECO-GAS'!AB55</f>
        <v>1188598</v>
      </c>
      <c r="AC55" s="214">
        <f>'NECO-ELECTRIC'!AC55+'NECO-GAS'!AC55</f>
        <v>926498</v>
      </c>
      <c r="AD55" s="214">
        <f>'NECO-ELECTRIC'!AD55+'NECO-GAS'!AD55</f>
        <v>847384</v>
      </c>
      <c r="AE55" s="214">
        <f>'NECO-ELECTRIC'!AE55+'NECO-GAS'!AE55</f>
        <v>799356</v>
      </c>
      <c r="AF55" s="214">
        <f>'NECO-ELECTRIC'!AF55+'NECO-GAS'!AF55</f>
        <v>735480</v>
      </c>
      <c r="AG55" s="214">
        <f>'NECO-ELECTRIC'!AG55+'NECO-GAS'!AG55</f>
        <v>751549</v>
      </c>
      <c r="AH55" s="214">
        <f>'NECO-ELECTRIC'!AH55+'NECO-GAS'!AH55</f>
        <v>806288</v>
      </c>
      <c r="AI55" s="59">
        <f>'NECO-ELECTRIC'!AI55+'NECO-GAS'!AI55</f>
        <v>1268016</v>
      </c>
      <c r="AJ55" s="361">
        <f>'NECO-ELECTRIC'!AJ55+'NECO-GAS'!AJ55</f>
        <v>1076956</v>
      </c>
      <c r="AK55" s="448">
        <f>'NECO-ELECTRIC'!AK55+'NECO-GAS'!AK55</f>
        <v>1379750</v>
      </c>
      <c r="AL55" s="228">
        <f>'NECO-ELECTRIC'!AL55+'NECO-GAS'!AL55</f>
        <v>1299154</v>
      </c>
      <c r="AM55" s="228">
        <f>'NECO-ELECTRIC'!AM55+'NECO-GAS'!AM55</f>
        <v>1352467</v>
      </c>
      <c r="AN55" s="228">
        <f>'NECO-ELECTRIC'!AN55+'NECO-GAS'!AN55</f>
        <v>1360240</v>
      </c>
      <c r="AO55" s="214">
        <f>'NECO-ELECTRIC'!AO55+'NECO-GAS'!AO55</f>
        <v>1250820</v>
      </c>
      <c r="AP55" s="214">
        <f>'NECO-ELECTRIC'!AP55+'NECO-GAS'!AP55</f>
        <v>1052884</v>
      </c>
      <c r="AQ55" s="214">
        <f>'NECO-ELECTRIC'!AQ55+'NECO-GAS'!AQ55</f>
        <v>879589</v>
      </c>
      <c r="AR55" s="214">
        <f>'NECO-ELECTRIC'!AR55+'NECO-GAS'!AR55</f>
        <v>714218</v>
      </c>
      <c r="AS55" s="214">
        <f>'NECO-ELECTRIC'!AS55+'NECO-GAS'!AS55</f>
        <v>778238</v>
      </c>
      <c r="AT55" s="214">
        <f>'NECO-ELECTRIC'!AT55+'NECO-GAS'!AT55</f>
        <v>880747</v>
      </c>
      <c r="AU55" s="59"/>
      <c r="AV55" s="361"/>
      <c r="AW55" s="401">
        <f t="shared" si="229"/>
        <v>0.5818487578376994</v>
      </c>
      <c r="AX55" s="169">
        <f t="shared" si="229"/>
        <v>1.2656189987925301</v>
      </c>
      <c r="AY55" s="169">
        <f t="shared" si="229"/>
        <v>1.0084355456194316</v>
      </c>
      <c r="AZ55" s="169">
        <f t="shared" si="229"/>
        <v>1.3505577418380426</v>
      </c>
      <c r="BA55" s="169">
        <f t="shared" si="229"/>
        <v>1.0607522217065621</v>
      </c>
      <c r="BB55" s="169">
        <f t="shared" si="229"/>
        <v>0.70476463068357986</v>
      </c>
      <c r="BC55" s="169">
        <f t="shared" si="229"/>
        <v>0.94754111796066531</v>
      </c>
      <c r="BD55" s="169">
        <f t="shared" si="229"/>
        <v>0.8297411956495705</v>
      </c>
      <c r="BE55" s="169">
        <f t="shared" si="229"/>
        <v>0.81898554133531098</v>
      </c>
      <c r="BF55" s="169">
        <f t="shared" si="229"/>
        <v>0.63069905232764711</v>
      </c>
      <c r="BG55" s="169">
        <f t="shared" si="230"/>
        <v>0.46609582889548112</v>
      </c>
      <c r="BH55" s="169">
        <f t="shared" si="230"/>
        <v>0.68426645730359059</v>
      </c>
      <c r="BI55" s="169">
        <f t="shared" si="230"/>
        <v>8.3583151128500274E-2</v>
      </c>
      <c r="BJ55" s="169">
        <f t="shared" si="230"/>
        <v>-0.29249950595120466</v>
      </c>
      <c r="BK55" s="169">
        <f t="shared" si="230"/>
        <v>-0.41416577405529681</v>
      </c>
      <c r="BL55" s="169">
        <f t="shared" si="230"/>
        <v>-0.31524691253273729</v>
      </c>
      <c r="BM55" s="169">
        <f t="shared" si="230"/>
        <v>-0.21326867753164963</v>
      </c>
      <c r="BN55" s="169">
        <f t="shared" si="230"/>
        <v>-0.15739643885773991</v>
      </c>
      <c r="BO55" s="169">
        <f t="shared" si="230"/>
        <v>-0.16684607223744061</v>
      </c>
      <c r="BP55" s="307">
        <f t="shared" si="230"/>
        <v>-0.12343230878950756</v>
      </c>
      <c r="BQ55" s="307">
        <f t="shared" si="231"/>
        <v>0.19754299011756174</v>
      </c>
      <c r="BR55" s="404">
        <f t="shared" si="231"/>
        <v>0.17473122971133373</v>
      </c>
      <c r="BS55" s="466">
        <f t="shared" si="231"/>
        <v>0.67190341917729868</v>
      </c>
      <c r="BT55" s="430">
        <f t="shared" si="231"/>
        <v>0.33085769193733111</v>
      </c>
      <c r="BU55" s="430">
        <f t="shared" si="231"/>
        <v>0.37295004167170009</v>
      </c>
      <c r="BV55" s="430">
        <f t="shared" si="231"/>
        <v>0.1444071082064752</v>
      </c>
      <c r="BW55" s="430">
        <f t="shared" si="231"/>
        <v>0.3500514841910074</v>
      </c>
      <c r="BX55" s="430">
        <f t="shared" si="231"/>
        <v>0.24251106936170613</v>
      </c>
      <c r="BY55" s="430">
        <f t="shared" si="231"/>
        <v>0.10037204949984738</v>
      </c>
      <c r="BZ55" s="430">
        <f t="shared" si="231"/>
        <v>-2.89090118018165E-2</v>
      </c>
      <c r="CA55" s="430">
        <f>IF(ISERROR((AS55-AG55)/AG55)=TRUE,0,(AS55-AG55)/AG55)</f>
        <v>3.5511989238226647E-2</v>
      </c>
      <c r="CB55" s="430">
        <f>IF(ISERROR((AT55-AH55)/AH55)=TRUE,0,(AT55-AH55)/AH55)</f>
        <v>9.2347895541047373E-2</v>
      </c>
      <c r="CC55" s="39">
        <f>O55-C55</f>
        <v>334391.21000000008</v>
      </c>
      <c r="CD55" s="61">
        <f>P55-D55</f>
        <v>938478.56</v>
      </c>
      <c r="CE55" s="62">
        <f>Q55-E55</f>
        <v>794072.2</v>
      </c>
      <c r="CF55" s="62">
        <f>R55-F55</f>
        <v>711030.92999999993</v>
      </c>
      <c r="CG55" s="62">
        <f>S55-G55</f>
        <v>523000.33999999997</v>
      </c>
      <c r="CH55" s="62">
        <f>T55-H55</f>
        <v>360850.45</v>
      </c>
      <c r="CI55" s="62">
        <f>U55-I55</f>
        <v>438877.67000000004</v>
      </c>
      <c r="CJ55" s="62">
        <f>V55-J55</f>
        <v>417116.83999999997</v>
      </c>
      <c r="CK55" s="62">
        <f>W55-K55</f>
        <v>476738.91999999993</v>
      </c>
      <c r="CL55" s="62">
        <f>X55-L55</f>
        <v>354574.75</v>
      </c>
      <c r="CM55" s="62">
        <f>Y55-M55</f>
        <v>262362.68999999994</v>
      </c>
      <c r="CN55" s="62">
        <f>Z55-N55</f>
        <v>396591.56000000006</v>
      </c>
      <c r="CO55" s="62">
        <f>AA55-O55</f>
        <v>75985.099999999977</v>
      </c>
      <c r="CP55" s="62">
        <f>AB55-P55</f>
        <v>-491398</v>
      </c>
      <c r="CQ55" s="62">
        <f>AC55-Q55</f>
        <v>-655004</v>
      </c>
      <c r="CR55" s="62">
        <f>AD55-R55</f>
        <v>-390119</v>
      </c>
      <c r="CS55" s="62">
        <f>AE55-S55</f>
        <v>-216691</v>
      </c>
      <c r="CT55" s="62">
        <f>AF55-T55</f>
        <v>-137386</v>
      </c>
      <c r="CU55" s="62">
        <f>AG55-U55</f>
        <v>-150504</v>
      </c>
      <c r="CV55" s="320">
        <f>AH55-V55</f>
        <v>-113536</v>
      </c>
      <c r="CW55" s="320">
        <f>AI55-W55</f>
        <v>209168</v>
      </c>
      <c r="CX55" s="341">
        <f>AJ55-X55</f>
        <v>160188</v>
      </c>
      <c r="CY55" s="341">
        <f>AK55-Y55</f>
        <v>554493</v>
      </c>
      <c r="CZ55" s="341">
        <f>AL55-Z55</f>
        <v>322976</v>
      </c>
      <c r="DA55" s="341">
        <f>AM55-AA55</f>
        <v>367386</v>
      </c>
      <c r="DB55" s="341">
        <f>AN55-AB55</f>
        <v>171642</v>
      </c>
      <c r="DC55" s="341">
        <f>AO55-AC55</f>
        <v>324322</v>
      </c>
      <c r="DD55" s="341">
        <f>AP55-AD55</f>
        <v>205500</v>
      </c>
      <c r="DE55" s="341">
        <f>AQ55-AE55</f>
        <v>80233</v>
      </c>
      <c r="DF55" s="341">
        <f>AR55-AF55</f>
        <v>-21262</v>
      </c>
      <c r="DG55" s="341">
        <f>AS55-AG55</f>
        <v>26689</v>
      </c>
      <c r="DH55" s="341">
        <f>AT55-AH55</f>
        <v>74459</v>
      </c>
      <c r="DI55" s="348"/>
    </row>
    <row r="56" spans="1:113" s="37" customFormat="1" x14ac:dyDescent="0.25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47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47">
        <f>'NECO-ELECTRIC'!X56+'NECO-GAS'!X56</f>
        <v>994249</v>
      </c>
      <c r="Y56" s="60">
        <f>'NECO-ELECTRIC'!Y56+'NECO-GAS'!Y56</f>
        <v>982116</v>
      </c>
      <c r="Z56" s="214">
        <f>'NECO-ELECTRIC'!Z56+'NECO-GAS'!Z56</f>
        <v>576331</v>
      </c>
      <c r="AA56" s="214">
        <f>'NECO-ELECTRIC'!AA56+'NECO-GAS'!AA56</f>
        <v>637177</v>
      </c>
      <c r="AB56" s="214">
        <f>'NECO-ELECTRIC'!AB56+'NECO-GAS'!AB56</f>
        <v>1369121</v>
      </c>
      <c r="AC56" s="214">
        <f>'NECO-ELECTRIC'!AC56+'NECO-GAS'!AC56</f>
        <v>864430</v>
      </c>
      <c r="AD56" s="214">
        <f>'NECO-ELECTRIC'!AD56+'NECO-GAS'!AD56</f>
        <v>1037744</v>
      </c>
      <c r="AE56" s="214">
        <f>'NECO-ELECTRIC'!AE56+'NECO-GAS'!AE56</f>
        <v>931167</v>
      </c>
      <c r="AF56" s="214">
        <f>'NECO-ELECTRIC'!AF56+'NECO-GAS'!AF56</f>
        <v>1012937</v>
      </c>
      <c r="AG56" s="214">
        <f>'NECO-ELECTRIC'!AG56+'NECO-GAS'!AG56</f>
        <v>882121</v>
      </c>
      <c r="AH56" s="214">
        <f>'NECO-ELECTRIC'!AH56+'NECO-GAS'!AH56</f>
        <v>889209</v>
      </c>
      <c r="AI56" s="59">
        <f>'NECO-ELECTRIC'!AI56+'NECO-GAS'!AI56</f>
        <v>1994461</v>
      </c>
      <c r="AJ56" s="361">
        <f>'NECO-ELECTRIC'!AJ56+'NECO-GAS'!AJ56</f>
        <v>1336171</v>
      </c>
      <c r="AK56" s="448">
        <f>'NECO-ELECTRIC'!AK56+'NECO-GAS'!AK56</f>
        <v>2088774</v>
      </c>
      <c r="AL56" s="228">
        <f>'NECO-ELECTRIC'!AL56+'NECO-GAS'!AL56</f>
        <v>1804823</v>
      </c>
      <c r="AM56" s="228">
        <f>'NECO-ELECTRIC'!AM56+'NECO-GAS'!AM56</f>
        <v>1703373</v>
      </c>
      <c r="AN56" s="228">
        <f>'NECO-ELECTRIC'!AN56+'NECO-GAS'!AN56</f>
        <v>1089092</v>
      </c>
      <c r="AO56" s="214">
        <f>'NECO-ELECTRIC'!AO56+'NECO-GAS'!AO56</f>
        <v>1516029</v>
      </c>
      <c r="AP56" s="214">
        <f>'NECO-ELECTRIC'!AP56+'NECO-GAS'!AP56</f>
        <v>1505299</v>
      </c>
      <c r="AQ56" s="214">
        <f>'NECO-ELECTRIC'!AQ56+'NECO-GAS'!AQ56</f>
        <v>1246940</v>
      </c>
      <c r="AR56" s="214">
        <f>'NECO-ELECTRIC'!AR56+'NECO-GAS'!AR56</f>
        <v>1326388</v>
      </c>
      <c r="AS56" s="214">
        <f>'NECO-ELECTRIC'!AS56+'NECO-GAS'!AS56</f>
        <v>1621019</v>
      </c>
      <c r="AT56" s="214">
        <f>'NECO-ELECTRIC'!AT56+'NECO-GAS'!AT56</f>
        <v>1379979</v>
      </c>
      <c r="AU56" s="59"/>
      <c r="AV56" s="361"/>
      <c r="AW56" s="401">
        <f t="shared" si="229"/>
        <v>0.54980170053725019</v>
      </c>
      <c r="AX56" s="169">
        <f t="shared" si="229"/>
        <v>1.0561276098250105</v>
      </c>
      <c r="AY56" s="169">
        <f t="shared" si="229"/>
        <v>0.31732174310406347</v>
      </c>
      <c r="AZ56" s="169">
        <f t="shared" si="229"/>
        <v>1.0033796369629999</v>
      </c>
      <c r="BA56" s="169">
        <f t="shared" si="229"/>
        <v>3.2084643074389292</v>
      </c>
      <c r="BB56" s="169">
        <f t="shared" si="229"/>
        <v>3.4265819493646203</v>
      </c>
      <c r="BC56" s="169">
        <f t="shared" si="229"/>
        <v>0.67053888643094173</v>
      </c>
      <c r="BD56" s="169">
        <f t="shared" si="229"/>
        <v>1.8859797593069791</v>
      </c>
      <c r="BE56" s="169">
        <f t="shared" si="229"/>
        <v>1.2022921234688702</v>
      </c>
      <c r="BF56" s="169">
        <f t="shared" si="229"/>
        <v>3.0974073286484578</v>
      </c>
      <c r="BG56" s="169">
        <f t="shared" si="230"/>
        <v>0.40464514201644936</v>
      </c>
      <c r="BH56" s="169">
        <f t="shared" si="230"/>
        <v>0.872133682970061</v>
      </c>
      <c r="BI56" s="169">
        <f t="shared" si="230"/>
        <v>-0.11919493501664774</v>
      </c>
      <c r="BJ56" s="169">
        <f t="shared" si="230"/>
        <v>0.31395839851360197</v>
      </c>
      <c r="BK56" s="169">
        <f t="shared" si="230"/>
        <v>9.6471979035330946E-2</v>
      </c>
      <c r="BL56" s="169">
        <f t="shared" si="230"/>
        <v>0.63123436937552957</v>
      </c>
      <c r="BM56" s="169">
        <f t="shared" si="230"/>
        <v>-0.26681611172001968</v>
      </c>
      <c r="BN56" s="169">
        <f t="shared" si="230"/>
        <v>-0.2562952684074698</v>
      </c>
      <c r="BO56" s="169">
        <f t="shared" si="230"/>
        <v>0.75038247158995075</v>
      </c>
      <c r="BP56" s="307">
        <f t="shared" si="230"/>
        <v>7.25611903716534E-2</v>
      </c>
      <c r="BQ56" s="307">
        <f t="shared" si="231"/>
        <v>3.2080343485278449</v>
      </c>
      <c r="BR56" s="404">
        <f t="shared" si="231"/>
        <v>0.3438997675632563</v>
      </c>
      <c r="BS56" s="466">
        <f t="shared" si="231"/>
        <v>1.1268098676734724</v>
      </c>
      <c r="BT56" s="430">
        <f t="shared" si="231"/>
        <v>2.1315736963654568</v>
      </c>
      <c r="BU56" s="430">
        <f t="shared" si="231"/>
        <v>1.6733121252022594</v>
      </c>
      <c r="BV56" s="430">
        <f t="shared" si="231"/>
        <v>-0.20453195882613737</v>
      </c>
      <c r="BW56" s="430">
        <f t="shared" si="231"/>
        <v>0.75379035896486701</v>
      </c>
      <c r="BX56" s="430">
        <f t="shared" si="231"/>
        <v>0.45054946113877797</v>
      </c>
      <c r="BY56" s="430">
        <f t="shared" si="231"/>
        <v>0.3391153251779756</v>
      </c>
      <c r="BZ56" s="430">
        <f t="shared" si="231"/>
        <v>0.30944767542305196</v>
      </c>
      <c r="CA56" s="430">
        <f>IF(ISERROR((AS56-AG56)/AG56)=TRUE,0,(AS56-AG56)/AG56)</f>
        <v>0.8376379204213481</v>
      </c>
      <c r="CB56" s="430">
        <f>IF(ISERROR((AT56-AH56)/AH56)=TRUE,0,(AT56-AH56)/AH56)</f>
        <v>0.5519174907136567</v>
      </c>
      <c r="CC56" s="39">
        <f>O56-C56</f>
        <v>256631.65999999997</v>
      </c>
      <c r="CD56" s="61">
        <f>P56-D56</f>
        <v>535212.87</v>
      </c>
      <c r="CE56" s="62">
        <f>Q56-E56</f>
        <v>189906.68999999994</v>
      </c>
      <c r="CF56" s="62">
        <f>R56-F56</f>
        <v>318622.09999999998</v>
      </c>
      <c r="CG56" s="62">
        <f>S56-G56</f>
        <v>968251.61</v>
      </c>
      <c r="CH56" s="62">
        <f>T56-H56</f>
        <v>1054325</v>
      </c>
      <c r="CI56" s="62">
        <f>U56-I56</f>
        <v>202284.49</v>
      </c>
      <c r="CJ56" s="62">
        <f>V56-J56</f>
        <v>541783.17999999993</v>
      </c>
      <c r="CK56" s="62">
        <f>W56-K56</f>
        <v>258750.59000000003</v>
      </c>
      <c r="CL56" s="62">
        <f>X56-L56</f>
        <v>751595.8</v>
      </c>
      <c r="CM56" s="62">
        <f>Y56-M56</f>
        <v>282924.45999999996</v>
      </c>
      <c r="CN56" s="62">
        <f>Z56-N56</f>
        <v>268483.86</v>
      </c>
      <c r="CO56" s="62">
        <f>AA56-O56</f>
        <v>-86225.969999999972</v>
      </c>
      <c r="CP56" s="62">
        <f>AB56-P56</f>
        <v>327139</v>
      </c>
      <c r="CQ56" s="62">
        <f>AC56-Q56</f>
        <v>76056</v>
      </c>
      <c r="CR56" s="62">
        <f>AD56-R56</f>
        <v>401573</v>
      </c>
      <c r="CS56" s="62">
        <f>AE56-S56</f>
        <v>-338865</v>
      </c>
      <c r="CT56" s="62">
        <f>AF56-T56</f>
        <v>-349078</v>
      </c>
      <c r="CU56" s="62">
        <f>AG56-U56</f>
        <v>378162</v>
      </c>
      <c r="CV56" s="320">
        <f>AH56-V56</f>
        <v>60157</v>
      </c>
      <c r="CW56" s="320">
        <f>AI56-W56</f>
        <v>1520496</v>
      </c>
      <c r="CX56" s="341">
        <f>AJ56-X56</f>
        <v>341922</v>
      </c>
      <c r="CY56" s="341">
        <f>AK56-Y56</f>
        <v>1106658</v>
      </c>
      <c r="CZ56" s="341">
        <f>AL56-Z56</f>
        <v>1228492</v>
      </c>
      <c r="DA56" s="341">
        <f>AM56-AA56</f>
        <v>1066196</v>
      </c>
      <c r="DB56" s="341">
        <f>AN56-AB56</f>
        <v>-280029</v>
      </c>
      <c r="DC56" s="341">
        <f>AO56-AC56</f>
        <v>651599</v>
      </c>
      <c r="DD56" s="341">
        <f>AP56-AD56</f>
        <v>467555</v>
      </c>
      <c r="DE56" s="341">
        <f>AQ56-AE56</f>
        <v>315773</v>
      </c>
      <c r="DF56" s="341">
        <f>AR56-AF56</f>
        <v>313451</v>
      </c>
      <c r="DG56" s="341">
        <f>AS56-AG56</f>
        <v>738898</v>
      </c>
      <c r="DH56" s="341">
        <f>AT56-AH56</f>
        <v>490770</v>
      </c>
      <c r="DI56" s="348"/>
    </row>
    <row r="57" spans="1:113" s="122" customFormat="1" x14ac:dyDescent="0.25">
      <c r="A57" s="140"/>
      <c r="B57" s="38" t="s">
        <v>35</v>
      </c>
      <c r="C57" s="132">
        <f>SUM(C52:C56)</f>
        <v>11344335.270000001</v>
      </c>
      <c r="D57" s="133">
        <f t="shared" ref="D57:CE57" si="232">SUM(D52:D56)</f>
        <v>12722083.35</v>
      </c>
      <c r="E57" s="133">
        <f t="shared" si="232"/>
        <v>12686699.740000002</v>
      </c>
      <c r="F57" s="133">
        <f t="shared" si="232"/>
        <v>9397914.8200000022</v>
      </c>
      <c r="G57" s="133">
        <f t="shared" si="232"/>
        <v>7199199.330000001</v>
      </c>
      <c r="H57" s="133">
        <f t="shared" si="232"/>
        <v>6847515.6399999997</v>
      </c>
      <c r="I57" s="133">
        <f t="shared" si="232"/>
        <v>7349681.2199999997</v>
      </c>
      <c r="J57" s="133">
        <f t="shared" si="232"/>
        <v>8946995.3900000006</v>
      </c>
      <c r="K57" s="133">
        <f t="shared" si="232"/>
        <v>8809555.1799999997</v>
      </c>
      <c r="L57" s="254">
        <f t="shared" si="232"/>
        <v>8313240.5900000008</v>
      </c>
      <c r="M57" s="42">
        <f t="shared" si="232"/>
        <v>10405412.34</v>
      </c>
      <c r="N57" s="133">
        <f t="shared" si="232"/>
        <v>12049033.170000002</v>
      </c>
      <c r="O57" s="42">
        <f t="shared" si="232"/>
        <v>15974179.560000002</v>
      </c>
      <c r="P57" s="133">
        <f t="shared" ref="P57:R57" si="233">SUM(P52:P56)</f>
        <v>18700330</v>
      </c>
      <c r="Q57" s="133">
        <f t="shared" si="233"/>
        <v>17356827</v>
      </c>
      <c r="R57" s="133">
        <f t="shared" si="233"/>
        <v>15365589</v>
      </c>
      <c r="S57" s="133">
        <f t="shared" ref="S57:T57" si="234">SUM(S52:S56)</f>
        <v>13547166</v>
      </c>
      <c r="T57" s="133">
        <f t="shared" si="234"/>
        <v>11539228</v>
      </c>
      <c r="U57" s="133">
        <f t="shared" ref="U57:V57" si="235">SUM(U52:U56)</f>
        <v>12937602</v>
      </c>
      <c r="V57" s="133">
        <f t="shared" si="235"/>
        <v>15519013</v>
      </c>
      <c r="W57" s="133">
        <f t="shared" ref="W57" si="236">SUM(W52:W56)</f>
        <v>14093076</v>
      </c>
      <c r="X57" s="254">
        <f t="shared" ref="X57:Y57" si="237">SUM(X52:X56)</f>
        <v>12447107</v>
      </c>
      <c r="Y57" s="42">
        <f t="shared" si="237"/>
        <v>13139182</v>
      </c>
      <c r="Z57" s="222">
        <f t="shared" ref="Z57" si="238">SUM(Z52:Z56)</f>
        <v>15396878</v>
      </c>
      <c r="AA57" s="222">
        <f t="shared" ref="AA57:AB57" si="239">SUM(AA52:AA56)</f>
        <v>19901981</v>
      </c>
      <c r="AB57" s="222">
        <f t="shared" si="239"/>
        <v>22074415</v>
      </c>
      <c r="AC57" s="222">
        <f t="shared" ref="AC57:AD57" si="240">SUM(AC52:AC56)</f>
        <v>18567886</v>
      </c>
      <c r="AD57" s="222">
        <f t="shared" si="240"/>
        <v>14795665</v>
      </c>
      <c r="AE57" s="222">
        <f t="shared" ref="AE57" si="241">SUM(AE52:AE56)</f>
        <v>11123003</v>
      </c>
      <c r="AF57" s="222">
        <f t="shared" ref="AF57" si="242">SUM(AF52:AF56)</f>
        <v>10859482</v>
      </c>
      <c r="AG57" s="222">
        <f t="shared" ref="AG57:AH57" si="243">SUM(AG52:AG56)</f>
        <v>11540545</v>
      </c>
      <c r="AH57" s="222">
        <f t="shared" si="243"/>
        <v>11832047</v>
      </c>
      <c r="AI57" s="133">
        <f t="shared" ref="AI57" si="244">SUM(AI52:AI56)</f>
        <v>14407240</v>
      </c>
      <c r="AJ57" s="362">
        <f t="shared" ref="AJ57:AK57" si="245">SUM(AJ52:AJ56)</f>
        <v>12224782</v>
      </c>
      <c r="AK57" s="449">
        <f t="shared" si="245"/>
        <v>13156075</v>
      </c>
      <c r="AL57" s="282">
        <f t="shared" ref="AL57:AM57" si="246">SUM(AL52:AL56)</f>
        <v>16935643</v>
      </c>
      <c r="AM57" s="282">
        <f t="shared" si="246"/>
        <v>18620600</v>
      </c>
      <c r="AN57" s="282">
        <f t="shared" ref="AN57" si="247">SUM(AN52:AN56)</f>
        <v>20488950</v>
      </c>
      <c r="AO57" s="222">
        <f t="shared" ref="AO57" si="248">SUM(AO52:AO56)</f>
        <v>18226363</v>
      </c>
      <c r="AP57" s="222">
        <f t="shared" ref="AP57:AQ57" si="249">SUM(AP52:AP56)</f>
        <v>14283292</v>
      </c>
      <c r="AQ57" s="222">
        <f t="shared" si="249"/>
        <v>11947066</v>
      </c>
      <c r="AR57" s="222">
        <f t="shared" ref="AR57:AS57" si="250">SUM(AR52:AR56)</f>
        <v>10635822</v>
      </c>
      <c r="AS57" s="222">
        <f t="shared" si="250"/>
        <v>11843005</v>
      </c>
      <c r="AT57" s="222">
        <f t="shared" ref="AT57" si="251">SUM(AT52:AT56)</f>
        <v>12585367</v>
      </c>
      <c r="AU57" s="133"/>
      <c r="AV57" s="362"/>
      <c r="AW57" s="407">
        <f t="shared" si="229"/>
        <v>0.40811948693402822</v>
      </c>
      <c r="AX57" s="192">
        <f t="shared" si="229"/>
        <v>0.46991097963526551</v>
      </c>
      <c r="AY57" s="193">
        <f t="shared" si="229"/>
        <v>0.36811206662955176</v>
      </c>
      <c r="AZ57" s="193">
        <f t="shared" si="229"/>
        <v>0.63499981584212706</v>
      </c>
      <c r="BA57" s="193">
        <f t="shared" si="229"/>
        <v>0.88176009289633017</v>
      </c>
      <c r="BB57" s="193">
        <f t="shared" si="229"/>
        <v>0.68517001006806033</v>
      </c>
      <c r="BC57" s="193">
        <f t="shared" si="229"/>
        <v>0.76029430566241629</v>
      </c>
      <c r="BD57" s="193">
        <f t="shared" si="229"/>
        <v>0.73455023988785118</v>
      </c>
      <c r="BE57" s="193">
        <f t="shared" si="229"/>
        <v>0.59974887631046092</v>
      </c>
      <c r="BF57" s="193">
        <f t="shared" si="229"/>
        <v>0.49726293438116398</v>
      </c>
      <c r="BG57" s="193">
        <f t="shared" si="230"/>
        <v>0.26272574028527157</v>
      </c>
      <c r="BH57" s="193">
        <f t="shared" si="230"/>
        <v>0.27785173986702516</v>
      </c>
      <c r="BI57" s="193">
        <f t="shared" si="230"/>
        <v>0.2458843927005411</v>
      </c>
      <c r="BJ57" s="193">
        <f t="shared" si="230"/>
        <v>0.18042916889701946</v>
      </c>
      <c r="BK57" s="193">
        <f t="shared" si="230"/>
        <v>6.9774216220510818E-2</v>
      </c>
      <c r="BL57" s="193">
        <f t="shared" si="230"/>
        <v>-3.7090930910621128E-2</v>
      </c>
      <c r="BM57" s="193">
        <f t="shared" si="230"/>
        <v>-0.17894244449355681</v>
      </c>
      <c r="BN57" s="193">
        <f t="shared" si="230"/>
        <v>-5.8907406977312518E-2</v>
      </c>
      <c r="BO57" s="193">
        <f t="shared" si="230"/>
        <v>-0.10798423077166851</v>
      </c>
      <c r="BP57" s="310">
        <f t="shared" si="230"/>
        <v>-0.23757735108540731</v>
      </c>
      <c r="BQ57" s="310">
        <f t="shared" si="231"/>
        <v>2.2292081586730961E-2</v>
      </c>
      <c r="BR57" s="310">
        <f t="shared" si="231"/>
        <v>-1.7861580204942402E-2</v>
      </c>
      <c r="BS57" s="467">
        <f t="shared" si="231"/>
        <v>1.2856964763864295E-3</v>
      </c>
      <c r="BT57" s="431">
        <f t="shared" si="231"/>
        <v>9.9940065771775291E-2</v>
      </c>
      <c r="BU57" s="431">
        <f t="shared" si="231"/>
        <v>-6.4384595684218573E-2</v>
      </c>
      <c r="BV57" s="431">
        <f t="shared" si="231"/>
        <v>-7.1823647421687051E-2</v>
      </c>
      <c r="BW57" s="431">
        <f t="shared" si="231"/>
        <v>-1.8393208575278843E-2</v>
      </c>
      <c r="BX57" s="431">
        <f t="shared" si="231"/>
        <v>-3.4629940594086174E-2</v>
      </c>
      <c r="BY57" s="431">
        <f t="shared" si="231"/>
        <v>7.4086377572675291E-2</v>
      </c>
      <c r="BZ57" s="431">
        <f t="shared" si="231"/>
        <v>-2.0595825841416747E-2</v>
      </c>
      <c r="CA57" s="431">
        <f>IF(ISERROR((AS57-AG57)/AG57)=TRUE,0,(AS57-AG57)/AG57)</f>
        <v>2.6208467624362627E-2</v>
      </c>
      <c r="CB57" s="431">
        <f>IF(ISERROR((AT57-AH57)/AH57)=TRUE,0,(AT57-AH57)/AH57)</f>
        <v>6.3667766025608252E-2</v>
      </c>
      <c r="CC57" s="132">
        <f t="shared" si="193"/>
        <v>4629844.29</v>
      </c>
      <c r="CD57" s="135">
        <f t="shared" si="232"/>
        <v>5978246.6500000013</v>
      </c>
      <c r="CE57" s="136">
        <f t="shared" si="232"/>
        <v>4670127.26</v>
      </c>
      <c r="CF57" s="136">
        <f t="shared" ref="CF57:CG57" si="252">SUM(CF52:CF56)</f>
        <v>5967674.1799999988</v>
      </c>
      <c r="CG57" s="136">
        <f t="shared" si="252"/>
        <v>6347966.669999999</v>
      </c>
      <c r="CH57" s="136">
        <f t="shared" ref="CH57:CI57" si="253">SUM(CH52:CH56)</f>
        <v>4691712.3600000003</v>
      </c>
      <c r="CI57" s="136">
        <f t="shared" si="253"/>
        <v>5587920.7800000003</v>
      </c>
      <c r="CJ57" s="136">
        <f t="shared" ref="CJ57:CK57" si="254">SUM(CJ52:CJ56)</f>
        <v>6572017.6099999994</v>
      </c>
      <c r="CK57" s="136">
        <f t="shared" si="254"/>
        <v>5283520.82</v>
      </c>
      <c r="CL57" s="136">
        <f t="shared" ref="CL57:CM57" si="255">SUM(CL52:CL56)</f>
        <v>4133866.41</v>
      </c>
      <c r="CM57" s="136">
        <f t="shared" si="255"/>
        <v>2733769.66</v>
      </c>
      <c r="CN57" s="136">
        <f t="shared" ref="CN57" si="256">SUM(CN52:CN56)</f>
        <v>3347844.8299999991</v>
      </c>
      <c r="CO57" s="136">
        <f t="shared" ref="CO57:CP57" si="257">SUM(CO52:CO56)</f>
        <v>3927801.4399999995</v>
      </c>
      <c r="CP57" s="136">
        <f t="shared" si="257"/>
        <v>3374085</v>
      </c>
      <c r="CQ57" s="136">
        <f t="shared" ref="CQ57:CR57" si="258">SUM(CQ52:CQ56)</f>
        <v>1211059</v>
      </c>
      <c r="CR57" s="136">
        <f t="shared" si="258"/>
        <v>-569924</v>
      </c>
      <c r="CS57" s="136">
        <f t="shared" ref="CS57:CT57" si="259">SUM(CS52:CS56)</f>
        <v>-2424163</v>
      </c>
      <c r="CT57" s="136">
        <f t="shared" si="259"/>
        <v>-679746</v>
      </c>
      <c r="CU57" s="136">
        <f t="shared" ref="CU57:CV57" si="260">SUM(CU52:CU56)</f>
        <v>-1397057</v>
      </c>
      <c r="CV57" s="326">
        <f t="shared" si="260"/>
        <v>-3686966</v>
      </c>
      <c r="CW57" s="326">
        <f t="shared" ref="CW57:CX57" si="261">SUM(CW52:CW56)</f>
        <v>314164</v>
      </c>
      <c r="CX57" s="326">
        <f t="shared" si="261"/>
        <v>-222325</v>
      </c>
      <c r="CY57" s="326">
        <f t="shared" ref="CY57" si="262">SUM(CY52:CY56)</f>
        <v>16893</v>
      </c>
      <c r="CZ57" s="326">
        <f t="shared" ref="CZ57:DA57" si="263">SUM(CZ52:CZ56)</f>
        <v>1538765</v>
      </c>
      <c r="DA57" s="326">
        <f t="shared" si="263"/>
        <v>-1281381</v>
      </c>
      <c r="DB57" s="326">
        <f t="shared" ref="DB57" si="264">SUM(DB52:DB56)</f>
        <v>-1585465</v>
      </c>
      <c r="DC57" s="326">
        <f t="shared" ref="DC57:DD57" si="265">SUM(DC52:DC56)</f>
        <v>-341523</v>
      </c>
      <c r="DD57" s="326">
        <f t="shared" si="265"/>
        <v>-512373</v>
      </c>
      <c r="DE57" s="326">
        <f t="shared" ref="DE57:DF57" si="266">SUM(DE52:DE56)</f>
        <v>824063</v>
      </c>
      <c r="DF57" s="326">
        <f t="shared" si="266"/>
        <v>-223660</v>
      </c>
      <c r="DG57" s="326">
        <f t="shared" ref="DG57:DH57" si="267">SUM(DG52:DG56)</f>
        <v>302460</v>
      </c>
      <c r="DH57" s="326">
        <f t="shared" si="267"/>
        <v>753320</v>
      </c>
      <c r="DI57" s="349"/>
    </row>
    <row r="58" spans="1:113" s="37" customFormat="1" x14ac:dyDescent="0.2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55"/>
      <c r="Y58" s="46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50"/>
      <c r="AL58" s="283"/>
      <c r="AM58" s="283"/>
      <c r="AN58" s="283"/>
      <c r="AO58" s="223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468"/>
      <c r="BT58" s="432"/>
      <c r="BU58" s="432"/>
      <c r="BV58" s="432"/>
      <c r="BW58" s="432"/>
      <c r="BX58" s="432"/>
      <c r="BY58" s="432"/>
      <c r="BZ58" s="432"/>
      <c r="CA58" s="432"/>
      <c r="CB58" s="432"/>
      <c r="CC58" s="44"/>
      <c r="CD58" s="47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327"/>
      <c r="CW58" s="327"/>
      <c r="CX58" s="327"/>
      <c r="CY58" s="327"/>
      <c r="CZ58" s="327"/>
      <c r="DA58" s="327"/>
      <c r="DB58" s="327"/>
      <c r="DC58" s="327"/>
      <c r="DD58" s="327"/>
      <c r="DE58" s="327"/>
      <c r="DF58" s="327"/>
      <c r="DG58" s="327"/>
      <c r="DH58" s="327"/>
      <c r="DI58" s="348"/>
    </row>
    <row r="59" spans="1:113" s="37" customFormat="1" x14ac:dyDescent="0.25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47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47">
        <f>'NECO-ELECTRIC'!X59+'NECO-GAS'!X59</f>
        <v>70139287</v>
      </c>
      <c r="Y59" s="60">
        <f>'NECO-ELECTRIC'!Y59+'NECO-GAS'!Y59</f>
        <v>71086213</v>
      </c>
      <c r="Z59" s="214">
        <f>'NECO-ELECTRIC'!Z59+'NECO-GAS'!Z59</f>
        <v>73372546</v>
      </c>
      <c r="AA59" s="214">
        <f>'NECO-ELECTRIC'!AA59+'NECO-GAS'!AA59</f>
        <v>74406572</v>
      </c>
      <c r="AB59" s="214">
        <f>'NECO-ELECTRIC'!AB59+'NECO-GAS'!AB59</f>
        <v>81933382</v>
      </c>
      <c r="AC59" s="214">
        <f>'NECO-ELECTRIC'!AC59+'NECO-GAS'!AC59</f>
        <v>87444058</v>
      </c>
      <c r="AD59" s="214">
        <f>'NECO-ELECTRIC'!AD59+'NECO-GAS'!AD59</f>
        <v>88485416</v>
      </c>
      <c r="AE59" s="214">
        <f>'NECO-ELECTRIC'!AE59+'NECO-GAS'!AE59</f>
        <v>74417050</v>
      </c>
      <c r="AF59" s="214">
        <f>'NECO-ELECTRIC'!AF59+'NECO-GAS'!AF59</f>
        <v>71988747</v>
      </c>
      <c r="AG59" s="214">
        <f>'NECO-ELECTRIC'!AG59+'NECO-GAS'!AG59</f>
        <v>68535318</v>
      </c>
      <c r="AH59" s="214">
        <f>'NECO-ELECTRIC'!AH59+'NECO-GAS'!AH59</f>
        <v>66521037</v>
      </c>
      <c r="AI59" s="59">
        <f>'NECO-ELECTRIC'!AI59+'NECO-GAS'!AI59</f>
        <v>64573550</v>
      </c>
      <c r="AJ59" s="361">
        <f>'NECO-ELECTRIC'!AJ59+'NECO-GAS'!AJ59</f>
        <v>65843188</v>
      </c>
      <c r="AK59" s="448">
        <f>'NECO-ELECTRIC'!AK59+'NECO-GAS'!AK59</f>
        <v>65471740</v>
      </c>
      <c r="AL59" s="228">
        <f>'NECO-ELECTRIC'!AL59+'NECO-GAS'!AL59</f>
        <v>63933086</v>
      </c>
      <c r="AM59" s="228">
        <f>'NECO-ELECTRIC'!AM59+'NECO-GAS'!AM59</f>
        <v>62530384</v>
      </c>
      <c r="AN59" s="228">
        <f>'NECO-ELECTRIC'!AN59+'NECO-GAS'!AN59</f>
        <v>64443046</v>
      </c>
      <c r="AO59" s="214">
        <f>'NECO-ELECTRIC'!AO59+'NECO-GAS'!AO59</f>
        <v>66955831</v>
      </c>
      <c r="AP59" s="214">
        <f>'NECO-ELECTRIC'!AP59+'NECO-GAS'!AP59</f>
        <v>67151622</v>
      </c>
      <c r="AQ59" s="214">
        <f>'NECO-ELECTRIC'!AQ59+'NECO-GAS'!AQ59</f>
        <v>66296713</v>
      </c>
      <c r="AR59" s="214">
        <f>'NECO-ELECTRIC'!AR59+'NECO-GAS'!AR59</f>
        <v>60775793</v>
      </c>
      <c r="AS59" s="214">
        <f>'NECO-ELECTRIC'!AS59+'NECO-GAS'!AS59</f>
        <v>58452431</v>
      </c>
      <c r="AT59" s="214">
        <f>'NECO-ELECTRIC'!AT59+'NECO-GAS'!AT59</f>
        <v>43075418</v>
      </c>
      <c r="AU59" s="59"/>
      <c r="AV59" s="361"/>
      <c r="AW59" s="401">
        <f t="shared" ref="AW59:BF64" si="268">IF(ISERROR((O59-C59)/C59)=TRUE,0,(O59-C59)/C59)</f>
        <v>0.77782941814080564</v>
      </c>
      <c r="AX59" s="169">
        <f t="shared" si="268"/>
        <v>0.9421943614891205</v>
      </c>
      <c r="AY59" s="169">
        <f t="shared" si="268"/>
        <v>1.0936942333402846</v>
      </c>
      <c r="AZ59" s="169">
        <f t="shared" si="268"/>
        <v>1.0381486754365952</v>
      </c>
      <c r="BA59" s="169">
        <f t="shared" si="268"/>
        <v>1.1173346029039153</v>
      </c>
      <c r="BB59" s="169">
        <f t="shared" si="268"/>
        <v>1.2627477940012419</v>
      </c>
      <c r="BC59" s="169">
        <f t="shared" si="268"/>
        <v>1.3218729888548386</v>
      </c>
      <c r="BD59" s="169">
        <f t="shared" si="268"/>
        <v>1.5151439152889232</v>
      </c>
      <c r="BE59" s="169">
        <f t="shared" si="268"/>
        <v>1.5031402457716954</v>
      </c>
      <c r="BF59" s="169">
        <f t="shared" si="268"/>
        <v>1.5543969634613897</v>
      </c>
      <c r="BG59" s="169">
        <f t="shared" ref="BG59:BP64" si="269">IF(ISERROR((Y59-M59)/M59)=TRUE,0,(Y59-M59)/M59)</f>
        <v>1.450896764375788</v>
      </c>
      <c r="BH59" s="169">
        <f t="shared" si="269"/>
        <v>1.4560099323366031</v>
      </c>
      <c r="BI59" s="169">
        <f t="shared" si="269"/>
        <v>1.2818850823936303</v>
      </c>
      <c r="BJ59" s="169">
        <f t="shared" si="269"/>
        <v>1.1233946944794924</v>
      </c>
      <c r="BK59" s="169">
        <f t="shared" si="269"/>
        <v>0.9806807422415178</v>
      </c>
      <c r="BL59" s="169">
        <f t="shared" si="269"/>
        <v>0.8691555444847634</v>
      </c>
      <c r="BM59" s="169">
        <f t="shared" si="269"/>
        <v>0.46397345464217199</v>
      </c>
      <c r="BN59" s="169">
        <f t="shared" si="269"/>
        <v>0.32965899129711129</v>
      </c>
      <c r="BO59" s="169">
        <f t="shared" si="269"/>
        <v>0.24008168596478857</v>
      </c>
      <c r="BP59" s="307">
        <f t="shared" si="269"/>
        <v>0.10853751219463909</v>
      </c>
      <c r="BQ59" s="307">
        <f t="shared" ref="BQ59:BZ64" si="270">IF(ISERROR((AI59-W59)/W59)=TRUE,0,(AI59-W59)/W59)</f>
        <v>-1.6541855677250222E-2</v>
      </c>
      <c r="BR59" s="404">
        <f t="shared" si="270"/>
        <v>-6.1250964812345467E-2</v>
      </c>
      <c r="BS59" s="466">
        <f t="shared" si="270"/>
        <v>-7.8981180218448271E-2</v>
      </c>
      <c r="BT59" s="430">
        <f t="shared" si="270"/>
        <v>-0.12865111699953821</v>
      </c>
      <c r="BU59" s="430">
        <f t="shared" si="270"/>
        <v>-0.15961208372830293</v>
      </c>
      <c r="BV59" s="430">
        <f t="shared" si="270"/>
        <v>-0.21347020680776976</v>
      </c>
      <c r="BW59" s="430">
        <f t="shared" si="270"/>
        <v>-0.23430096302255324</v>
      </c>
      <c r="BX59" s="430">
        <f t="shared" si="270"/>
        <v>-0.2410995502354874</v>
      </c>
      <c r="BY59" s="430">
        <f t="shared" si="270"/>
        <v>-0.10911930800804386</v>
      </c>
      <c r="BZ59" s="430">
        <f t="shared" si="270"/>
        <v>-0.15575981618349324</v>
      </c>
      <c r="CA59" s="430">
        <f>IF(ISERROR((AS59-AG59)/AG59)=TRUE,0,(AS59-AG59)/AG59)</f>
        <v>-0.14711957709162449</v>
      </c>
      <c r="CB59" s="430">
        <f>IF(ISERROR((AT59-AH59)/AH59)=TRUE,0,(AT59-AH59)/AH59)</f>
        <v>-0.35245420181889225</v>
      </c>
      <c r="CC59" s="39">
        <f>O59-C59</f>
        <v>14266314.82</v>
      </c>
      <c r="CD59" s="61">
        <f>P59-D59</f>
        <v>18718798.350000001</v>
      </c>
      <c r="CE59" s="62">
        <f>Q59-E59</f>
        <v>23062080.829999998</v>
      </c>
      <c r="CF59" s="62">
        <f>R59-F59</f>
        <v>24112927.859999999</v>
      </c>
      <c r="CG59" s="62">
        <f>S59-G59</f>
        <v>26824584.369999997</v>
      </c>
      <c r="CH59" s="62">
        <f>T59-H59</f>
        <v>30213762.299999997</v>
      </c>
      <c r="CI59" s="62">
        <f>U59-I59</f>
        <v>31464106.800000001</v>
      </c>
      <c r="CJ59" s="62">
        <f>V59-J59</f>
        <v>36149280.920000002</v>
      </c>
      <c r="CK59" s="62">
        <f>W59-K59</f>
        <v>39428758.420000002</v>
      </c>
      <c r="CL59" s="62">
        <f>X59-L59</f>
        <v>42681030.509999998</v>
      </c>
      <c r="CM59" s="62">
        <f>Y59-M59</f>
        <v>42082048.469999999</v>
      </c>
      <c r="CN59" s="62">
        <f>Z59-N59</f>
        <v>43497851.670000002</v>
      </c>
      <c r="CO59" s="62">
        <f>AA59-O59</f>
        <v>41799070.170000002</v>
      </c>
      <c r="CP59" s="62">
        <f>AB59-P59</f>
        <v>43347347</v>
      </c>
      <c r="CQ59" s="62">
        <f>AC59-Q59</f>
        <v>43295571</v>
      </c>
      <c r="CR59" s="62">
        <f>AD59-R59</f>
        <v>41145634</v>
      </c>
      <c r="CS59" s="62">
        <f>AE59-S59</f>
        <v>23584810</v>
      </c>
      <c r="CT59" s="62">
        <f>AF59-T59</f>
        <v>17847988</v>
      </c>
      <c r="CU59" s="62">
        <f>AG59-U59</f>
        <v>13268541</v>
      </c>
      <c r="CV59" s="320">
        <f>AH59-V59</f>
        <v>6513111</v>
      </c>
      <c r="CW59" s="320">
        <f>AI59-W59</f>
        <v>-1086133</v>
      </c>
      <c r="CX59" s="341">
        <f>AJ59-X59</f>
        <v>-4296099</v>
      </c>
      <c r="CY59" s="341">
        <f>AK59-Y59</f>
        <v>-5614473</v>
      </c>
      <c r="CZ59" s="341">
        <f>AL59-Z59</f>
        <v>-9439460</v>
      </c>
      <c r="DA59" s="341">
        <f>AM59-AA59</f>
        <v>-11876188</v>
      </c>
      <c r="DB59" s="341">
        <f>AN59-AB59</f>
        <v>-17490336</v>
      </c>
      <c r="DC59" s="341">
        <f>AO59-AC59</f>
        <v>-20488227</v>
      </c>
      <c r="DD59" s="341">
        <f>AP59-AD59</f>
        <v>-21333794</v>
      </c>
      <c r="DE59" s="341">
        <f>AQ59-AE59</f>
        <v>-8120337</v>
      </c>
      <c r="DF59" s="341">
        <f>AR59-AF59</f>
        <v>-11212954</v>
      </c>
      <c r="DG59" s="341">
        <f>AS59-AG59</f>
        <v>-10082887</v>
      </c>
      <c r="DH59" s="341">
        <f>AT59-AH59</f>
        <v>-23445619</v>
      </c>
      <c r="DI59" s="348"/>
    </row>
    <row r="60" spans="1:113" s="37" customFormat="1" x14ac:dyDescent="0.25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47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47">
        <f>'NECO-ELECTRIC'!X60+'NECO-GAS'!X60</f>
        <v>17063448</v>
      </c>
      <c r="Y60" s="60">
        <f>'NECO-ELECTRIC'!Y60+'NECO-GAS'!Y60</f>
        <v>16781695</v>
      </c>
      <c r="Z60" s="214">
        <f>'NECO-ELECTRIC'!Z60+'NECO-GAS'!Z60</f>
        <v>17268332</v>
      </c>
      <c r="AA60" s="214">
        <f>'NECO-ELECTRIC'!AA60+'NECO-GAS'!AA60</f>
        <v>17672903</v>
      </c>
      <c r="AB60" s="214">
        <f>'NECO-ELECTRIC'!AB60+'NECO-GAS'!AB60</f>
        <v>18640631</v>
      </c>
      <c r="AC60" s="214">
        <f>'NECO-ELECTRIC'!AC60+'NECO-GAS'!AC60</f>
        <v>20211406</v>
      </c>
      <c r="AD60" s="214">
        <f>'NECO-ELECTRIC'!AD60+'NECO-GAS'!AD60</f>
        <v>20770025</v>
      </c>
      <c r="AE60" s="214">
        <f>'NECO-ELECTRIC'!AE60+'NECO-GAS'!AE60</f>
        <v>30008422</v>
      </c>
      <c r="AF60" s="214">
        <f>'NECO-ELECTRIC'!AF60+'NECO-GAS'!AF60</f>
        <v>27582751</v>
      </c>
      <c r="AG60" s="214">
        <f>'NECO-ELECTRIC'!AG60+'NECO-GAS'!AG60</f>
        <v>26092911</v>
      </c>
      <c r="AH60" s="214">
        <f>'NECO-ELECTRIC'!AH60+'NECO-GAS'!AH60</f>
        <v>25109865</v>
      </c>
      <c r="AI60" s="59">
        <f>'NECO-ELECTRIC'!AI60+'NECO-GAS'!AI60</f>
        <v>25761136</v>
      </c>
      <c r="AJ60" s="361">
        <f>'NECO-ELECTRIC'!AJ60+'NECO-GAS'!AJ60</f>
        <v>25304817</v>
      </c>
      <c r="AK60" s="448">
        <f>'NECO-ELECTRIC'!AK60+'NECO-GAS'!AK60</f>
        <v>24642773</v>
      </c>
      <c r="AL60" s="228">
        <f>'NECO-ELECTRIC'!AL60+'NECO-GAS'!AL60</f>
        <v>24445184</v>
      </c>
      <c r="AM60" s="228">
        <f>'NECO-ELECTRIC'!AM60+'NECO-GAS'!AM60</f>
        <v>26016056</v>
      </c>
      <c r="AN60" s="228">
        <f>'NECO-ELECTRIC'!AN60+'NECO-GAS'!AN60</f>
        <v>26765831</v>
      </c>
      <c r="AO60" s="214">
        <f>'NECO-ELECTRIC'!AO60+'NECO-GAS'!AO60</f>
        <v>27444206</v>
      </c>
      <c r="AP60" s="214">
        <f>'NECO-ELECTRIC'!AP60+'NECO-GAS'!AP60</f>
        <v>29562147</v>
      </c>
      <c r="AQ60" s="214">
        <f>'NECO-ELECTRIC'!AQ60+'NECO-GAS'!AQ60</f>
        <v>28366715</v>
      </c>
      <c r="AR60" s="214">
        <f>'NECO-ELECTRIC'!AR60+'NECO-GAS'!AR60</f>
        <v>27323044</v>
      </c>
      <c r="AS60" s="214">
        <f>'NECO-ELECTRIC'!AS60+'NECO-GAS'!AS60</f>
        <v>26647845</v>
      </c>
      <c r="AT60" s="214">
        <f>'NECO-ELECTRIC'!AT60+'NECO-GAS'!AT60</f>
        <v>7934075</v>
      </c>
      <c r="AU60" s="59"/>
      <c r="AV60" s="361"/>
      <c r="AW60" s="401">
        <f t="shared" si="268"/>
        <v>0.22908283719901587</v>
      </c>
      <c r="AX60" s="169">
        <f t="shared" si="268"/>
        <v>0.22306335470898445</v>
      </c>
      <c r="AY60" s="169">
        <f t="shared" si="268"/>
        <v>0.26479850387873449</v>
      </c>
      <c r="AZ60" s="169">
        <f t="shared" si="268"/>
        <v>0.32622156572219263</v>
      </c>
      <c r="BA60" s="169">
        <f t="shared" si="268"/>
        <v>0.44338655699415597</v>
      </c>
      <c r="BB60" s="169">
        <f t="shared" si="268"/>
        <v>0.43996507700692905</v>
      </c>
      <c r="BC60" s="169">
        <f t="shared" si="268"/>
        <v>0.38461060123193669</v>
      </c>
      <c r="BD60" s="169">
        <f t="shared" si="268"/>
        <v>0.30079730298188145</v>
      </c>
      <c r="BE60" s="169">
        <f t="shared" si="268"/>
        <v>0.23939911605672473</v>
      </c>
      <c r="BF60" s="169">
        <f t="shared" si="268"/>
        <v>0.21238672925307381</v>
      </c>
      <c r="BG60" s="169">
        <f t="shared" si="269"/>
        <v>0.13997917462976539</v>
      </c>
      <c r="BH60" s="169">
        <f t="shared" si="269"/>
        <v>0.25046735029013534</v>
      </c>
      <c r="BI60" s="169">
        <f t="shared" si="269"/>
        <v>0.22328382655818879</v>
      </c>
      <c r="BJ60" s="169">
        <f t="shared" si="269"/>
        <v>0.19859407873416288</v>
      </c>
      <c r="BK60" s="169">
        <f t="shared" si="269"/>
        <v>0.25609240120069354</v>
      </c>
      <c r="BL60" s="169">
        <f t="shared" si="269"/>
        <v>0.24801644038859952</v>
      </c>
      <c r="BM60" s="169">
        <f t="shared" si="269"/>
        <v>0.66641392411192846</v>
      </c>
      <c r="BN60" s="169">
        <f t="shared" si="269"/>
        <v>0.51840380040915746</v>
      </c>
      <c r="BO60" s="169">
        <f t="shared" si="269"/>
        <v>0.48077256264873108</v>
      </c>
      <c r="BP60" s="307">
        <f t="shared" si="269"/>
        <v>0.49765044757980531</v>
      </c>
      <c r="BQ60" s="307">
        <f t="shared" si="270"/>
        <v>0.51283255302960717</v>
      </c>
      <c r="BR60" s="404">
        <f t="shared" si="270"/>
        <v>0.48298380257026596</v>
      </c>
      <c r="BS60" s="466">
        <f t="shared" si="270"/>
        <v>0.46843170490227598</v>
      </c>
      <c r="BT60" s="430">
        <f t="shared" si="270"/>
        <v>0.41560771474627661</v>
      </c>
      <c r="BU60" s="430">
        <f t="shared" si="270"/>
        <v>0.4720872965805335</v>
      </c>
      <c r="BV60" s="430">
        <f t="shared" si="270"/>
        <v>0.43588653195270055</v>
      </c>
      <c r="BW60" s="430">
        <f t="shared" si="270"/>
        <v>0.35785734055315105</v>
      </c>
      <c r="BX60" s="430">
        <f t="shared" si="270"/>
        <v>0.42330820497327276</v>
      </c>
      <c r="BY60" s="430">
        <f t="shared" si="270"/>
        <v>-5.4708208249004228E-2</v>
      </c>
      <c r="BZ60" s="430">
        <f t="shared" si="270"/>
        <v>-9.4155582958349582E-3</v>
      </c>
      <c r="CA60" s="430">
        <f>IF(ISERROR((AS60-AG60)/AG60)=TRUE,0,(AS60-AG60)/AG60)</f>
        <v>2.126761556041026E-2</v>
      </c>
      <c r="CB60" s="430">
        <f>IF(ISERROR((AT60-AH60)/AH60)=TRUE,0,(AT60-AH60)/AH60)</f>
        <v>-0.68402558118094225</v>
      </c>
      <c r="CC60" s="39">
        <f>O60-C60</f>
        <v>2692725.3500000015</v>
      </c>
      <c r="CD60" s="61">
        <f>P60-D60</f>
        <v>2836401.83</v>
      </c>
      <c r="CE60" s="62">
        <f>Q60-E60</f>
        <v>3368752.6300000008</v>
      </c>
      <c r="CF60" s="62">
        <f>R60-F60</f>
        <v>4093674.379999999</v>
      </c>
      <c r="CG60" s="62">
        <f>S60-G60</f>
        <v>5531719.3499999996</v>
      </c>
      <c r="CH60" s="62">
        <f>T60-H60</f>
        <v>5550301.0800000001</v>
      </c>
      <c r="CI60" s="62">
        <f>U60-I60</f>
        <v>4894719.09</v>
      </c>
      <c r="CJ60" s="62">
        <f>V60-J60</f>
        <v>3877021.66</v>
      </c>
      <c r="CK60" s="62">
        <f>W60-K60</f>
        <v>3289163.8599999994</v>
      </c>
      <c r="CL60" s="62">
        <f>X60-L60</f>
        <v>2989186.3900000006</v>
      </c>
      <c r="CM60" s="62">
        <f>Y60-M60</f>
        <v>2060640.9899999984</v>
      </c>
      <c r="CN60" s="62">
        <f>Z60-N60</f>
        <v>3458829.5</v>
      </c>
      <c r="CO60" s="62">
        <f>AA60-O60</f>
        <v>3225803.629999999</v>
      </c>
      <c r="CP60" s="62">
        <f>AB60-P60</f>
        <v>3088551</v>
      </c>
      <c r="CQ60" s="62">
        <f>AC60-Q60</f>
        <v>4120706</v>
      </c>
      <c r="CR60" s="62">
        <f>AD60-R60</f>
        <v>4127596</v>
      </c>
      <c r="CS60" s="62">
        <f>AE60-S60</f>
        <v>12000638</v>
      </c>
      <c r="CT60" s="62">
        <f>AF60-T60</f>
        <v>9417128</v>
      </c>
      <c r="CU60" s="62">
        <f>AG60-U60</f>
        <v>8471764</v>
      </c>
      <c r="CV60" s="320">
        <f>AH60-V60</f>
        <v>8343693</v>
      </c>
      <c r="CW60" s="320">
        <f>AI60-W60</f>
        <v>8732724</v>
      </c>
      <c r="CX60" s="341">
        <f>AJ60-X60</f>
        <v>8241369</v>
      </c>
      <c r="CY60" s="341">
        <f>AK60-Y60</f>
        <v>7861078</v>
      </c>
      <c r="CZ60" s="341">
        <f>AL60-Z60</f>
        <v>7176852</v>
      </c>
      <c r="DA60" s="341">
        <f>AM60-AA60</f>
        <v>8343153</v>
      </c>
      <c r="DB60" s="341">
        <f>AN60-AB60</f>
        <v>8125200</v>
      </c>
      <c r="DC60" s="341">
        <f>AO60-AC60</f>
        <v>7232800</v>
      </c>
      <c r="DD60" s="341">
        <f>AP60-AD60</f>
        <v>8792122</v>
      </c>
      <c r="DE60" s="341">
        <f>AQ60-AE60</f>
        <v>-1641707</v>
      </c>
      <c r="DF60" s="341">
        <f>AR60-AF60</f>
        <v>-259707</v>
      </c>
      <c r="DG60" s="341">
        <f>AS60-AG60</f>
        <v>554934</v>
      </c>
      <c r="DH60" s="341">
        <f>AT60-AH60</f>
        <v>-17175790</v>
      </c>
      <c r="DI60" s="348"/>
    </row>
    <row r="61" spans="1:113" s="37" customFormat="1" x14ac:dyDescent="0.25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47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47">
        <f>'NECO-ELECTRIC'!X61+'NECO-GAS'!X61</f>
        <v>4472565</v>
      </c>
      <c r="Y61" s="60">
        <f>'NECO-ELECTRIC'!Y61+'NECO-GAS'!Y61</f>
        <v>4589723</v>
      </c>
      <c r="Z61" s="214">
        <f>'NECO-ELECTRIC'!Z61+'NECO-GAS'!Z61</f>
        <v>4724850</v>
      </c>
      <c r="AA61" s="214">
        <f>'NECO-ELECTRIC'!AA61+'NECO-GAS'!AA61</f>
        <v>4881813</v>
      </c>
      <c r="AB61" s="214">
        <f>'NECO-ELECTRIC'!AB61+'NECO-GAS'!AB61</f>
        <v>5184737</v>
      </c>
      <c r="AC61" s="214">
        <f>'NECO-ELECTRIC'!AC61+'NECO-GAS'!AC61</f>
        <v>5531380</v>
      </c>
      <c r="AD61" s="214">
        <f>'NECO-ELECTRIC'!AD61+'NECO-GAS'!AD61</f>
        <v>5767197</v>
      </c>
      <c r="AE61" s="214">
        <f>'NECO-ELECTRIC'!AE61+'NECO-GAS'!AE61</f>
        <v>5833696</v>
      </c>
      <c r="AF61" s="214">
        <f>'NECO-ELECTRIC'!AF61+'NECO-GAS'!AF61</f>
        <v>5612511</v>
      </c>
      <c r="AG61" s="214">
        <f>'NECO-ELECTRIC'!AG61+'NECO-GAS'!AG61</f>
        <v>5204366</v>
      </c>
      <c r="AH61" s="214">
        <f>'NECO-ELECTRIC'!AH61+'NECO-GAS'!AH61</f>
        <v>4882754</v>
      </c>
      <c r="AI61" s="59">
        <f>'NECO-ELECTRIC'!AI61+'NECO-GAS'!AI61</f>
        <v>4933936</v>
      </c>
      <c r="AJ61" s="361">
        <f>'NECO-ELECTRIC'!AJ61+'NECO-GAS'!AJ61</f>
        <v>5009541</v>
      </c>
      <c r="AK61" s="448">
        <f>'NECO-ELECTRIC'!AK61+'NECO-GAS'!AK61</f>
        <v>5060331</v>
      </c>
      <c r="AL61" s="228">
        <f>'NECO-ELECTRIC'!AL61+'NECO-GAS'!AL61</f>
        <v>5076503</v>
      </c>
      <c r="AM61" s="228">
        <f>'NECO-ELECTRIC'!AM61+'NECO-GAS'!AM61</f>
        <v>4889296</v>
      </c>
      <c r="AN61" s="228">
        <f>'NECO-ELECTRIC'!AN61+'NECO-GAS'!AN61</f>
        <v>4892695</v>
      </c>
      <c r="AO61" s="214">
        <f>'NECO-ELECTRIC'!AO61+'NECO-GAS'!AO61</f>
        <v>5163359</v>
      </c>
      <c r="AP61" s="214">
        <f>'NECO-ELECTRIC'!AP61+'NECO-GAS'!AP61</f>
        <v>5351825</v>
      </c>
      <c r="AQ61" s="214">
        <f>'NECO-ELECTRIC'!AQ61+'NECO-GAS'!AQ61</f>
        <v>4891105</v>
      </c>
      <c r="AR61" s="214">
        <f>'NECO-ELECTRIC'!AR61+'NECO-GAS'!AR61</f>
        <v>4404050</v>
      </c>
      <c r="AS61" s="214">
        <f>'NECO-ELECTRIC'!AS61+'NECO-GAS'!AS61</f>
        <v>4193204</v>
      </c>
      <c r="AT61" s="214">
        <f>'NECO-ELECTRIC'!AT61+'NECO-GAS'!AT61</f>
        <v>4021301</v>
      </c>
      <c r="AU61" s="59"/>
      <c r="AV61" s="361"/>
      <c r="AW61" s="401">
        <f t="shared" si="268"/>
        <v>0.73273040423556868</v>
      </c>
      <c r="AX61" s="169">
        <f t="shared" si="268"/>
        <v>1.2219012736586512</v>
      </c>
      <c r="AY61" s="169">
        <f t="shared" si="268"/>
        <v>1.7910108818232804</v>
      </c>
      <c r="AZ61" s="169">
        <f t="shared" si="268"/>
        <v>2.1165508622584857</v>
      </c>
      <c r="BA61" s="169">
        <f t="shared" si="268"/>
        <v>2.3199142012566973</v>
      </c>
      <c r="BB61" s="169">
        <f t="shared" si="268"/>
        <v>2.5640090796965591</v>
      </c>
      <c r="BC61" s="169">
        <f t="shared" si="268"/>
        <v>2.3379259832828723</v>
      </c>
      <c r="BD61" s="169">
        <f t="shared" si="268"/>
        <v>1.9793200129544282</v>
      </c>
      <c r="BE61" s="169">
        <f t="shared" si="268"/>
        <v>1.8988655708856705</v>
      </c>
      <c r="BF61" s="169">
        <f t="shared" si="268"/>
        <v>1.9622803635980886</v>
      </c>
      <c r="BG61" s="169">
        <f t="shared" si="269"/>
        <v>1.9485557494210559</v>
      </c>
      <c r="BH61" s="169">
        <f t="shared" si="269"/>
        <v>1.7706219998745236</v>
      </c>
      <c r="BI61" s="169">
        <f t="shared" si="269"/>
        <v>1.5037715465179904</v>
      </c>
      <c r="BJ61" s="169">
        <f t="shared" si="269"/>
        <v>0.92250734372022003</v>
      </c>
      <c r="BK61" s="169">
        <f t="shared" si="269"/>
        <v>0.51728477624124347</v>
      </c>
      <c r="BL61" s="169">
        <f t="shared" si="269"/>
        <v>0.40409234994229953</v>
      </c>
      <c r="BM61" s="169">
        <f t="shared" si="269"/>
        <v>0.31981056541468172</v>
      </c>
      <c r="BN61" s="169">
        <f t="shared" si="269"/>
        <v>0.23227876824619795</v>
      </c>
      <c r="BO61" s="169">
        <f t="shared" si="269"/>
        <v>0.23200205666432153</v>
      </c>
      <c r="BP61" s="307">
        <f t="shared" si="269"/>
        <v>0.24596698978041245</v>
      </c>
      <c r="BQ61" s="307">
        <f t="shared" si="270"/>
        <v>0.18412266268338059</v>
      </c>
      <c r="BR61" s="404">
        <f t="shared" si="270"/>
        <v>0.12005996559021501</v>
      </c>
      <c r="BS61" s="466">
        <f t="shared" si="270"/>
        <v>0.10253516388679665</v>
      </c>
      <c r="BT61" s="430">
        <f t="shared" si="270"/>
        <v>7.44262780829021E-2</v>
      </c>
      <c r="BU61" s="430">
        <f t="shared" si="270"/>
        <v>1.5328321670658011E-3</v>
      </c>
      <c r="BV61" s="430">
        <f t="shared" si="270"/>
        <v>-5.6327254400753597E-2</v>
      </c>
      <c r="BW61" s="430">
        <f t="shared" si="270"/>
        <v>-6.6533306335851083E-2</v>
      </c>
      <c r="BX61" s="430">
        <f t="shared" si="270"/>
        <v>-7.2023202952838261E-2</v>
      </c>
      <c r="BY61" s="430">
        <f t="shared" si="270"/>
        <v>-0.161576983099565</v>
      </c>
      <c r="BZ61" s="430">
        <f t="shared" si="270"/>
        <v>-0.21531556909198041</v>
      </c>
      <c r="CA61" s="430">
        <f>IF(ISERROR((AS61-AG61)/AG61)=TRUE,0,(AS61-AG61)/AG61)</f>
        <v>-0.19429110097176103</v>
      </c>
      <c r="CB61" s="430">
        <f>IF(ISERROR((AT61-AH61)/AH61)=TRUE,0,(AT61-AH61)/AH61)</f>
        <v>-0.17642768814484613</v>
      </c>
      <c r="CC61" s="39">
        <f>O61-C61</f>
        <v>824517.08000000007</v>
      </c>
      <c r="CD61" s="61">
        <f>P61-D61</f>
        <v>1483098.8</v>
      </c>
      <c r="CE61" s="62">
        <f>Q61-E61</f>
        <v>2339392.48</v>
      </c>
      <c r="CF61" s="62">
        <f>R61-F61</f>
        <v>2789482.26</v>
      </c>
      <c r="CG61" s="62">
        <f>S61-G61</f>
        <v>3088710.87</v>
      </c>
      <c r="CH61" s="62">
        <f>T61-H61</f>
        <v>3276642.02</v>
      </c>
      <c r="CI61" s="62">
        <f>U61-I61</f>
        <v>2958764.87</v>
      </c>
      <c r="CJ61" s="62">
        <f>V61-J61</f>
        <v>2603497.5300000003</v>
      </c>
      <c r="CK61" s="62">
        <f>W61-K61</f>
        <v>2729373.45</v>
      </c>
      <c r="CL61" s="62">
        <f>X61-L61</f>
        <v>2962726.48</v>
      </c>
      <c r="CM61" s="62">
        <f>Y61-M61</f>
        <v>3033122.62</v>
      </c>
      <c r="CN61" s="62">
        <f>Z61-N61</f>
        <v>3019510.91</v>
      </c>
      <c r="CO61" s="62">
        <f>AA61-O61</f>
        <v>2932029.2800000003</v>
      </c>
      <c r="CP61" s="62">
        <f>AB61-P61</f>
        <v>2487875</v>
      </c>
      <c r="CQ61" s="62">
        <f>AC61-Q61</f>
        <v>1885802</v>
      </c>
      <c r="CR61" s="62">
        <f>AD61-R61</f>
        <v>1659777</v>
      </c>
      <c r="CS61" s="62">
        <f>AE61-S61</f>
        <v>1413595</v>
      </c>
      <c r="CT61" s="62">
        <f>AF61-T61</f>
        <v>1057932</v>
      </c>
      <c r="CU61" s="62">
        <f>AG61-U61</f>
        <v>980050</v>
      </c>
      <c r="CV61" s="320">
        <f>AH61-V61</f>
        <v>963907</v>
      </c>
      <c r="CW61" s="320">
        <f>AI61-W61</f>
        <v>767192</v>
      </c>
      <c r="CX61" s="341">
        <f>AJ61-X61</f>
        <v>536976</v>
      </c>
      <c r="CY61" s="341">
        <f>AK61-Y61</f>
        <v>470608</v>
      </c>
      <c r="CZ61" s="341">
        <f>AL61-Z61</f>
        <v>351653</v>
      </c>
      <c r="DA61" s="341">
        <f>AM61-AA61</f>
        <v>7483</v>
      </c>
      <c r="DB61" s="341">
        <f>AN61-AB61</f>
        <v>-292042</v>
      </c>
      <c r="DC61" s="341">
        <f>AO61-AC61</f>
        <v>-368021</v>
      </c>
      <c r="DD61" s="341">
        <f>AP61-AD61</f>
        <v>-415372</v>
      </c>
      <c r="DE61" s="341">
        <f>AQ61-AE61</f>
        <v>-942591</v>
      </c>
      <c r="DF61" s="341">
        <f>AR61-AF61</f>
        <v>-1208461</v>
      </c>
      <c r="DG61" s="341">
        <f>AS61-AG61</f>
        <v>-1011162</v>
      </c>
      <c r="DH61" s="341">
        <f>AT61-AH61</f>
        <v>-861453</v>
      </c>
      <c r="DI61" s="348"/>
    </row>
    <row r="62" spans="1:113" s="37" customFormat="1" x14ac:dyDescent="0.25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47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47">
        <f>'NECO-ELECTRIC'!X62+'NECO-GAS'!X62</f>
        <v>2743503</v>
      </c>
      <c r="Y62" s="60">
        <f>'NECO-ELECTRIC'!Y62+'NECO-GAS'!Y62</f>
        <v>2626780</v>
      </c>
      <c r="Z62" s="214">
        <f>'NECO-ELECTRIC'!Z62+'NECO-GAS'!Z62</f>
        <v>2540405</v>
      </c>
      <c r="AA62" s="214">
        <f>'NECO-ELECTRIC'!AA62+'NECO-GAS'!AA62</f>
        <v>2386531</v>
      </c>
      <c r="AB62" s="214">
        <f>'NECO-ELECTRIC'!AB62+'NECO-GAS'!AB62</f>
        <v>2476959</v>
      </c>
      <c r="AC62" s="214">
        <f>'NECO-ELECTRIC'!AC62+'NECO-GAS'!AC62</f>
        <v>2714990</v>
      </c>
      <c r="AD62" s="214">
        <f>'NECO-ELECTRIC'!AD62+'NECO-GAS'!AD62</f>
        <v>2866766</v>
      </c>
      <c r="AE62" s="214">
        <f>'NECO-ELECTRIC'!AE62+'NECO-GAS'!AE62</f>
        <v>2757622</v>
      </c>
      <c r="AF62" s="214">
        <f>'NECO-ELECTRIC'!AF62+'NECO-GAS'!AF62</f>
        <v>2816524</v>
      </c>
      <c r="AG62" s="214">
        <f>'NECO-ELECTRIC'!AG62+'NECO-GAS'!AG62</f>
        <v>2637546</v>
      </c>
      <c r="AH62" s="214">
        <f>'NECO-ELECTRIC'!AH62+'NECO-GAS'!AH62</f>
        <v>2799642</v>
      </c>
      <c r="AI62" s="59">
        <f>'NECO-ELECTRIC'!AI62+'NECO-GAS'!AI62</f>
        <v>2863868</v>
      </c>
      <c r="AJ62" s="361">
        <f>'NECO-ELECTRIC'!AJ62+'NECO-GAS'!AJ62</f>
        <v>2744287</v>
      </c>
      <c r="AK62" s="448">
        <f>'NECO-ELECTRIC'!AK62+'NECO-GAS'!AK62</f>
        <v>2812894</v>
      </c>
      <c r="AL62" s="228">
        <f>'NECO-ELECTRIC'!AL62+'NECO-GAS'!AL62</f>
        <v>2654805</v>
      </c>
      <c r="AM62" s="228">
        <f>'NECO-ELECTRIC'!AM62+'NECO-GAS'!AM62</f>
        <v>2459715</v>
      </c>
      <c r="AN62" s="228">
        <f>'NECO-ELECTRIC'!AN62+'NECO-GAS'!AN62</f>
        <v>2426795</v>
      </c>
      <c r="AO62" s="214">
        <f>'NECO-ELECTRIC'!AO62+'NECO-GAS'!AO62</f>
        <v>2646492</v>
      </c>
      <c r="AP62" s="214">
        <f>'NECO-ELECTRIC'!AP62+'NECO-GAS'!AP62</f>
        <v>2663995</v>
      </c>
      <c r="AQ62" s="214">
        <f>'NECO-ELECTRIC'!AQ62+'NECO-GAS'!AQ62</f>
        <v>2511620</v>
      </c>
      <c r="AR62" s="214">
        <f>'NECO-ELECTRIC'!AR62+'NECO-GAS'!AR62</f>
        <v>2541844</v>
      </c>
      <c r="AS62" s="214">
        <f>'NECO-ELECTRIC'!AS62+'NECO-GAS'!AS62</f>
        <v>2426842</v>
      </c>
      <c r="AT62" s="214">
        <f>'NECO-ELECTRIC'!AT62+'NECO-GAS'!AT62</f>
        <v>2244075</v>
      </c>
      <c r="AU62" s="59"/>
      <c r="AV62" s="361"/>
      <c r="AW62" s="401">
        <f t="shared" si="268"/>
        <v>0.38619923760509095</v>
      </c>
      <c r="AX62" s="169">
        <f t="shared" si="268"/>
        <v>1.1099792583770045</v>
      </c>
      <c r="AY62" s="169">
        <f t="shared" si="268"/>
        <v>1.9788124902616875</v>
      </c>
      <c r="AZ62" s="169">
        <f t="shared" si="268"/>
        <v>2.3073724329305523</v>
      </c>
      <c r="BA62" s="169">
        <f t="shared" si="268"/>
        <v>2.2776256456309234</v>
      </c>
      <c r="BB62" s="169">
        <f t="shared" si="268"/>
        <v>2.2766896761706978</v>
      </c>
      <c r="BC62" s="169">
        <f t="shared" si="268"/>
        <v>1.7502072501933983</v>
      </c>
      <c r="BD62" s="169">
        <f t="shared" si="268"/>
        <v>1.4855524250136252</v>
      </c>
      <c r="BE62" s="169">
        <f t="shared" si="268"/>
        <v>1.4827742766481182</v>
      </c>
      <c r="BF62" s="169">
        <f t="shared" si="268"/>
        <v>1.492996491271432</v>
      </c>
      <c r="BG62" s="169">
        <f t="shared" si="269"/>
        <v>1.3577453628904534</v>
      </c>
      <c r="BH62" s="169">
        <f t="shared" si="269"/>
        <v>1.3993602851874549</v>
      </c>
      <c r="BI62" s="169">
        <f t="shared" si="269"/>
        <v>1.0406631633898993</v>
      </c>
      <c r="BJ62" s="169">
        <f t="shared" si="269"/>
        <v>0.41209197163683381</v>
      </c>
      <c r="BK62" s="169">
        <f t="shared" si="269"/>
        <v>6.8009439428693488E-2</v>
      </c>
      <c r="BL62" s="169">
        <f t="shared" si="269"/>
        <v>-1.4901729543539606E-2</v>
      </c>
      <c r="BM62" s="169">
        <f t="shared" si="269"/>
        <v>-9.9950813631315041E-2</v>
      </c>
      <c r="BN62" s="169">
        <f t="shared" si="269"/>
        <v>-6.1816020908017119E-2</v>
      </c>
      <c r="BO62" s="169">
        <f t="shared" si="269"/>
        <v>-4.3950678502260226E-2</v>
      </c>
      <c r="BP62" s="307">
        <f t="shared" si="269"/>
        <v>0.14881144362512772</v>
      </c>
      <c r="BQ62" s="307">
        <f t="shared" si="270"/>
        <v>9.8760231333451506E-2</v>
      </c>
      <c r="BR62" s="404">
        <f t="shared" si="270"/>
        <v>2.8576604436007542E-4</v>
      </c>
      <c r="BS62" s="466">
        <f t="shared" si="270"/>
        <v>7.0852526667631088E-2</v>
      </c>
      <c r="BT62" s="430">
        <f t="shared" si="270"/>
        <v>4.5032189749272263E-2</v>
      </c>
      <c r="BU62" s="430">
        <f t="shared" si="270"/>
        <v>3.0665430283537066E-2</v>
      </c>
      <c r="BV62" s="430">
        <f t="shared" si="270"/>
        <v>-2.025225286328922E-2</v>
      </c>
      <c r="BW62" s="430">
        <f t="shared" si="270"/>
        <v>-2.5229558856570373E-2</v>
      </c>
      <c r="BX62" s="430">
        <f t="shared" si="270"/>
        <v>-7.0731618834603174E-2</v>
      </c>
      <c r="BY62" s="430">
        <f t="shared" si="270"/>
        <v>-8.9208020533633692E-2</v>
      </c>
      <c r="BZ62" s="430">
        <f t="shared" si="270"/>
        <v>-9.7524466327998618E-2</v>
      </c>
      <c r="CA62" s="430">
        <f>IF(ISERROR((AS62-AG62)/AG62)=TRUE,0,(AS62-AG62)/AG62)</f>
        <v>-7.9886379232817176E-2</v>
      </c>
      <c r="CB62" s="430">
        <f>IF(ISERROR((AT62-AH62)/AH62)=TRUE,0,(AT62-AH62)/AH62)</f>
        <v>-0.19844215796162509</v>
      </c>
      <c r="CC62" s="39">
        <f>O62-C62</f>
        <v>325822.82999999996</v>
      </c>
      <c r="CD62" s="61">
        <f>P62-D62</f>
        <v>922767.97</v>
      </c>
      <c r="CE62" s="62">
        <f>Q62-E62</f>
        <v>1688708.23</v>
      </c>
      <c r="CF62" s="62">
        <f>R62-F62</f>
        <v>2030239.56</v>
      </c>
      <c r="CG62" s="62">
        <f>S62-G62</f>
        <v>2129077.58</v>
      </c>
      <c r="CH62" s="62">
        <f>T62-H62</f>
        <v>2085902.33</v>
      </c>
      <c r="CI62" s="62">
        <f>U62-I62</f>
        <v>1755673.69</v>
      </c>
      <c r="CJ62" s="62">
        <f>V62-J62</f>
        <v>1456527.88</v>
      </c>
      <c r="CK62" s="62">
        <f>W62-K62</f>
        <v>1556638.87</v>
      </c>
      <c r="CL62" s="62">
        <f>X62-L62</f>
        <v>1643018.9</v>
      </c>
      <c r="CM62" s="62">
        <f>Y62-M62</f>
        <v>1512673.26</v>
      </c>
      <c r="CN62" s="62">
        <f>Z62-N62</f>
        <v>1481620.7</v>
      </c>
      <c r="CO62" s="62">
        <f>AA62-O62</f>
        <v>1217043.04</v>
      </c>
      <c r="CP62" s="62">
        <f>AB62-P62</f>
        <v>722853</v>
      </c>
      <c r="CQ62" s="62">
        <f>AC62-Q62</f>
        <v>172887</v>
      </c>
      <c r="CR62" s="62">
        <f>AD62-R62</f>
        <v>-43366</v>
      </c>
      <c r="CS62" s="62">
        <f>AE62-S62</f>
        <v>-306235</v>
      </c>
      <c r="CT62" s="62">
        <f>AF62-T62</f>
        <v>-185578</v>
      </c>
      <c r="CU62" s="62">
        <f>AG62-U62</f>
        <v>-121251</v>
      </c>
      <c r="CV62" s="320">
        <f>AH62-V62</f>
        <v>362652</v>
      </c>
      <c r="CW62" s="320">
        <f>AI62-W62</f>
        <v>257414</v>
      </c>
      <c r="CX62" s="341">
        <f>AJ62-X62</f>
        <v>784</v>
      </c>
      <c r="CY62" s="341">
        <f>AK62-Y62</f>
        <v>186114</v>
      </c>
      <c r="CZ62" s="341">
        <f>AL62-Z62</f>
        <v>114400</v>
      </c>
      <c r="DA62" s="341">
        <f>AM62-AA62</f>
        <v>73184</v>
      </c>
      <c r="DB62" s="341">
        <f>AN62-AB62</f>
        <v>-50164</v>
      </c>
      <c r="DC62" s="341">
        <f>AO62-AC62</f>
        <v>-68498</v>
      </c>
      <c r="DD62" s="341">
        <f>AP62-AD62</f>
        <v>-202771</v>
      </c>
      <c r="DE62" s="341">
        <f>AQ62-AE62</f>
        <v>-246002</v>
      </c>
      <c r="DF62" s="341">
        <f>AR62-AF62</f>
        <v>-274680</v>
      </c>
      <c r="DG62" s="341">
        <f>AS62-AG62</f>
        <v>-210704</v>
      </c>
      <c r="DH62" s="341">
        <f>AT62-AH62</f>
        <v>-555567</v>
      </c>
      <c r="DI62" s="348"/>
    </row>
    <row r="63" spans="1:113" s="37" customFormat="1" x14ac:dyDescent="0.25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47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47">
        <f>'NECO-ELECTRIC'!X63+'NECO-GAS'!X63</f>
        <v>1308446</v>
      </c>
      <c r="Y63" s="60">
        <f>'NECO-ELECTRIC'!Y63+'NECO-GAS'!Y63</f>
        <v>1107283</v>
      </c>
      <c r="Z63" s="214">
        <f>'NECO-ELECTRIC'!Z63+'NECO-GAS'!Z63</f>
        <v>974328</v>
      </c>
      <c r="AA63" s="214">
        <f>'NECO-ELECTRIC'!AA63+'NECO-GAS'!AA63</f>
        <v>831171</v>
      </c>
      <c r="AB63" s="214">
        <f>'NECO-ELECTRIC'!AB63+'NECO-GAS'!AB63</f>
        <v>815242</v>
      </c>
      <c r="AC63" s="214">
        <f>'NECO-ELECTRIC'!AC63+'NECO-GAS'!AC63</f>
        <v>1416350</v>
      </c>
      <c r="AD63" s="214">
        <f>'NECO-ELECTRIC'!AD63+'NECO-GAS'!AD63</f>
        <v>1944068</v>
      </c>
      <c r="AE63" s="214">
        <f>'NECO-ELECTRIC'!AE63+'NECO-GAS'!AE63</f>
        <v>1930666</v>
      </c>
      <c r="AF63" s="214">
        <f>'NECO-ELECTRIC'!AF63+'NECO-GAS'!AF63</f>
        <v>2333761</v>
      </c>
      <c r="AG63" s="214">
        <f>'NECO-ELECTRIC'!AG63+'NECO-GAS'!AG63</f>
        <v>2939008</v>
      </c>
      <c r="AH63" s="214">
        <f>'NECO-ELECTRIC'!AH63+'NECO-GAS'!AH63</f>
        <v>1417715</v>
      </c>
      <c r="AI63" s="59">
        <f>'NECO-ELECTRIC'!AI63+'NECO-GAS'!AI63</f>
        <v>1474598</v>
      </c>
      <c r="AJ63" s="361">
        <f>'NECO-ELECTRIC'!AJ63+'NECO-GAS'!AJ63</f>
        <v>1934588</v>
      </c>
      <c r="AK63" s="448">
        <f>'NECO-ELECTRIC'!AK63+'NECO-GAS'!AK63</f>
        <v>2237184</v>
      </c>
      <c r="AL63" s="228">
        <f>'NECO-ELECTRIC'!AL63+'NECO-GAS'!AL63</f>
        <v>2494049</v>
      </c>
      <c r="AM63" s="228">
        <f>'NECO-ELECTRIC'!AM63+'NECO-GAS'!AM63</f>
        <v>1142054</v>
      </c>
      <c r="AN63" s="228">
        <f>'NECO-ELECTRIC'!AN63+'NECO-GAS'!AN63</f>
        <v>1026798</v>
      </c>
      <c r="AO63" s="214">
        <f>'NECO-ELECTRIC'!AO63+'NECO-GAS'!AO63</f>
        <v>1820667</v>
      </c>
      <c r="AP63" s="214">
        <f>'NECO-ELECTRIC'!AP63+'NECO-GAS'!AP63</f>
        <v>2419538</v>
      </c>
      <c r="AQ63" s="214">
        <f>'NECO-ELECTRIC'!AQ63+'NECO-GAS'!AQ63</f>
        <v>2373801</v>
      </c>
      <c r="AR63" s="214">
        <f>'NECO-ELECTRIC'!AR63+'NECO-GAS'!AR63</f>
        <v>3856308</v>
      </c>
      <c r="AS63" s="214">
        <f>'NECO-ELECTRIC'!AS63+'NECO-GAS'!AS63</f>
        <v>4324514</v>
      </c>
      <c r="AT63" s="214">
        <f>'NECO-ELECTRIC'!AT63+'NECO-GAS'!AT63</f>
        <v>3505114</v>
      </c>
      <c r="AU63" s="59"/>
      <c r="AV63" s="361"/>
      <c r="AW63" s="401">
        <f t="shared" si="268"/>
        <v>0.38652151523915385</v>
      </c>
      <c r="AX63" s="169">
        <f t="shared" si="268"/>
        <v>0.52651432064582249</v>
      </c>
      <c r="AY63" s="169">
        <f t="shared" si="268"/>
        <v>0.65400205507226172</v>
      </c>
      <c r="AZ63" s="169">
        <f t="shared" si="268"/>
        <v>1.7160618792552853</v>
      </c>
      <c r="BA63" s="169">
        <f t="shared" si="268"/>
        <v>1.8148098213460919</v>
      </c>
      <c r="BB63" s="169">
        <f t="shared" si="268"/>
        <v>1.7390326714673836</v>
      </c>
      <c r="BC63" s="169">
        <f t="shared" si="268"/>
        <v>1.8531783747198753</v>
      </c>
      <c r="BD63" s="169">
        <f t="shared" si="268"/>
        <v>1.4731613788864728</v>
      </c>
      <c r="BE63" s="169">
        <f t="shared" si="268"/>
        <v>1.6189550064427574</v>
      </c>
      <c r="BF63" s="169">
        <f t="shared" si="268"/>
        <v>1.6246138238388397</v>
      </c>
      <c r="BG63" s="169">
        <f t="shared" si="269"/>
        <v>1.6407901037131203</v>
      </c>
      <c r="BH63" s="169">
        <f t="shared" si="269"/>
        <v>2.1092127541903039</v>
      </c>
      <c r="BI63" s="169">
        <f t="shared" si="269"/>
        <v>1.5533037653390189</v>
      </c>
      <c r="BJ63" s="169">
        <f t="shared" si="269"/>
        <v>0.92040347124725574</v>
      </c>
      <c r="BK63" s="169">
        <f t="shared" si="269"/>
        <v>1.3070783414642093</v>
      </c>
      <c r="BL63" s="169">
        <f t="shared" si="269"/>
        <v>1.378574006668094</v>
      </c>
      <c r="BM63" s="169">
        <f t="shared" si="269"/>
        <v>0.87347989954625027</v>
      </c>
      <c r="BN63" s="169">
        <f t="shared" si="269"/>
        <v>0.79325164263765613</v>
      </c>
      <c r="BO63" s="169">
        <f t="shared" si="269"/>
        <v>1.3373450091576913</v>
      </c>
      <c r="BP63" s="307">
        <f t="shared" si="269"/>
        <v>0.20873344797863061</v>
      </c>
      <c r="BQ63" s="307">
        <f t="shared" si="270"/>
        <v>0.242471937756672</v>
      </c>
      <c r="BR63" s="404">
        <f t="shared" si="270"/>
        <v>0.47853866342210533</v>
      </c>
      <c r="BS63" s="466">
        <f t="shared" si="270"/>
        <v>1.0204265756811943</v>
      </c>
      <c r="BT63" s="430">
        <f t="shared" si="270"/>
        <v>1.5597632419472702</v>
      </c>
      <c r="BU63" s="430">
        <f t="shared" si="270"/>
        <v>0.3740301333901207</v>
      </c>
      <c r="BV63" s="430">
        <f t="shared" si="270"/>
        <v>0.25950085986737681</v>
      </c>
      <c r="BW63" s="430">
        <f t="shared" si="270"/>
        <v>0.28546404490415506</v>
      </c>
      <c r="BX63" s="430">
        <f t="shared" si="270"/>
        <v>0.24457477824849749</v>
      </c>
      <c r="BY63" s="430">
        <f t="shared" si="270"/>
        <v>0.22952442317832292</v>
      </c>
      <c r="BZ63" s="430">
        <f t="shared" si="270"/>
        <v>0.65240056715319172</v>
      </c>
      <c r="CA63" s="430">
        <f>IF(ISERROR((AS63-AG63)/AG63)=TRUE,0,(AS63-AG63)/AG63)</f>
        <v>0.47141960824876966</v>
      </c>
      <c r="CB63" s="430">
        <f>IF(ISERROR((AT63-AH63)/AH63)=TRUE,0,(AT63-AH63)/AH63)</f>
        <v>1.4723685649090261</v>
      </c>
      <c r="CC63" s="39">
        <f>O63-C63</f>
        <v>90747.560000000056</v>
      </c>
      <c r="CD63" s="61">
        <f>P63-D63</f>
        <v>146421</v>
      </c>
      <c r="CE63" s="62">
        <f>Q63-E63</f>
        <v>242745.57</v>
      </c>
      <c r="CF63" s="62">
        <f>R63-F63</f>
        <v>516402.18</v>
      </c>
      <c r="CG63" s="62">
        <f>S63-G63</f>
        <v>664416.14</v>
      </c>
      <c r="CH63" s="62">
        <f>T63-H63</f>
        <v>826277.01</v>
      </c>
      <c r="CI63" s="62">
        <f>U63-I63</f>
        <v>816706.94</v>
      </c>
      <c r="CJ63" s="62">
        <f>V63-J63</f>
        <v>698644.53</v>
      </c>
      <c r="CK63" s="62">
        <f>W63-K63</f>
        <v>733658.23</v>
      </c>
      <c r="CL63" s="62">
        <f>X63-L63</f>
        <v>809917.04</v>
      </c>
      <c r="CM63" s="62">
        <f>Y63-M63</f>
        <v>687983.11</v>
      </c>
      <c r="CN63" s="62">
        <f>Z63-N63</f>
        <v>660959.92999999993</v>
      </c>
      <c r="CO63" s="62">
        <f>AA63-O63</f>
        <v>505643.33999999997</v>
      </c>
      <c r="CP63" s="62">
        <f>AB63-P63</f>
        <v>390726</v>
      </c>
      <c r="CQ63" s="62">
        <f>AC63-Q63</f>
        <v>802435</v>
      </c>
      <c r="CR63" s="62">
        <f>AD63-R63</f>
        <v>1126743</v>
      </c>
      <c r="CS63" s="62">
        <f>AE63-S63</f>
        <v>900142</v>
      </c>
      <c r="CT63" s="62">
        <f>AF63-T63</f>
        <v>1032348</v>
      </c>
      <c r="CU63" s="62">
        <f>AG63-U63</f>
        <v>1681595</v>
      </c>
      <c r="CV63" s="320">
        <f>AH63-V63</f>
        <v>244822</v>
      </c>
      <c r="CW63" s="320">
        <f>AI63-W63</f>
        <v>287772</v>
      </c>
      <c r="CX63" s="341">
        <f>AJ63-X63</f>
        <v>626142</v>
      </c>
      <c r="CY63" s="341">
        <f>AK63-Y63</f>
        <v>1129901</v>
      </c>
      <c r="CZ63" s="341">
        <f>AL63-Z63</f>
        <v>1519721</v>
      </c>
      <c r="DA63" s="341">
        <f>AM63-AA63</f>
        <v>310883</v>
      </c>
      <c r="DB63" s="341">
        <f>AN63-AB63</f>
        <v>211556</v>
      </c>
      <c r="DC63" s="341">
        <f>AO63-AC63</f>
        <v>404317</v>
      </c>
      <c r="DD63" s="341">
        <f>AP63-AD63</f>
        <v>475470</v>
      </c>
      <c r="DE63" s="341">
        <f>AQ63-AE63</f>
        <v>443135</v>
      </c>
      <c r="DF63" s="341">
        <f>AR63-AF63</f>
        <v>1522547</v>
      </c>
      <c r="DG63" s="341">
        <f>AS63-AG63</f>
        <v>1385506</v>
      </c>
      <c r="DH63" s="341">
        <f>AT63-AH63</f>
        <v>2087399</v>
      </c>
      <c r="DI63" s="348"/>
    </row>
    <row r="64" spans="1:113" s="122" customFormat="1" x14ac:dyDescent="0.25">
      <c r="A64" s="140"/>
      <c r="B64" s="38" t="s">
        <v>35</v>
      </c>
      <c r="C64" s="132">
        <f>SUM(C59:C63)</f>
        <v>32299272.899999999</v>
      </c>
      <c r="D64" s="133">
        <f t="shared" ref="D64:CE64" si="271">SUM(D59:D63)</f>
        <v>34906111.050000004</v>
      </c>
      <c r="E64" s="133">
        <f t="shared" si="271"/>
        <v>36339103.260000005</v>
      </c>
      <c r="F64" s="133">
        <f t="shared" si="271"/>
        <v>38274361.760000005</v>
      </c>
      <c r="G64" s="133">
        <f t="shared" si="271"/>
        <v>39115997.690000005</v>
      </c>
      <c r="H64" s="133">
        <f t="shared" si="271"/>
        <v>39211591.260000005</v>
      </c>
      <c r="I64" s="133">
        <f t="shared" si="271"/>
        <v>39238478.610000007</v>
      </c>
      <c r="J64" s="133">
        <f t="shared" si="271"/>
        <v>39517855.479999997</v>
      </c>
      <c r="K64" s="133">
        <f t="shared" si="271"/>
        <v>42910526.170000002</v>
      </c>
      <c r="L64" s="254">
        <f t="shared" si="271"/>
        <v>44641369.680000007</v>
      </c>
      <c r="M64" s="42">
        <f t="shared" si="271"/>
        <v>46815225.550000012</v>
      </c>
      <c r="N64" s="133">
        <f t="shared" si="271"/>
        <v>46761688.289999999</v>
      </c>
      <c r="O64" s="42">
        <f t="shared" si="271"/>
        <v>50499400.539999999</v>
      </c>
      <c r="P64" s="133">
        <f t="shared" ref="P64:R64" si="272">SUM(P59:P63)</f>
        <v>59013599</v>
      </c>
      <c r="Q64" s="133">
        <f t="shared" si="272"/>
        <v>67040783</v>
      </c>
      <c r="R64" s="133">
        <f t="shared" si="272"/>
        <v>71817088</v>
      </c>
      <c r="S64" s="133">
        <f t="shared" ref="S64:T64" si="273">SUM(S59:S63)</f>
        <v>77354506</v>
      </c>
      <c r="T64" s="133">
        <f t="shared" si="273"/>
        <v>81164476</v>
      </c>
      <c r="U64" s="133">
        <f t="shared" ref="U64:V64" si="274">SUM(U59:U63)</f>
        <v>81128450</v>
      </c>
      <c r="V64" s="133">
        <f t="shared" si="274"/>
        <v>84302828</v>
      </c>
      <c r="W64" s="133">
        <f t="shared" ref="W64" si="275">SUM(W59:W63)</f>
        <v>90648119</v>
      </c>
      <c r="X64" s="254">
        <f t="shared" ref="X64:Y64" si="276">SUM(X59:X63)</f>
        <v>95727249</v>
      </c>
      <c r="Y64" s="42">
        <f t="shared" si="276"/>
        <v>96191694</v>
      </c>
      <c r="Z64" s="222">
        <f t="shared" ref="Z64" si="277">SUM(Z59:Z63)</f>
        <v>98880461</v>
      </c>
      <c r="AA64" s="222">
        <f t="shared" ref="AA64:AB64" si="278">SUM(AA59:AA63)</f>
        <v>100178990</v>
      </c>
      <c r="AB64" s="222">
        <f t="shared" si="278"/>
        <v>109050951</v>
      </c>
      <c r="AC64" s="222">
        <f t="shared" ref="AC64:AD64" si="279">SUM(AC59:AC63)</f>
        <v>117318184</v>
      </c>
      <c r="AD64" s="222">
        <f t="shared" si="279"/>
        <v>119833472</v>
      </c>
      <c r="AE64" s="222">
        <f t="shared" ref="AE64" si="280">SUM(AE59:AE63)</f>
        <v>114947456</v>
      </c>
      <c r="AF64" s="222">
        <f t="shared" ref="AF64" si="281">SUM(AF59:AF63)</f>
        <v>110334294</v>
      </c>
      <c r="AG64" s="222">
        <f t="shared" ref="AG64:AH64" si="282">SUM(AG59:AG63)</f>
        <v>105409149</v>
      </c>
      <c r="AH64" s="222">
        <f t="shared" si="282"/>
        <v>100731013</v>
      </c>
      <c r="AI64" s="133">
        <f t="shared" ref="AI64" si="283">SUM(AI59:AI63)</f>
        <v>99607088</v>
      </c>
      <c r="AJ64" s="362">
        <f t="shared" ref="AJ64:AK64" si="284">SUM(AJ59:AJ63)</f>
        <v>100836421</v>
      </c>
      <c r="AK64" s="449">
        <f t="shared" si="284"/>
        <v>100224922</v>
      </c>
      <c r="AL64" s="282">
        <f t="shared" ref="AL64:AM64" si="285">SUM(AL59:AL63)</f>
        <v>98603627</v>
      </c>
      <c r="AM64" s="282">
        <f t="shared" si="285"/>
        <v>97037505</v>
      </c>
      <c r="AN64" s="282">
        <f t="shared" ref="AN64" si="286">SUM(AN59:AN63)</f>
        <v>99555165</v>
      </c>
      <c r="AO64" s="222">
        <f t="shared" ref="AO64" si="287">SUM(AO59:AO63)</f>
        <v>104030555</v>
      </c>
      <c r="AP64" s="222">
        <f t="shared" ref="AP64:AQ64" si="288">SUM(AP59:AP63)</f>
        <v>107149127</v>
      </c>
      <c r="AQ64" s="222">
        <f t="shared" si="288"/>
        <v>104439954</v>
      </c>
      <c r="AR64" s="222">
        <f t="shared" ref="AR64:AS64" si="289">SUM(AR59:AR63)</f>
        <v>98901039</v>
      </c>
      <c r="AS64" s="222">
        <f t="shared" si="289"/>
        <v>96044836</v>
      </c>
      <c r="AT64" s="222">
        <f t="shared" ref="AT64" si="290">SUM(AT59:AT63)</f>
        <v>60779983</v>
      </c>
      <c r="AU64" s="133"/>
      <c r="AV64" s="362"/>
      <c r="AW64" s="407">
        <f t="shared" si="268"/>
        <v>0.56348412846160389</v>
      </c>
      <c r="AX64" s="192">
        <f t="shared" si="268"/>
        <v>0.69063803514141375</v>
      </c>
      <c r="AY64" s="193">
        <f t="shared" si="268"/>
        <v>0.8448661905698327</v>
      </c>
      <c r="AZ64" s="193">
        <f t="shared" si="268"/>
        <v>0.87637584789343304</v>
      </c>
      <c r="BA64" s="193">
        <f t="shared" si="268"/>
        <v>0.97756699478933806</v>
      </c>
      <c r="BB64" s="193">
        <f t="shared" si="268"/>
        <v>1.0699102839724945</v>
      </c>
      <c r="BC64" s="193">
        <f t="shared" si="268"/>
        <v>1.0675737916944681</v>
      </c>
      <c r="BD64" s="193">
        <f t="shared" si="268"/>
        <v>1.1332844856084283</v>
      </c>
      <c r="BE64" s="193">
        <f t="shared" si="268"/>
        <v>1.1124914348725636</v>
      </c>
      <c r="BF64" s="193">
        <f t="shared" si="268"/>
        <v>1.1443618259519313</v>
      </c>
      <c r="BG64" s="193">
        <f t="shared" si="269"/>
        <v>1.0547096135906575</v>
      </c>
      <c r="BH64" s="193">
        <f t="shared" si="269"/>
        <v>1.1145613987839189</v>
      </c>
      <c r="BI64" s="193">
        <f t="shared" si="269"/>
        <v>0.98376592452121026</v>
      </c>
      <c r="BJ64" s="193">
        <f t="shared" si="269"/>
        <v>0.84789527918810714</v>
      </c>
      <c r="BK64" s="193">
        <f t="shared" si="269"/>
        <v>0.74995247295963119</v>
      </c>
      <c r="BL64" s="193">
        <f t="shared" si="269"/>
        <v>0.66859274494671794</v>
      </c>
      <c r="BM64" s="193">
        <f t="shared" si="269"/>
        <v>0.48598267824242841</v>
      </c>
      <c r="BN64" s="193">
        <f t="shared" si="269"/>
        <v>0.35939144115216121</v>
      </c>
      <c r="BO64" s="193">
        <f t="shared" si="269"/>
        <v>0.29928710581799606</v>
      </c>
      <c r="BP64" s="310">
        <f t="shared" si="269"/>
        <v>0.19487110207026506</v>
      </c>
      <c r="BQ64" s="310">
        <f t="shared" si="270"/>
        <v>9.8832376212903E-2</v>
      </c>
      <c r="BR64" s="310">
        <f t="shared" si="270"/>
        <v>5.3372180370502446E-2</v>
      </c>
      <c r="BS64" s="467">
        <f t="shared" si="270"/>
        <v>4.1929067181205898E-2</v>
      </c>
      <c r="BT64" s="431">
        <f t="shared" si="270"/>
        <v>-2.7996835492099898E-3</v>
      </c>
      <c r="BU64" s="431">
        <f t="shared" si="270"/>
        <v>-3.135872102523693E-2</v>
      </c>
      <c r="BV64" s="431">
        <f t="shared" si="270"/>
        <v>-8.7076599634605664E-2</v>
      </c>
      <c r="BW64" s="431">
        <f t="shared" si="270"/>
        <v>-0.11326146166735755</v>
      </c>
      <c r="BX64" s="431">
        <f t="shared" si="270"/>
        <v>-0.10584976624894921</v>
      </c>
      <c r="BY64" s="431">
        <f t="shared" si="270"/>
        <v>-9.1411348851426516E-2</v>
      </c>
      <c r="BZ64" s="431">
        <f t="shared" si="270"/>
        <v>-0.10362376542691251</v>
      </c>
      <c r="CA64" s="431">
        <f>IF(ISERROR((AS64-AG64)/AG64)=TRUE,0,(AS64-AG64)/AG64)</f>
        <v>-8.8837763029469108E-2</v>
      </c>
      <c r="CB64" s="431">
        <f>IF(ISERROR((AT64-AH64)/AH64)=TRUE,0,(AT64-AH64)/AH64)</f>
        <v>-0.39661102187069242</v>
      </c>
      <c r="CC64" s="132">
        <f t="shared" si="193"/>
        <v>18200127.639999997</v>
      </c>
      <c r="CD64" s="135">
        <f t="shared" si="271"/>
        <v>24107487.949999999</v>
      </c>
      <c r="CE64" s="136">
        <f t="shared" si="271"/>
        <v>30701679.740000002</v>
      </c>
      <c r="CF64" s="136">
        <f t="shared" ref="CF64:CG64" si="291">SUM(CF59:CF63)</f>
        <v>33542726.239999998</v>
      </c>
      <c r="CG64" s="136">
        <f t="shared" si="291"/>
        <v>38238508.309999995</v>
      </c>
      <c r="CH64" s="136">
        <f t="shared" ref="CH64:CI64" si="292">SUM(CH59:CH63)</f>
        <v>41952884.739999995</v>
      </c>
      <c r="CI64" s="136">
        <f t="shared" si="292"/>
        <v>41889971.389999993</v>
      </c>
      <c r="CJ64" s="136">
        <f t="shared" ref="CJ64:CK64" si="293">SUM(CJ59:CJ63)</f>
        <v>44784972.520000003</v>
      </c>
      <c r="CK64" s="136">
        <f t="shared" si="293"/>
        <v>47737592.829999998</v>
      </c>
      <c r="CL64" s="136">
        <f t="shared" ref="CL64:CM64" si="294">SUM(CL59:CL63)</f>
        <v>51085879.319999993</v>
      </c>
      <c r="CM64" s="136">
        <f t="shared" si="294"/>
        <v>49376468.449999988</v>
      </c>
      <c r="CN64" s="136">
        <f t="shared" ref="CN64" si="295">SUM(CN59:CN63)</f>
        <v>52118772.710000001</v>
      </c>
      <c r="CO64" s="136">
        <f t="shared" ref="CO64:CP64" si="296">SUM(CO59:CO63)</f>
        <v>49679589.460000001</v>
      </c>
      <c r="CP64" s="136">
        <f t="shared" si="296"/>
        <v>50037352</v>
      </c>
      <c r="CQ64" s="136">
        <f t="shared" ref="CQ64:CR64" si="297">SUM(CQ59:CQ63)</f>
        <v>50277401</v>
      </c>
      <c r="CR64" s="136">
        <f t="shared" si="297"/>
        <v>48016384</v>
      </c>
      <c r="CS64" s="136">
        <f t="shared" ref="CS64:CT64" si="298">SUM(CS59:CS63)</f>
        <v>37592950</v>
      </c>
      <c r="CT64" s="136">
        <f t="shared" si="298"/>
        <v>29169818</v>
      </c>
      <c r="CU64" s="136">
        <f t="shared" ref="CU64:CV64" si="299">SUM(CU59:CU63)</f>
        <v>24280699</v>
      </c>
      <c r="CV64" s="326">
        <f t="shared" si="299"/>
        <v>16428185</v>
      </c>
      <c r="CW64" s="326">
        <f t="shared" ref="CW64:CX64" si="300">SUM(CW59:CW63)</f>
        <v>8958969</v>
      </c>
      <c r="CX64" s="326">
        <f t="shared" si="300"/>
        <v>5109172</v>
      </c>
      <c r="CY64" s="326">
        <f t="shared" ref="CY64" si="301">SUM(CY59:CY63)</f>
        <v>4033228</v>
      </c>
      <c r="CZ64" s="326">
        <f t="shared" ref="CZ64:DA64" si="302">SUM(CZ59:CZ63)</f>
        <v>-276834</v>
      </c>
      <c r="DA64" s="326">
        <f t="shared" si="302"/>
        <v>-3141485</v>
      </c>
      <c r="DB64" s="326">
        <f t="shared" ref="DB64" si="303">SUM(DB59:DB63)</f>
        <v>-9495786</v>
      </c>
      <c r="DC64" s="326">
        <f t="shared" ref="DC64:DD64" si="304">SUM(DC59:DC63)</f>
        <v>-13287629</v>
      </c>
      <c r="DD64" s="326">
        <f t="shared" si="304"/>
        <v>-12684345</v>
      </c>
      <c r="DE64" s="326">
        <f t="shared" ref="DE64:DF64" si="305">SUM(DE59:DE63)</f>
        <v>-10507502</v>
      </c>
      <c r="DF64" s="326">
        <f t="shared" si="305"/>
        <v>-11433255</v>
      </c>
      <c r="DG64" s="326">
        <f t="shared" ref="DG64:DH64" si="306">SUM(DG59:DG63)</f>
        <v>-9364313</v>
      </c>
      <c r="DH64" s="326">
        <f t="shared" si="306"/>
        <v>-39951030</v>
      </c>
      <c r="DI64" s="349"/>
    </row>
    <row r="65" spans="1:113" s="37" customFormat="1" x14ac:dyDescent="0.2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55"/>
      <c r="Y65" s="46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50"/>
      <c r="AL65" s="283"/>
      <c r="AM65" s="283"/>
      <c r="AN65" s="283"/>
      <c r="AO65" s="223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468"/>
      <c r="BT65" s="432"/>
      <c r="BU65" s="432"/>
      <c r="BV65" s="432"/>
      <c r="BW65" s="432"/>
      <c r="BX65" s="432"/>
      <c r="BY65" s="432"/>
      <c r="BZ65" s="432"/>
      <c r="CA65" s="432"/>
      <c r="CB65" s="432"/>
      <c r="CC65" s="44"/>
      <c r="CD65" s="47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327"/>
      <c r="CW65" s="327"/>
      <c r="CX65" s="327"/>
      <c r="CY65" s="327"/>
      <c r="CZ65" s="327"/>
      <c r="DA65" s="327"/>
      <c r="DB65" s="327"/>
      <c r="DC65" s="327"/>
      <c r="DD65" s="327"/>
      <c r="DE65" s="327"/>
      <c r="DF65" s="327"/>
      <c r="DG65" s="327"/>
      <c r="DH65" s="327"/>
      <c r="DI65" s="348"/>
    </row>
    <row r="66" spans="1:113" s="37" customFormat="1" x14ac:dyDescent="0.25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47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47">
        <f>'NECO-ELECTRIC'!X66+'NECO-GAS'!X66</f>
        <v>94147827</v>
      </c>
      <c r="Y66" s="60">
        <f>'NECO-ELECTRIC'!Y66+'NECO-GAS'!Y66</f>
        <v>96953943</v>
      </c>
      <c r="Z66" s="214">
        <f>'NECO-ELECTRIC'!Z66+'NECO-GAS'!Z66</f>
        <v>107174292</v>
      </c>
      <c r="AA66" s="214">
        <f>'NECO-ELECTRIC'!AA66+'NECO-GAS'!AA66</f>
        <v>111381183</v>
      </c>
      <c r="AB66" s="214">
        <f>'NECO-ELECTRIC'!AB66+'NECO-GAS'!AB66</f>
        <v>116994448</v>
      </c>
      <c r="AC66" s="214">
        <f>'NECO-ELECTRIC'!AC66+'NECO-GAS'!AC66</f>
        <v>115639088</v>
      </c>
      <c r="AD66" s="214">
        <f>'NECO-ELECTRIC'!AD66+'NECO-GAS'!AD66</f>
        <v>111007030</v>
      </c>
      <c r="AE66" s="214">
        <f>'NECO-ELECTRIC'!AE66+'NECO-GAS'!AE66</f>
        <v>92136034</v>
      </c>
      <c r="AF66" s="214">
        <f>'NECO-ELECTRIC'!AF66+'NECO-GAS'!AF66</f>
        <v>90346760</v>
      </c>
      <c r="AG66" s="214">
        <f>'NECO-ELECTRIC'!AG66+'NECO-GAS'!AG66</f>
        <v>88779983</v>
      </c>
      <c r="AH66" s="214">
        <f>'NECO-ELECTRIC'!AH66+'NECO-GAS'!AH66</f>
        <v>87640669</v>
      </c>
      <c r="AI66" s="59">
        <f>'NECO-ELECTRIC'!AI66+'NECO-GAS'!AI66</f>
        <v>85284052</v>
      </c>
      <c r="AJ66" s="361">
        <f>'NECO-ELECTRIC'!AJ66+'NECO-GAS'!AJ66</f>
        <v>85228781</v>
      </c>
      <c r="AK66" s="448">
        <f>'NECO-ELECTRIC'!AK66+'NECO-GAS'!AK66</f>
        <v>89942220</v>
      </c>
      <c r="AL66" s="228">
        <f>'NECO-ELECTRIC'!AL66+'NECO-GAS'!AL66</f>
        <v>93578904</v>
      </c>
      <c r="AM66" s="228">
        <f>'NECO-ELECTRIC'!AM66+'NECO-GAS'!AM66</f>
        <v>95995013</v>
      </c>
      <c r="AN66" s="228">
        <f>'NECO-ELECTRIC'!AN66+'NECO-GAS'!AN66</f>
        <v>95831962</v>
      </c>
      <c r="AO66" s="214">
        <f>'NECO-ELECTRIC'!AO66+'NECO-GAS'!AO66</f>
        <v>91480190</v>
      </c>
      <c r="AP66" s="214">
        <f>'NECO-ELECTRIC'!AP66+'NECO-GAS'!AP66</f>
        <v>86916621</v>
      </c>
      <c r="AQ66" s="214">
        <f>'NECO-ELECTRIC'!AQ66+'NECO-GAS'!AQ66</f>
        <v>84472470</v>
      </c>
      <c r="AR66" s="214">
        <f>'NECO-ELECTRIC'!AR66+'NECO-GAS'!AR66</f>
        <v>81038199</v>
      </c>
      <c r="AS66" s="214">
        <f>'NECO-ELECTRIC'!AS66+'NECO-GAS'!AS66</f>
        <v>80405796</v>
      </c>
      <c r="AT66" s="214">
        <f>'NECO-ELECTRIC'!AT66+'NECO-GAS'!AT66</f>
        <v>64568737</v>
      </c>
      <c r="AU66" s="59"/>
      <c r="AV66" s="361"/>
      <c r="AW66" s="401">
        <f t="shared" ref="AW66:BF71" si="307">IF(ISERROR((O66-C66)/C66)=TRUE,0,(O66-C66)/C66)</f>
        <v>0.5094928787059686</v>
      </c>
      <c r="AX66" s="169">
        <f t="shared" si="307"/>
        <v>0.55020193109635096</v>
      </c>
      <c r="AY66" s="169">
        <f t="shared" si="307"/>
        <v>0.72806324786421373</v>
      </c>
      <c r="AZ66" s="169">
        <f t="shared" si="307"/>
        <v>0.89733587727305353</v>
      </c>
      <c r="BA66" s="169">
        <f t="shared" si="307"/>
        <v>0.84888983891917602</v>
      </c>
      <c r="BB66" s="169">
        <f t="shared" si="307"/>
        <v>0.9439114993589921</v>
      </c>
      <c r="BC66" s="169">
        <f t="shared" si="307"/>
        <v>1.0265406148296705</v>
      </c>
      <c r="BD66" s="169">
        <f t="shared" si="307"/>
        <v>1.1245494713230288</v>
      </c>
      <c r="BE66" s="169">
        <f t="shared" si="307"/>
        <v>1.0835941189733185</v>
      </c>
      <c r="BF66" s="169">
        <f t="shared" si="307"/>
        <v>1.1607904749391833</v>
      </c>
      <c r="BG66" s="169">
        <f t="shared" ref="BG66:BP71" si="308">IF(ISERROR((Y66-M66)/M66)=TRUE,0,(Y66-M66)/M66)</f>
        <v>0.98991127485019215</v>
      </c>
      <c r="BH66" s="169">
        <f t="shared" si="308"/>
        <v>0.89928694805076725</v>
      </c>
      <c r="BI66" s="169">
        <f t="shared" si="308"/>
        <v>0.8014358039379007</v>
      </c>
      <c r="BJ66" s="169">
        <f t="shared" si="308"/>
        <v>0.71401310001802587</v>
      </c>
      <c r="BK66" s="169">
        <f t="shared" si="308"/>
        <v>0.62888888491351469</v>
      </c>
      <c r="BL66" s="169">
        <f t="shared" si="308"/>
        <v>0.53116283183404278</v>
      </c>
      <c r="BM66" s="169">
        <f t="shared" si="308"/>
        <v>0.30402055589446203</v>
      </c>
      <c r="BN66" s="169">
        <f t="shared" si="308"/>
        <v>0.177994462067042</v>
      </c>
      <c r="BO66" s="169">
        <f t="shared" si="308"/>
        <v>6.5132160215247439E-2</v>
      </c>
      <c r="BP66" s="307">
        <f t="shared" si="308"/>
        <v>1.4022983874993997E-2</v>
      </c>
      <c r="BQ66" s="307">
        <f t="shared" ref="BQ66:BZ71" si="309">IF(ISERROR((AI66-W66)/W66)=TRUE,0,(AI66-W66)/W66)</f>
        <v>-3.9139916055373647E-2</v>
      </c>
      <c r="BR66" s="404">
        <f t="shared" si="309"/>
        <v>-9.4734486012088198E-2</v>
      </c>
      <c r="BS66" s="466">
        <f t="shared" si="309"/>
        <v>-7.2320142771295032E-2</v>
      </c>
      <c r="BT66" s="430">
        <f t="shared" si="309"/>
        <v>-0.12685307032399151</v>
      </c>
      <c r="BU66" s="430">
        <f t="shared" si="309"/>
        <v>-0.13813976100433409</v>
      </c>
      <c r="BV66" s="430">
        <f t="shared" si="309"/>
        <v>-0.18088453223011061</v>
      </c>
      <c r="BW66" s="430">
        <f t="shared" si="309"/>
        <v>-0.20891636571883029</v>
      </c>
      <c r="BX66" s="430">
        <f t="shared" si="309"/>
        <v>-0.21701696730378248</v>
      </c>
      <c r="BY66" s="430">
        <f t="shared" si="309"/>
        <v>-8.3176621212065635E-2</v>
      </c>
      <c r="BZ66" s="430">
        <f t="shared" si="309"/>
        <v>-0.10303148668530006</v>
      </c>
      <c r="CA66" s="430">
        <f>IF(ISERROR((AS66-AG66)/AG66)=TRUE,0,(AS66-AG66)/AG66)</f>
        <v>-9.4325170123089566E-2</v>
      </c>
      <c r="CB66" s="430">
        <f>IF(ISERROR((AT66-AH66)/AH66)=TRUE,0,(AT66-AH66)/AH66)</f>
        <v>-0.26325600047621728</v>
      </c>
      <c r="CC66" s="39">
        <f>O66-C66</f>
        <v>20868925.360000007</v>
      </c>
      <c r="CD66" s="61">
        <f>P66-D66</f>
        <v>24226180.719999999</v>
      </c>
      <c r="CE66" s="62">
        <f>Q66-E66</f>
        <v>29910431.130000003</v>
      </c>
      <c r="CF66" s="62">
        <f>R66-F66</f>
        <v>34287823.489999995</v>
      </c>
      <c r="CG66" s="62">
        <f>S66-G66</f>
        <v>32440338.420000002</v>
      </c>
      <c r="CH66" s="62">
        <f>T66-H66</f>
        <v>37241239.049999997</v>
      </c>
      <c r="CI66" s="62">
        <f>U66-I66</f>
        <v>42221376.149999999</v>
      </c>
      <c r="CJ66" s="62">
        <f>V66-J66</f>
        <v>45747735.620000005</v>
      </c>
      <c r="CK66" s="62">
        <f>W66-K66</f>
        <v>46159510.039999999</v>
      </c>
      <c r="CL66" s="62">
        <f>X66-L66</f>
        <v>50576815.329999998</v>
      </c>
      <c r="CM66" s="62">
        <f>Y66-M66</f>
        <v>48231196.299999997</v>
      </c>
      <c r="CN66" s="62">
        <f>Z66-N66</f>
        <v>50745592.739999995</v>
      </c>
      <c r="CO66" s="62">
        <f>AA66-O66</f>
        <v>49552067.159999996</v>
      </c>
      <c r="CP66" s="62">
        <f>AB66-P66</f>
        <v>48736832</v>
      </c>
      <c r="CQ66" s="62">
        <f>AC66-Q66</f>
        <v>44646469</v>
      </c>
      <c r="CR66" s="62">
        <f>AD66-R66</f>
        <v>38508516</v>
      </c>
      <c r="CS66" s="62">
        <f>AE66-S66</f>
        <v>21480680</v>
      </c>
      <c r="CT66" s="62">
        <f>AF66-T66</f>
        <v>13651357</v>
      </c>
      <c r="CU66" s="62">
        <f>AG66-U66</f>
        <v>5428840</v>
      </c>
      <c r="CV66" s="320">
        <f>AH66-V66</f>
        <v>1211988</v>
      </c>
      <c r="CW66" s="320">
        <f>AI66-W66</f>
        <v>-3473982</v>
      </c>
      <c r="CX66" s="341">
        <f>AJ66-X66</f>
        <v>-8919046</v>
      </c>
      <c r="CY66" s="341">
        <f>AK66-Y66</f>
        <v>-7011723</v>
      </c>
      <c r="CZ66" s="341">
        <f>AL66-Z66</f>
        <v>-13595388</v>
      </c>
      <c r="DA66" s="341">
        <f>AM66-AA66</f>
        <v>-15386170</v>
      </c>
      <c r="DB66" s="341">
        <f>AN66-AB66</f>
        <v>-21162486</v>
      </c>
      <c r="DC66" s="341">
        <f>AO66-AC66</f>
        <v>-24158898</v>
      </c>
      <c r="DD66" s="341">
        <f>AP66-AD66</f>
        <v>-24090409</v>
      </c>
      <c r="DE66" s="341">
        <f>AQ66-AE66</f>
        <v>-7663564</v>
      </c>
      <c r="DF66" s="341">
        <f>AR66-AF66</f>
        <v>-9308561</v>
      </c>
      <c r="DG66" s="341">
        <f>AS66-AG66</f>
        <v>-8374187</v>
      </c>
      <c r="DH66" s="341">
        <f>AT66-AH66</f>
        <v>-23071932</v>
      </c>
      <c r="DI66" s="348"/>
    </row>
    <row r="67" spans="1:113" s="37" customFormat="1" x14ac:dyDescent="0.25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47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47">
        <f>'NECO-ELECTRIC'!X67+'NECO-GAS'!X67</f>
        <v>20064447</v>
      </c>
      <c r="Y67" s="60">
        <f>'NECO-ELECTRIC'!Y67+'NECO-GAS'!Y67</f>
        <v>20311846</v>
      </c>
      <c r="Z67" s="214">
        <f>'NECO-ELECTRIC'!Z67+'NECO-GAS'!Z67</f>
        <v>21987618</v>
      </c>
      <c r="AA67" s="214">
        <f>'NECO-ELECTRIC'!AA67+'NECO-GAS'!AA67</f>
        <v>23005436</v>
      </c>
      <c r="AB67" s="214">
        <f>'NECO-ELECTRIC'!AB67+'NECO-GAS'!AB67</f>
        <v>23550372</v>
      </c>
      <c r="AC67" s="214">
        <f>'NECO-ELECTRIC'!AC67+'NECO-GAS'!AC67</f>
        <v>24492255</v>
      </c>
      <c r="AD67" s="214">
        <f>'NECO-ELECTRIC'!AD67+'NECO-GAS'!AD67</f>
        <v>24293285</v>
      </c>
      <c r="AE67" s="214">
        <f>'NECO-ELECTRIC'!AE67+'NECO-GAS'!AE67</f>
        <v>33985529</v>
      </c>
      <c r="AF67" s="214">
        <f>'NECO-ELECTRIC'!AF67+'NECO-GAS'!AF67</f>
        <v>31191915</v>
      </c>
      <c r="AG67" s="214">
        <f>'NECO-ELECTRIC'!AG67+'NECO-GAS'!AG67</f>
        <v>29569976</v>
      </c>
      <c r="AH67" s="214">
        <f>'NECO-ELECTRIC'!AH67+'NECO-GAS'!AH67</f>
        <v>28529336</v>
      </c>
      <c r="AI67" s="59">
        <f>'NECO-ELECTRIC'!AI67+'NECO-GAS'!AI67</f>
        <v>29477628</v>
      </c>
      <c r="AJ67" s="361">
        <f>'NECO-ELECTRIC'!AJ67+'NECO-GAS'!AJ67</f>
        <v>28771100</v>
      </c>
      <c r="AK67" s="448">
        <f>'NECO-ELECTRIC'!AK67+'NECO-GAS'!AK67</f>
        <v>29179955</v>
      </c>
      <c r="AL67" s="228">
        <f>'NECO-ELECTRIC'!AL67+'NECO-GAS'!AL67</f>
        <v>30174457</v>
      </c>
      <c r="AM67" s="228">
        <f>'NECO-ELECTRIC'!AM67+'NECO-GAS'!AM67</f>
        <v>33263699</v>
      </c>
      <c r="AN67" s="228">
        <f>'NECO-ELECTRIC'!AN67+'NECO-GAS'!AN67</f>
        <v>33706495</v>
      </c>
      <c r="AO67" s="214">
        <f>'NECO-ELECTRIC'!AO67+'NECO-GAS'!AO67</f>
        <v>32806972</v>
      </c>
      <c r="AP67" s="214">
        <f>'NECO-ELECTRIC'!AP67+'NECO-GAS'!AP67</f>
        <v>34113390</v>
      </c>
      <c r="AQ67" s="214">
        <f>'NECO-ELECTRIC'!AQ67+'NECO-GAS'!AQ67</f>
        <v>32284396</v>
      </c>
      <c r="AR67" s="214">
        <f>'NECO-ELECTRIC'!AR67+'NECO-GAS'!AR67</f>
        <v>31516206</v>
      </c>
      <c r="AS67" s="214">
        <f>'NECO-ELECTRIC'!AS67+'NECO-GAS'!AS67</f>
        <v>31074243</v>
      </c>
      <c r="AT67" s="214">
        <f>'NECO-ELECTRIC'!AT67+'NECO-GAS'!AT67</f>
        <v>11168985</v>
      </c>
      <c r="AU67" s="59"/>
      <c r="AV67" s="361"/>
      <c r="AW67" s="401">
        <f t="shared" si="307"/>
        <v>9.1435340455292752E-2</v>
      </c>
      <c r="AX67" s="169">
        <f t="shared" si="307"/>
        <v>6.3035251055087047E-2</v>
      </c>
      <c r="AY67" s="169">
        <f t="shared" si="307"/>
        <v>0.13592106304208867</v>
      </c>
      <c r="AZ67" s="169">
        <f t="shared" si="307"/>
        <v>0.27080257126756785</v>
      </c>
      <c r="BA67" s="169">
        <f t="shared" si="307"/>
        <v>0.36164048436791063</v>
      </c>
      <c r="BB67" s="169">
        <f t="shared" si="307"/>
        <v>0.36891236896710433</v>
      </c>
      <c r="BC67" s="169">
        <f t="shared" si="307"/>
        <v>0.32833826635166646</v>
      </c>
      <c r="BD67" s="169">
        <f t="shared" si="307"/>
        <v>0.22955981244356091</v>
      </c>
      <c r="BE67" s="169">
        <f t="shared" si="307"/>
        <v>0.16510011587128939</v>
      </c>
      <c r="BF67" s="169">
        <f t="shared" si="307"/>
        <v>0.13518189070960404</v>
      </c>
      <c r="BG67" s="169">
        <f t="shared" si="308"/>
        <v>5.9066221209427984E-2</v>
      </c>
      <c r="BH67" s="169">
        <f t="shared" si="308"/>
        <v>0.16755302081510534</v>
      </c>
      <c r="BI67" s="169">
        <f t="shared" si="308"/>
        <v>0.1804777901436162</v>
      </c>
      <c r="BJ67" s="169">
        <f t="shared" si="308"/>
        <v>0.17077947625671872</v>
      </c>
      <c r="BK67" s="169">
        <f t="shared" si="308"/>
        <v>0.21555733408400776</v>
      </c>
      <c r="BL67" s="169">
        <f t="shared" si="308"/>
        <v>0.18598644545632115</v>
      </c>
      <c r="BM67" s="169">
        <f t="shared" si="308"/>
        <v>0.60532610427452227</v>
      </c>
      <c r="BN67" s="169">
        <f t="shared" si="308"/>
        <v>0.45453714983433563</v>
      </c>
      <c r="BO67" s="169">
        <f t="shared" si="308"/>
        <v>0.3773915136776439</v>
      </c>
      <c r="BP67" s="307">
        <f t="shared" si="308"/>
        <v>0.41301412834042855</v>
      </c>
      <c r="BQ67" s="307">
        <f t="shared" si="309"/>
        <v>0.47482883004041798</v>
      </c>
      <c r="BR67" s="404">
        <f t="shared" si="309"/>
        <v>0.43393436160986643</v>
      </c>
      <c r="BS67" s="466">
        <f t="shared" si="309"/>
        <v>0.43659788480082018</v>
      </c>
      <c r="BT67" s="430">
        <f t="shared" si="309"/>
        <v>0.37233860439088945</v>
      </c>
      <c r="BU67" s="430">
        <f t="shared" si="309"/>
        <v>0.44590604585803112</v>
      </c>
      <c r="BV67" s="430">
        <f t="shared" si="309"/>
        <v>0.43125106473901981</v>
      </c>
      <c r="BW67" s="430">
        <f t="shared" si="309"/>
        <v>0.33948352244413593</v>
      </c>
      <c r="BX67" s="430">
        <f t="shared" si="309"/>
        <v>0.40423125155778644</v>
      </c>
      <c r="BY67" s="430">
        <f t="shared" si="309"/>
        <v>-5.0054627662261784E-2</v>
      </c>
      <c r="BZ67" s="430">
        <f t="shared" si="309"/>
        <v>1.0396636436076464E-2</v>
      </c>
      <c r="CA67" s="430">
        <f>IF(ISERROR((AS67-AG67)/AG67)=TRUE,0,(AS67-AG67)/AG67)</f>
        <v>5.0871431211171762E-2</v>
      </c>
      <c r="CB67" s="430">
        <f>IF(ISERROR((AT67-AH67)/AH67)=TRUE,0,(AT67-AH67)/AH67)</f>
        <v>-0.60850876445214153</v>
      </c>
      <c r="CC67" s="39">
        <f>O67-C67</f>
        <v>1632633.5700000003</v>
      </c>
      <c r="CD67" s="61">
        <f>P67-D67</f>
        <v>1192774.8999999985</v>
      </c>
      <c r="CE67" s="62">
        <f>Q67-E67</f>
        <v>2410970.7100000009</v>
      </c>
      <c r="CF67" s="62">
        <f>R67-F67</f>
        <v>4364969.5499999989</v>
      </c>
      <c r="CG67" s="62">
        <f>S67-G67</f>
        <v>5622705.7100000009</v>
      </c>
      <c r="CH67" s="62">
        <f>T67-H67</f>
        <v>5779160.9500000011</v>
      </c>
      <c r="CI67" s="62">
        <f>U67-I67</f>
        <v>5306478.2200000007</v>
      </c>
      <c r="CJ67" s="62">
        <f>V67-J67</f>
        <v>3769566.08</v>
      </c>
      <c r="CK67" s="62">
        <f>W67-K67</f>
        <v>2832272.5799999982</v>
      </c>
      <c r="CL67" s="62">
        <f>X67-L67</f>
        <v>2389352.6700000018</v>
      </c>
      <c r="CM67" s="62">
        <f>Y67-M67</f>
        <v>1132831.8900000006</v>
      </c>
      <c r="CN67" s="62">
        <f>Z67-N67</f>
        <v>3155395.7300000004</v>
      </c>
      <c r="CO67" s="62">
        <f>AA67-O67</f>
        <v>3517194.7199999988</v>
      </c>
      <c r="CP67" s="62">
        <f>AB67-P67</f>
        <v>3435250</v>
      </c>
      <c r="CQ67" s="62">
        <f>AC67-Q67</f>
        <v>4343263</v>
      </c>
      <c r="CR67" s="62">
        <f>AD67-R67</f>
        <v>3809674</v>
      </c>
      <c r="CS67" s="62">
        <f>AE67-S67</f>
        <v>12815046</v>
      </c>
      <c r="CT67" s="62">
        <f>AF67-T67</f>
        <v>9747351</v>
      </c>
      <c r="CU67" s="62">
        <f>AG67-U67</f>
        <v>8101878</v>
      </c>
      <c r="CV67" s="320">
        <f>AH67-V67</f>
        <v>8338925</v>
      </c>
      <c r="CW67" s="320">
        <f>AI67-W67</f>
        <v>9490476</v>
      </c>
      <c r="CX67" s="341">
        <f>AJ67-X67</f>
        <v>8706653</v>
      </c>
      <c r="CY67" s="341">
        <f>AK67-Y67</f>
        <v>8868109</v>
      </c>
      <c r="CZ67" s="341">
        <f>AL67-Z67</f>
        <v>8186839</v>
      </c>
      <c r="DA67" s="341">
        <f>AM67-AA67</f>
        <v>10258263</v>
      </c>
      <c r="DB67" s="341">
        <f>AN67-AB67</f>
        <v>10156123</v>
      </c>
      <c r="DC67" s="341">
        <f>AO67-AC67</f>
        <v>8314717</v>
      </c>
      <c r="DD67" s="341">
        <f>AP67-AD67</f>
        <v>9820105</v>
      </c>
      <c r="DE67" s="341">
        <f>AQ67-AE67</f>
        <v>-1701133</v>
      </c>
      <c r="DF67" s="341">
        <f>AR67-AF67</f>
        <v>324291</v>
      </c>
      <c r="DG67" s="341">
        <f>AS67-AG67</f>
        <v>1504267</v>
      </c>
      <c r="DH67" s="341">
        <f>AT67-AH67</f>
        <v>-17360351</v>
      </c>
      <c r="DI67" s="348"/>
    </row>
    <row r="68" spans="1:113" s="37" customFormat="1" x14ac:dyDescent="0.25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0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47">
        <f>'NECO-ELECTRIC'!X68+'NECO-GAS'!X68</f>
        <v>7631167</v>
      </c>
      <c r="Y68" s="60">
        <f>'NECO-ELECTRIC'!Y68+'NECO-GAS'!Y68</f>
        <v>7983333</v>
      </c>
      <c r="Z68" s="214">
        <f>'NECO-ELECTRIC'!Z68+'NECO-GAS'!Z68</f>
        <v>8740686</v>
      </c>
      <c r="AA68" s="214">
        <f>'NECO-ELECTRIC'!AA68+'NECO-GAS'!AA68</f>
        <v>8980436</v>
      </c>
      <c r="AB68" s="214">
        <f>'NECO-ELECTRIC'!AB68+'NECO-GAS'!AB68</f>
        <v>9025751</v>
      </c>
      <c r="AC68" s="214">
        <f>'NECO-ELECTRIC'!AC68+'NECO-GAS'!AC68</f>
        <v>8587959</v>
      </c>
      <c r="AD68" s="214">
        <f>'NECO-ELECTRIC'!AD68+'NECO-GAS'!AD68</f>
        <v>8548727</v>
      </c>
      <c r="AE68" s="214">
        <f>'NECO-ELECTRIC'!AE68+'NECO-GAS'!AE68</f>
        <v>8557164</v>
      </c>
      <c r="AF68" s="214">
        <f>'NECO-ELECTRIC'!AF68+'NECO-GAS'!AF68</f>
        <v>8046541</v>
      </c>
      <c r="AG68" s="214">
        <f>'NECO-ELECTRIC'!AG68+'NECO-GAS'!AG68</f>
        <v>7920946</v>
      </c>
      <c r="AH68" s="214">
        <f>'NECO-ELECTRIC'!AH68+'NECO-GAS'!AH68</f>
        <v>8172794</v>
      </c>
      <c r="AI68" s="59">
        <f>'NECO-ELECTRIC'!AI68+'NECO-GAS'!AI68</f>
        <v>8321593</v>
      </c>
      <c r="AJ68" s="361">
        <f>'NECO-ELECTRIC'!AJ68+'NECO-GAS'!AJ68</f>
        <v>8282685</v>
      </c>
      <c r="AK68" s="448">
        <f>'NECO-ELECTRIC'!AK68+'NECO-GAS'!AK68</f>
        <v>9389062</v>
      </c>
      <c r="AL68" s="228">
        <f>'NECO-ELECTRIC'!AL68+'NECO-GAS'!AL68</f>
        <v>9485059</v>
      </c>
      <c r="AM68" s="228">
        <f>'NECO-ELECTRIC'!AM68+'NECO-GAS'!AM68</f>
        <v>9552931</v>
      </c>
      <c r="AN68" s="228">
        <f>'NECO-ELECTRIC'!AN68+'NECO-GAS'!AN68</f>
        <v>8924013</v>
      </c>
      <c r="AO68" s="214">
        <f>'NECO-ELECTRIC'!AO68+'NECO-GAS'!AO68</f>
        <v>8707930</v>
      </c>
      <c r="AP68" s="214">
        <f>'NECO-ELECTRIC'!AP68+'NECO-GAS'!AP68</f>
        <v>8774020</v>
      </c>
      <c r="AQ68" s="214">
        <f>'NECO-ELECTRIC'!AQ68+'NECO-GAS'!AQ68</f>
        <v>7931228</v>
      </c>
      <c r="AR68" s="214">
        <f>'NECO-ELECTRIC'!AR68+'NECO-GAS'!AR68</f>
        <v>7588711</v>
      </c>
      <c r="AS68" s="214">
        <f>'NECO-ELECTRIC'!AS68+'NECO-GAS'!AS68</f>
        <v>7471363</v>
      </c>
      <c r="AT68" s="214">
        <f>'NECO-ELECTRIC'!AT68+'NECO-GAS'!AT68</f>
        <v>7252685</v>
      </c>
      <c r="AU68" s="59"/>
      <c r="AV68" s="361"/>
      <c r="AW68" s="401">
        <f t="shared" si="307"/>
        <v>0.48439758694400475</v>
      </c>
      <c r="AX68" s="169">
        <f t="shared" si="307"/>
        <v>0.80532460608342782</v>
      </c>
      <c r="AY68" s="169">
        <f t="shared" si="307"/>
        <v>0.90432628292085027</v>
      </c>
      <c r="AZ68" s="169">
        <f t="shared" si="307"/>
        <v>1.2357764211529167</v>
      </c>
      <c r="BA68" s="169">
        <f t="shared" si="307"/>
        <v>1.0058438769608571</v>
      </c>
      <c r="BB68" s="169">
        <f t="shared" si="307"/>
        <v>1.1686476341921832</v>
      </c>
      <c r="BC68" s="169">
        <f t="shared" si="307"/>
        <v>0.94087483256418714</v>
      </c>
      <c r="BD68" s="169">
        <f t="shared" si="307"/>
        <v>0.9552898974733055</v>
      </c>
      <c r="BE68" s="169">
        <f t="shared" si="307"/>
        <v>0.86378485868869825</v>
      </c>
      <c r="BF68" s="169">
        <f t="shared" si="307"/>
        <v>0.99808896176623529</v>
      </c>
      <c r="BG68" s="169">
        <f t="shared" si="308"/>
        <v>0.81789072104323401</v>
      </c>
      <c r="BH68" s="169">
        <f t="shared" si="308"/>
        <v>0.78373798450847587</v>
      </c>
      <c r="BI68" s="169">
        <f t="shared" si="308"/>
        <v>0.46770064131285588</v>
      </c>
      <c r="BJ68" s="169">
        <f t="shared" si="308"/>
        <v>0.1091957519063983</v>
      </c>
      <c r="BK68" s="169">
        <f t="shared" si="308"/>
        <v>0.1163601752855032</v>
      </c>
      <c r="BL68" s="169">
        <f t="shared" si="308"/>
        <v>0.1693712346281728</v>
      </c>
      <c r="BM68" s="169">
        <f t="shared" si="308"/>
        <v>0.20997251631989325</v>
      </c>
      <c r="BN68" s="169">
        <f t="shared" si="308"/>
        <v>8.6744058998428603E-2</v>
      </c>
      <c r="BO68" s="169">
        <f t="shared" si="308"/>
        <v>7.4751869838126692E-2</v>
      </c>
      <c r="BP68" s="307">
        <f t="shared" si="308"/>
        <v>0.14642260281101546</v>
      </c>
      <c r="BQ68" s="307">
        <f t="shared" si="309"/>
        <v>0.16085328144717301</v>
      </c>
      <c r="BR68" s="404">
        <f t="shared" si="309"/>
        <v>8.5375932671896707E-2</v>
      </c>
      <c r="BS68" s="466">
        <f t="shared" si="309"/>
        <v>0.17608297186150196</v>
      </c>
      <c r="BT68" s="430">
        <f t="shared" si="309"/>
        <v>8.5161851140745704E-2</v>
      </c>
      <c r="BU68" s="430">
        <f t="shared" si="309"/>
        <v>6.3749132002054246E-2</v>
      </c>
      <c r="BV68" s="430">
        <f t="shared" si="309"/>
        <v>-1.1271970609426295E-2</v>
      </c>
      <c r="BW68" s="430">
        <f t="shared" si="309"/>
        <v>1.3969675449079344E-2</v>
      </c>
      <c r="BX68" s="430">
        <f t="shared" si="309"/>
        <v>2.6353982294673815E-2</v>
      </c>
      <c r="BY68" s="430">
        <f t="shared" si="309"/>
        <v>-7.314759890075731E-2</v>
      </c>
      <c r="BZ68" s="430">
        <f t="shared" si="309"/>
        <v>-5.6897740283682142E-2</v>
      </c>
      <c r="CA68" s="430">
        <f>IF(ISERROR((AS68-AG68)/AG68)=TRUE,0,(AS68-AG68)/AG68)</f>
        <v>-5.6758750785575358E-2</v>
      </c>
      <c r="CB68" s="430">
        <f>IF(ISERROR((AT68-AH68)/AH68)=TRUE,0,(AT68-AH68)/AH68)</f>
        <v>-0.11258193954234011</v>
      </c>
      <c r="CC68" s="39">
        <f>O68-C68</f>
        <v>1996694.7199999997</v>
      </c>
      <c r="CD68" s="61">
        <f>P68-D68</f>
        <v>3629867.88</v>
      </c>
      <c r="CE68" s="62">
        <f>Q68-E68</f>
        <v>3653166.0999999996</v>
      </c>
      <c r="CF68" s="62">
        <f>R68-F68</f>
        <v>4040736.91</v>
      </c>
      <c r="CG68" s="62">
        <f>S68-G68</f>
        <v>3546400.66</v>
      </c>
      <c r="CH68" s="62">
        <f>T68-H68</f>
        <v>3990033.53</v>
      </c>
      <c r="CI68" s="62">
        <f>U68-I68</f>
        <v>3572754.43</v>
      </c>
      <c r="CJ68" s="62">
        <f>V68-J68</f>
        <v>3482970.8600000003</v>
      </c>
      <c r="CK68" s="62">
        <f>W68-K68</f>
        <v>3322300.7600000002</v>
      </c>
      <c r="CL68" s="62">
        <f>X68-L68</f>
        <v>3811934.15</v>
      </c>
      <c r="CM68" s="62">
        <f>Y68-M68</f>
        <v>3591796.75</v>
      </c>
      <c r="CN68" s="62">
        <f>Z68-N68</f>
        <v>3840478.6399999997</v>
      </c>
      <c r="CO68" s="62">
        <f>AA68-O68</f>
        <v>2861725.04</v>
      </c>
      <c r="CP68" s="62">
        <f>AB68-P68</f>
        <v>888548</v>
      </c>
      <c r="CQ68" s="62">
        <f>AC68-Q68</f>
        <v>895138</v>
      </c>
      <c r="CR68" s="62">
        <f>AD68-R68</f>
        <v>1238194</v>
      </c>
      <c r="CS68" s="62">
        <f>AE68-S68</f>
        <v>1484967</v>
      </c>
      <c r="CT68" s="62">
        <f>AF68-T68</f>
        <v>642276</v>
      </c>
      <c r="CU68" s="62">
        <f>AG68-U68</f>
        <v>550923</v>
      </c>
      <c r="CV68" s="320">
        <f>AH68-V68</f>
        <v>1043840</v>
      </c>
      <c r="CW68" s="320">
        <f>AI68-W68</f>
        <v>1153079</v>
      </c>
      <c r="CX68" s="341">
        <f>AJ68-X68</f>
        <v>651518</v>
      </c>
      <c r="CY68" s="341">
        <f>AK68-Y68</f>
        <v>1405729</v>
      </c>
      <c r="CZ68" s="341">
        <f>AL68-Z68</f>
        <v>744373</v>
      </c>
      <c r="DA68" s="341">
        <f>AM68-AA68</f>
        <v>572495</v>
      </c>
      <c r="DB68" s="341">
        <f>AN68-AB68</f>
        <v>-101738</v>
      </c>
      <c r="DC68" s="341">
        <f>AO68-AC68</f>
        <v>119971</v>
      </c>
      <c r="DD68" s="341">
        <f>AP68-AD68</f>
        <v>225293</v>
      </c>
      <c r="DE68" s="341">
        <f>AQ68-AE68</f>
        <v>-625936</v>
      </c>
      <c r="DF68" s="341">
        <f>AR68-AF68</f>
        <v>-457830</v>
      </c>
      <c r="DG68" s="341">
        <f>AS68-AG68</f>
        <v>-449583</v>
      </c>
      <c r="DH68" s="341">
        <f>AT68-AH68</f>
        <v>-920109</v>
      </c>
      <c r="DI68" s="348"/>
    </row>
    <row r="69" spans="1:113" s="37" customFormat="1" x14ac:dyDescent="0.25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47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47">
        <f>'NECO-ELECTRIC'!X69+'NECO-GAS'!X69</f>
        <v>6652363</v>
      </c>
      <c r="Y69" s="60">
        <f>'NECO-ELECTRIC'!Y69+'NECO-GAS'!Y69</f>
        <v>6734007</v>
      </c>
      <c r="Z69" s="214">
        <f>'NECO-ELECTRIC'!Z69+'NECO-GAS'!Z69</f>
        <v>6953641</v>
      </c>
      <c r="AA69" s="214">
        <f>'NECO-ELECTRIC'!AA69+'NECO-GAS'!AA69</f>
        <v>6634372</v>
      </c>
      <c r="AB69" s="214">
        <f>'NECO-ELECTRIC'!AB69+'NECO-GAS'!AB69</f>
        <v>6494380</v>
      </c>
      <c r="AC69" s="214">
        <f>'NECO-ELECTRIC'!AC69+'NECO-GAS'!AC69</f>
        <v>5805595</v>
      </c>
      <c r="AD69" s="214">
        <f>'NECO-ELECTRIC'!AD69+'NECO-GAS'!AD69</f>
        <v>6086743</v>
      </c>
      <c r="AE69" s="214">
        <f>'NECO-ELECTRIC'!AE69+'NECO-GAS'!AE69</f>
        <v>6049978</v>
      </c>
      <c r="AF69" s="214">
        <f>'NECO-ELECTRIC'!AF69+'NECO-GAS'!AF69</f>
        <v>5592426</v>
      </c>
      <c r="AG69" s="214">
        <f>'NECO-ELECTRIC'!AG69+'NECO-GAS'!AG69</f>
        <v>5533569</v>
      </c>
      <c r="AH69" s="214">
        <f>'NECO-ELECTRIC'!AH69+'NECO-GAS'!AH69</f>
        <v>7367488</v>
      </c>
      <c r="AI69" s="59">
        <f>'NECO-ELECTRIC'!AI69+'NECO-GAS'!AI69</f>
        <v>8304208</v>
      </c>
      <c r="AJ69" s="361">
        <f>'NECO-ELECTRIC'!AJ69+'NECO-GAS'!AJ69</f>
        <v>7791787</v>
      </c>
      <c r="AK69" s="448">
        <f>'NECO-ELECTRIC'!AK69+'NECO-GAS'!AK69</f>
        <v>9815417</v>
      </c>
      <c r="AL69" s="228">
        <f>'NECO-ELECTRIC'!AL69+'NECO-GAS'!AL69</f>
        <v>8576165</v>
      </c>
      <c r="AM69" s="228">
        <f>'NECO-ELECTRIC'!AM69+'NECO-GAS'!AM69</f>
        <v>8165574</v>
      </c>
      <c r="AN69" s="228">
        <f>'NECO-ELECTRIC'!AN69+'NECO-GAS'!AN69</f>
        <v>6919445</v>
      </c>
      <c r="AO69" s="214">
        <f>'NECO-ELECTRIC'!AO69+'NECO-GAS'!AO69</f>
        <v>6913004</v>
      </c>
      <c r="AP69" s="214">
        <f>'NECO-ELECTRIC'!AP69+'NECO-GAS'!AP69</f>
        <v>6753107</v>
      </c>
      <c r="AQ69" s="214">
        <f>'NECO-ELECTRIC'!AQ69+'NECO-GAS'!AQ69</f>
        <v>5904196</v>
      </c>
      <c r="AR69" s="214">
        <f>'NECO-ELECTRIC'!AR69+'NECO-GAS'!AR69</f>
        <v>5993472</v>
      </c>
      <c r="AS69" s="214">
        <f>'NECO-ELECTRIC'!AS69+'NECO-GAS'!AS69</f>
        <v>6281976</v>
      </c>
      <c r="AT69" s="214">
        <f>'NECO-ELECTRIC'!AT69+'NECO-GAS'!AT69</f>
        <v>5956686</v>
      </c>
      <c r="AU69" s="59"/>
      <c r="AV69" s="361"/>
      <c r="AW69" s="401">
        <f t="shared" si="307"/>
        <v>0.24803129042195626</v>
      </c>
      <c r="AX69" s="169">
        <f t="shared" si="307"/>
        <v>0.73022946153614676</v>
      </c>
      <c r="AY69" s="169">
        <f t="shared" si="307"/>
        <v>0.86380553569087315</v>
      </c>
      <c r="AZ69" s="169">
        <f t="shared" si="307"/>
        <v>1.1792100532074452</v>
      </c>
      <c r="BA69" s="169">
        <f t="shared" si="307"/>
        <v>0.73595210606277917</v>
      </c>
      <c r="BB69" s="169">
        <f t="shared" si="307"/>
        <v>0.93753967985955833</v>
      </c>
      <c r="BC69" s="169">
        <f t="shared" si="307"/>
        <v>0.7341254253092212</v>
      </c>
      <c r="BD69" s="169">
        <f t="shared" si="307"/>
        <v>0.80601592703109859</v>
      </c>
      <c r="BE69" s="169">
        <f t="shared" si="307"/>
        <v>0.65542686050539234</v>
      </c>
      <c r="BF69" s="169">
        <f t="shared" si="307"/>
        <v>0.69308873536985327</v>
      </c>
      <c r="BG69" s="169">
        <f t="shared" si="308"/>
        <v>0.74293606592846828</v>
      </c>
      <c r="BH69" s="169">
        <f t="shared" si="308"/>
        <v>0.63859488225647287</v>
      </c>
      <c r="BI69" s="169">
        <f t="shared" si="308"/>
        <v>0.2482036113604347</v>
      </c>
      <c r="BJ69" s="169">
        <f t="shared" si="308"/>
        <v>-0.20213256724195186</v>
      </c>
      <c r="BK69" s="169">
        <f t="shared" si="308"/>
        <v>-0.18322558080707893</v>
      </c>
      <c r="BL69" s="169">
        <f t="shared" si="308"/>
        <v>-0.10558653635627578</v>
      </c>
      <c r="BM69" s="169">
        <f t="shared" si="308"/>
        <v>-5.9784116323621309E-2</v>
      </c>
      <c r="BN69" s="169">
        <f t="shared" si="308"/>
        <v>-0.10544299353047172</v>
      </c>
      <c r="BO69" s="169">
        <f t="shared" si="308"/>
        <v>-0.12867403745544814</v>
      </c>
      <c r="BP69" s="307">
        <f t="shared" si="308"/>
        <v>0.22200565830592836</v>
      </c>
      <c r="BQ69" s="307">
        <f t="shared" si="309"/>
        <v>0.27784372350394931</v>
      </c>
      <c r="BR69" s="404">
        <f t="shared" si="309"/>
        <v>0.17128109214725654</v>
      </c>
      <c r="BS69" s="466">
        <f t="shared" si="309"/>
        <v>0.45758936692522001</v>
      </c>
      <c r="BT69" s="430">
        <f t="shared" si="309"/>
        <v>0.23333445025419058</v>
      </c>
      <c r="BU69" s="430">
        <f t="shared" si="309"/>
        <v>0.23079833328610455</v>
      </c>
      <c r="BV69" s="430">
        <f t="shared" si="309"/>
        <v>6.5451205503835624E-2</v>
      </c>
      <c r="BW69" s="430">
        <f t="shared" si="309"/>
        <v>0.19074857960295197</v>
      </c>
      <c r="BX69" s="430">
        <f t="shared" si="309"/>
        <v>0.10947792604353429</v>
      </c>
      <c r="BY69" s="430">
        <f t="shared" si="309"/>
        <v>-2.4096285969965509E-2</v>
      </c>
      <c r="BZ69" s="430">
        <f t="shared" si="309"/>
        <v>7.1712348093653816E-2</v>
      </c>
      <c r="CA69" s="430">
        <f>IF(ISERROR((AS69-AG69)/AG69)=TRUE,0,(AS69-AG69)/AG69)</f>
        <v>0.13524851682521713</v>
      </c>
      <c r="CB69" s="430">
        <f>IF(ISERROR((AT69-AH69)/AH69)=TRUE,0,(AT69-AH69)/AH69)</f>
        <v>-0.19149023384904054</v>
      </c>
      <c r="CC69" s="39">
        <f>O69-C69</f>
        <v>1056319.71</v>
      </c>
      <c r="CD69" s="61">
        <f>P69-D69</f>
        <v>3435283.6799999997</v>
      </c>
      <c r="CE69" s="62">
        <f>Q69-E69</f>
        <v>3294276.09</v>
      </c>
      <c r="CF69" s="62">
        <f>R69-F69</f>
        <v>3682465.75</v>
      </c>
      <c r="CG69" s="62">
        <f>S69-G69</f>
        <v>2727960.17</v>
      </c>
      <c r="CH69" s="62">
        <f>T69-H69</f>
        <v>3025041.08</v>
      </c>
      <c r="CI69" s="62">
        <f>U69-I69</f>
        <v>2688527.2</v>
      </c>
      <c r="CJ69" s="62">
        <f>V69-J69</f>
        <v>2690718.5199999996</v>
      </c>
      <c r="CK69" s="62">
        <f>W69-K69</f>
        <v>2572969.94</v>
      </c>
      <c r="CL69" s="62">
        <f>X69-L69</f>
        <v>2723234.62</v>
      </c>
      <c r="CM69" s="62">
        <f>Y69-M69</f>
        <v>2870407.45</v>
      </c>
      <c r="CN69" s="62">
        <f>Z69-N69</f>
        <v>2709980.12</v>
      </c>
      <c r="CO69" s="62">
        <f>AA69-O69</f>
        <v>1319235.96</v>
      </c>
      <c r="CP69" s="62">
        <f>AB69-P69</f>
        <v>-1645293</v>
      </c>
      <c r="CQ69" s="62">
        <f>AC69-Q69</f>
        <v>-1302359</v>
      </c>
      <c r="CR69" s="62">
        <f>AD69-R69</f>
        <v>-718547</v>
      </c>
      <c r="CS69" s="62">
        <f>AE69-S69</f>
        <v>-384691</v>
      </c>
      <c r="CT69" s="62">
        <f>AF69-T69</f>
        <v>-659189</v>
      </c>
      <c r="CU69" s="62">
        <f>AG69-U69</f>
        <v>-817176</v>
      </c>
      <c r="CV69" s="320">
        <f>AH69-V69</f>
        <v>1338475</v>
      </c>
      <c r="CW69" s="320">
        <f>AI69-W69</f>
        <v>1805598</v>
      </c>
      <c r="CX69" s="341">
        <f>AJ69-X69</f>
        <v>1139424</v>
      </c>
      <c r="CY69" s="341">
        <f>AK69-Y69</f>
        <v>3081410</v>
      </c>
      <c r="CZ69" s="341">
        <f>AL69-Z69</f>
        <v>1622524</v>
      </c>
      <c r="DA69" s="341">
        <f>AM69-AA69</f>
        <v>1531202</v>
      </c>
      <c r="DB69" s="341">
        <f>AN69-AB69</f>
        <v>425065</v>
      </c>
      <c r="DC69" s="341">
        <f>AO69-AC69</f>
        <v>1107409</v>
      </c>
      <c r="DD69" s="341">
        <f>AP69-AD69</f>
        <v>666364</v>
      </c>
      <c r="DE69" s="341">
        <f>AQ69-AE69</f>
        <v>-145782</v>
      </c>
      <c r="DF69" s="341">
        <f>AR69-AF69</f>
        <v>401046</v>
      </c>
      <c r="DG69" s="341">
        <f>AS69-AG69</f>
        <v>748407</v>
      </c>
      <c r="DH69" s="341">
        <f>AT69-AH69</f>
        <v>-1410802</v>
      </c>
      <c r="DI69" s="348"/>
    </row>
    <row r="70" spans="1:113" s="37" customFormat="1" x14ac:dyDescent="0.25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47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47">
        <f>'NECO-ELECTRIC'!X70+'NECO-GAS'!X70</f>
        <v>5167414</v>
      </c>
      <c r="Y70" s="60">
        <f>'NECO-ELECTRIC'!Y70+'NECO-GAS'!Y70</f>
        <v>5829800</v>
      </c>
      <c r="Z70" s="214">
        <f>'NECO-ELECTRIC'!Z70+'NECO-GAS'!Z70</f>
        <v>5133280</v>
      </c>
      <c r="AA70" s="214">
        <f>'NECO-ELECTRIC'!AA70+'NECO-GAS'!AA70</f>
        <v>4658694</v>
      </c>
      <c r="AB70" s="214">
        <f>'NECO-ELECTRIC'!AB70+'NECO-GAS'!AB70</f>
        <v>4379483</v>
      </c>
      <c r="AC70" s="214">
        <f>'NECO-ELECTRIC'!AC70+'NECO-GAS'!AC70</f>
        <v>4403290</v>
      </c>
      <c r="AD70" s="214">
        <f>'NECO-ELECTRIC'!AD70+'NECO-GAS'!AD70</f>
        <v>5771203</v>
      </c>
      <c r="AE70" s="214">
        <f>'NECO-ELECTRIC'!AE70+'NECO-GAS'!AE70</f>
        <v>6597179</v>
      </c>
      <c r="AF70" s="214">
        <f>'NECO-ELECTRIC'!AF70+'NECO-GAS'!AF70</f>
        <v>5419260</v>
      </c>
      <c r="AG70" s="214">
        <f>'NECO-ELECTRIC'!AG70+'NECO-GAS'!AG70</f>
        <v>6214653</v>
      </c>
      <c r="AH70" s="214">
        <f>'NECO-ELECTRIC'!AH70+'NECO-GAS'!AH70</f>
        <v>6520596</v>
      </c>
      <c r="AI70" s="59">
        <f>'NECO-ELECTRIC'!AI70+'NECO-GAS'!AI70</f>
        <v>7959133</v>
      </c>
      <c r="AJ70" s="361">
        <f>'NECO-ELECTRIC'!AJ70+'NECO-GAS'!AJ70</f>
        <v>7889033</v>
      </c>
      <c r="AK70" s="448">
        <f>'NECO-ELECTRIC'!AK70+'NECO-GAS'!AK70</f>
        <v>11344677</v>
      </c>
      <c r="AL70" s="228">
        <f>'NECO-ELECTRIC'!AL70+'NECO-GAS'!AL70</f>
        <v>9586970</v>
      </c>
      <c r="AM70" s="228">
        <f>'NECO-ELECTRIC'!AM70+'NECO-GAS'!AM70</f>
        <v>8035245</v>
      </c>
      <c r="AN70" s="228">
        <f>'NECO-ELECTRIC'!AN70+'NECO-GAS'!AN70</f>
        <v>5545504</v>
      </c>
      <c r="AO70" s="214">
        <f>'NECO-ELECTRIC'!AO70+'NECO-GAS'!AO70</f>
        <v>7894841</v>
      </c>
      <c r="AP70" s="214">
        <f>'NECO-ELECTRIC'!AP70+'NECO-GAS'!AP70</f>
        <v>8641989</v>
      </c>
      <c r="AQ70" s="214">
        <f>'NECO-ELECTRIC'!AQ70+'NECO-GAS'!AQ70</f>
        <v>7359696</v>
      </c>
      <c r="AR70" s="214">
        <f>'NECO-ELECTRIC'!AR70+'NECO-GAS'!AR70</f>
        <v>9293854</v>
      </c>
      <c r="AS70" s="214">
        <f>'NECO-ELECTRIC'!AS70+'NECO-GAS'!AS70</f>
        <v>10470177</v>
      </c>
      <c r="AT70" s="214">
        <f>'NECO-ELECTRIC'!AT70+'NECO-GAS'!AT70</f>
        <v>7942777</v>
      </c>
      <c r="AU70" s="59"/>
      <c r="AV70" s="361"/>
      <c r="AW70" s="401">
        <f t="shared" si="307"/>
        <v>0.49803061823412537</v>
      </c>
      <c r="AX70" s="169">
        <f t="shared" si="307"/>
        <v>0.32051940666081385</v>
      </c>
      <c r="AY70" s="169">
        <f t="shared" si="307"/>
        <v>0.31072040571232279</v>
      </c>
      <c r="AZ70" s="169">
        <f t="shared" si="307"/>
        <v>0.98051373615213444</v>
      </c>
      <c r="BA70" s="169">
        <f t="shared" si="307"/>
        <v>1.0769040049568412</v>
      </c>
      <c r="BB70" s="169">
        <f t="shared" si="307"/>
        <v>1.7656902763279367</v>
      </c>
      <c r="BC70" s="169">
        <f t="shared" si="307"/>
        <v>0.22953303186315302</v>
      </c>
      <c r="BD70" s="169">
        <f t="shared" si="307"/>
        <v>1.4134205203694434</v>
      </c>
      <c r="BE70" s="169">
        <f t="shared" si="307"/>
        <v>0.91299106329622381</v>
      </c>
      <c r="BF70" s="169">
        <f t="shared" si="307"/>
        <v>0.56539310495371897</v>
      </c>
      <c r="BG70" s="169">
        <f t="shared" si="308"/>
        <v>0.57001774455610399</v>
      </c>
      <c r="BH70" s="169">
        <f t="shared" si="308"/>
        <v>0.81067317565756958</v>
      </c>
      <c r="BI70" s="169">
        <f t="shared" si="308"/>
        <v>7.7963112044153585E-2</v>
      </c>
      <c r="BJ70" s="169">
        <f t="shared" si="308"/>
        <v>-7.1570048027542438E-2</v>
      </c>
      <c r="BK70" s="169">
        <f t="shared" si="308"/>
        <v>0.16237643469329194</v>
      </c>
      <c r="BL70" s="169">
        <f t="shared" si="308"/>
        <v>0.43502827808880151</v>
      </c>
      <c r="BM70" s="169">
        <f t="shared" si="308"/>
        <v>0.15994254070985431</v>
      </c>
      <c r="BN70" s="169">
        <f t="shared" si="308"/>
        <v>2.3637351696343924E-2</v>
      </c>
      <c r="BO70" s="169">
        <f t="shared" si="308"/>
        <v>0.57370517222081818</v>
      </c>
      <c r="BP70" s="307">
        <f t="shared" si="308"/>
        <v>0.52914621640084547</v>
      </c>
      <c r="BQ70" s="307">
        <f t="shared" si="309"/>
        <v>0.72232361571553461</v>
      </c>
      <c r="BR70" s="404">
        <f t="shared" si="309"/>
        <v>0.52668878475771441</v>
      </c>
      <c r="BS70" s="466">
        <f t="shared" si="309"/>
        <v>0.94598047960478915</v>
      </c>
      <c r="BT70" s="430">
        <f t="shared" si="309"/>
        <v>0.86761096219181499</v>
      </c>
      <c r="BU70" s="430">
        <f t="shared" si="309"/>
        <v>0.72478488606463531</v>
      </c>
      <c r="BV70" s="430">
        <f t="shared" si="309"/>
        <v>0.26624626696804166</v>
      </c>
      <c r="BW70" s="430">
        <f t="shared" si="309"/>
        <v>0.79294141426070053</v>
      </c>
      <c r="BX70" s="430">
        <f t="shared" si="309"/>
        <v>0.49743285758619132</v>
      </c>
      <c r="BY70" s="430">
        <f t="shared" si="309"/>
        <v>0.11558228145696819</v>
      </c>
      <c r="BZ70" s="430">
        <f t="shared" si="309"/>
        <v>0.71496735716684567</v>
      </c>
      <c r="CA70" s="430">
        <f>IF(ISERROR((AS70-AG70)/AG70)=TRUE,0,(AS70-AG70)/AG70)</f>
        <v>0.68475649404721395</v>
      </c>
      <c r="CB70" s="430">
        <f>IF(ISERROR((AT70-AH70)/AH70)=TRUE,0,(AT70-AH70)/AH70)</f>
        <v>0.21810598295002481</v>
      </c>
      <c r="CC70" s="39">
        <f>O70-C70</f>
        <v>1436797.75</v>
      </c>
      <c r="CD70" s="61">
        <f>P70-D70</f>
        <v>1144941.3599999999</v>
      </c>
      <c r="CE70" s="62">
        <f>Q70-E70</f>
        <v>898028.6799999997</v>
      </c>
      <c r="CF70" s="62">
        <f>R70-F70</f>
        <v>1991047.9300000002</v>
      </c>
      <c r="CG70" s="62">
        <f>S70-G70</f>
        <v>2949051.5199999996</v>
      </c>
      <c r="CH70" s="62">
        <f>T70-H70</f>
        <v>3379907.74</v>
      </c>
      <c r="CI70" s="62">
        <f>U70-I70</f>
        <v>737222.37000000011</v>
      </c>
      <c r="CJ70" s="62">
        <f>V70-J70</f>
        <v>2497334.23</v>
      </c>
      <c r="CK70" s="62">
        <f>W70-K70</f>
        <v>2205487.4500000002</v>
      </c>
      <c r="CL70" s="62">
        <f>X70-L70</f>
        <v>1866381.19</v>
      </c>
      <c r="CM70" s="62">
        <f>Y70-M70</f>
        <v>2116593.56</v>
      </c>
      <c r="CN70" s="62">
        <f>Z70-N70</f>
        <v>2298268.1</v>
      </c>
      <c r="CO70" s="62">
        <f>AA70-O70</f>
        <v>336937.58000000007</v>
      </c>
      <c r="CP70" s="62">
        <f>AB70-P70</f>
        <v>-337602</v>
      </c>
      <c r="CQ70" s="62">
        <f>AC70-Q70</f>
        <v>615111</v>
      </c>
      <c r="CR70" s="62">
        <f>AD70-R70</f>
        <v>1749538</v>
      </c>
      <c r="CS70" s="62">
        <f>AE70-S70</f>
        <v>909674</v>
      </c>
      <c r="CT70" s="62">
        <f>AF70-T70</f>
        <v>125139</v>
      </c>
      <c r="CU70" s="62">
        <f>AG70-U70</f>
        <v>2265595</v>
      </c>
      <c r="CV70" s="320">
        <f>AH70-V70</f>
        <v>2256389</v>
      </c>
      <c r="CW70" s="320">
        <f>AI70-W70</f>
        <v>3337973</v>
      </c>
      <c r="CX70" s="341">
        <f>AJ70-X70</f>
        <v>2721619</v>
      </c>
      <c r="CY70" s="341">
        <f>AK70-Y70</f>
        <v>5514877</v>
      </c>
      <c r="CZ70" s="341">
        <f>AL70-Z70</f>
        <v>4453690</v>
      </c>
      <c r="DA70" s="341">
        <f>AM70-AA70</f>
        <v>3376551</v>
      </c>
      <c r="DB70" s="341">
        <f>AN70-AB70</f>
        <v>1166021</v>
      </c>
      <c r="DC70" s="341">
        <f>AO70-AC70</f>
        <v>3491551</v>
      </c>
      <c r="DD70" s="341">
        <f>AP70-AD70</f>
        <v>2870786</v>
      </c>
      <c r="DE70" s="341">
        <f>AQ70-AE70</f>
        <v>762517</v>
      </c>
      <c r="DF70" s="341">
        <f>AR70-AF70</f>
        <v>3874594</v>
      </c>
      <c r="DG70" s="341">
        <f>AS70-AG70</f>
        <v>4255524</v>
      </c>
      <c r="DH70" s="341">
        <f>AT70-AH70</f>
        <v>1422181</v>
      </c>
      <c r="DI70" s="348"/>
    </row>
    <row r="71" spans="1:113" s="122" customFormat="1" ht="15.75" thickBot="1" x14ac:dyDescent="0.3">
      <c r="A71" s="140"/>
      <c r="B71" s="49" t="s">
        <v>35</v>
      </c>
      <c r="C71" s="118">
        <f t="shared" ref="C71:R71" si="310">SUM(C66:C70)</f>
        <v>70081589.430000007</v>
      </c>
      <c r="D71" s="119">
        <f t="shared" si="310"/>
        <v>75737650.459999993</v>
      </c>
      <c r="E71" s="119">
        <f t="shared" si="310"/>
        <v>69563692.289999992</v>
      </c>
      <c r="F71" s="119">
        <f t="shared" si="310"/>
        <v>62752569.370000012</v>
      </c>
      <c r="G71" s="119">
        <f t="shared" si="310"/>
        <v>63733751.519999996</v>
      </c>
      <c r="H71" s="119">
        <f t="shared" si="310"/>
        <v>63674585.649999999</v>
      </c>
      <c r="I71" s="119">
        <f t="shared" si="310"/>
        <v>67962708.629999995</v>
      </c>
      <c r="J71" s="119">
        <f t="shared" si="310"/>
        <v>65852940.690000005</v>
      </c>
      <c r="K71" s="119">
        <f t="shared" si="310"/>
        <v>69940929.230000004</v>
      </c>
      <c r="L71" s="257">
        <f t="shared" si="310"/>
        <v>72295500.040000007</v>
      </c>
      <c r="M71" s="35">
        <f t="shared" si="310"/>
        <v>79870103.049999997</v>
      </c>
      <c r="N71" s="119">
        <f t="shared" si="310"/>
        <v>87239801.670000002</v>
      </c>
      <c r="O71" s="35">
        <f t="shared" si="310"/>
        <v>97072960.540000007</v>
      </c>
      <c r="P71" s="119">
        <f t="shared" si="310"/>
        <v>109366699</v>
      </c>
      <c r="Q71" s="119">
        <f t="shared" si="310"/>
        <v>109730565</v>
      </c>
      <c r="R71" s="119">
        <f t="shared" si="310"/>
        <v>111119613</v>
      </c>
      <c r="S71" s="119">
        <f t="shared" ref="S71:T71" si="311">SUM(S66:S70)</f>
        <v>111020208</v>
      </c>
      <c r="T71" s="119">
        <f t="shared" si="311"/>
        <v>117089968</v>
      </c>
      <c r="U71" s="119">
        <f t="shared" ref="U71:V71" si="312">SUM(U66:U70)</f>
        <v>122489067</v>
      </c>
      <c r="V71" s="119">
        <f t="shared" si="312"/>
        <v>124041266</v>
      </c>
      <c r="W71" s="119">
        <f t="shared" ref="W71" si="313">SUM(W66:W70)</f>
        <v>127033470</v>
      </c>
      <c r="X71" s="257">
        <f t="shared" ref="X71:Y71" si="314">SUM(X66:X70)</f>
        <v>133663218</v>
      </c>
      <c r="Y71" s="35">
        <f t="shared" si="314"/>
        <v>137812929</v>
      </c>
      <c r="Z71" s="224">
        <f t="shared" ref="Z71" si="315">SUM(Z66:Z70)</f>
        <v>149989517</v>
      </c>
      <c r="AA71" s="224">
        <f t="shared" ref="AA71:AB71" si="316">SUM(AA66:AA70)</f>
        <v>154660121</v>
      </c>
      <c r="AB71" s="224">
        <f t="shared" si="316"/>
        <v>160444434</v>
      </c>
      <c r="AC71" s="224">
        <f t="shared" ref="AC71:AD71" si="317">SUM(AC66:AC70)</f>
        <v>158928187</v>
      </c>
      <c r="AD71" s="224">
        <f t="shared" si="317"/>
        <v>155706988</v>
      </c>
      <c r="AE71" s="224">
        <f t="shared" ref="AE71" si="318">SUM(AE66:AE70)</f>
        <v>147325884</v>
      </c>
      <c r="AF71" s="224">
        <f t="shared" ref="AF71" si="319">SUM(AF66:AF70)</f>
        <v>140596902</v>
      </c>
      <c r="AG71" s="224">
        <f t="shared" ref="AG71:AH71" si="320">SUM(AG66:AG70)</f>
        <v>138019127</v>
      </c>
      <c r="AH71" s="224">
        <f t="shared" si="320"/>
        <v>138230883</v>
      </c>
      <c r="AI71" s="119">
        <f t="shared" ref="AI71" si="321">SUM(AI66:AI70)</f>
        <v>139346614</v>
      </c>
      <c r="AJ71" s="364">
        <f t="shared" ref="AJ71:AK71" si="322">SUM(AJ66:AJ70)</f>
        <v>137963386</v>
      </c>
      <c r="AK71" s="451">
        <f t="shared" si="322"/>
        <v>149671331</v>
      </c>
      <c r="AL71" s="244">
        <f t="shared" ref="AL71:AM71" si="323">SUM(AL66:AL70)</f>
        <v>151401555</v>
      </c>
      <c r="AM71" s="244">
        <f t="shared" si="323"/>
        <v>155012462</v>
      </c>
      <c r="AN71" s="244">
        <f t="shared" ref="AN71" si="324">SUM(AN66:AN70)</f>
        <v>150927419</v>
      </c>
      <c r="AO71" s="224">
        <f t="shared" ref="AO71" si="325">SUM(AO66:AO70)</f>
        <v>147802937</v>
      </c>
      <c r="AP71" s="224">
        <f t="shared" ref="AP71:AQ71" si="326">SUM(AP66:AP70)</f>
        <v>145199127</v>
      </c>
      <c r="AQ71" s="224">
        <f t="shared" si="326"/>
        <v>137951986</v>
      </c>
      <c r="AR71" s="224">
        <f t="shared" ref="AR71:AS71" si="327">SUM(AR66:AR70)</f>
        <v>135430442</v>
      </c>
      <c r="AS71" s="224">
        <f t="shared" si="327"/>
        <v>135703555</v>
      </c>
      <c r="AT71" s="224">
        <f t="shared" ref="AT71" si="328">SUM(AT66:AT70)</f>
        <v>96889870</v>
      </c>
      <c r="AU71" s="119"/>
      <c r="AV71" s="364"/>
      <c r="AW71" s="170">
        <f t="shared" si="307"/>
        <v>0.3851421083558606</v>
      </c>
      <c r="AX71" s="173">
        <f t="shared" si="307"/>
        <v>0.44402022423128662</v>
      </c>
      <c r="AY71" s="174">
        <f t="shared" si="307"/>
        <v>0.57741145398882354</v>
      </c>
      <c r="AZ71" s="174">
        <f t="shared" si="307"/>
        <v>0.77075798035964915</v>
      </c>
      <c r="BA71" s="174">
        <f t="shared" si="307"/>
        <v>0.74193744055943822</v>
      </c>
      <c r="BB71" s="174">
        <f t="shared" si="307"/>
        <v>0.83888072147981074</v>
      </c>
      <c r="BC71" s="174">
        <f t="shared" si="307"/>
        <v>0.80229819365867749</v>
      </c>
      <c r="BD71" s="174">
        <f t="shared" si="307"/>
        <v>0.88361012735815592</v>
      </c>
      <c r="BE71" s="174">
        <f t="shared" si="307"/>
        <v>0.81629657195791294</v>
      </c>
      <c r="BF71" s="174">
        <f t="shared" si="307"/>
        <v>0.84884561177453877</v>
      </c>
      <c r="BG71" s="174">
        <f t="shared" si="308"/>
        <v>0.72546326769763703</v>
      </c>
      <c r="BH71" s="174">
        <f t="shared" si="308"/>
        <v>0.71927851885039706</v>
      </c>
      <c r="BI71" s="174">
        <f t="shared" si="308"/>
        <v>0.59323585208128637</v>
      </c>
      <c r="BJ71" s="174">
        <f t="shared" si="308"/>
        <v>0.46703187960349796</v>
      </c>
      <c r="BK71" s="174">
        <f t="shared" si="308"/>
        <v>0.44834929994209</v>
      </c>
      <c r="BL71" s="174">
        <f t="shared" si="308"/>
        <v>0.4012556721197364</v>
      </c>
      <c r="BM71" s="174">
        <f t="shared" si="308"/>
        <v>0.32701862709534824</v>
      </c>
      <c r="BN71" s="174">
        <f t="shared" si="308"/>
        <v>0.20075959026652052</v>
      </c>
      <c r="BO71" s="174">
        <f t="shared" si="308"/>
        <v>0.12678731563854592</v>
      </c>
      <c r="BP71" s="308">
        <f t="shared" si="308"/>
        <v>0.11439432583669373</v>
      </c>
      <c r="BQ71" s="308">
        <f t="shared" si="309"/>
        <v>9.6928344947201706E-2</v>
      </c>
      <c r="BR71" s="308">
        <f t="shared" si="309"/>
        <v>3.2171662962655889E-2</v>
      </c>
      <c r="BS71" s="440">
        <f t="shared" si="309"/>
        <v>8.6047093593083712E-2</v>
      </c>
      <c r="BT71" s="381">
        <f t="shared" si="309"/>
        <v>9.4142445968407248E-3</v>
      </c>
      <c r="BU71" s="381">
        <f t="shared" si="309"/>
        <v>2.2781632247656138E-3</v>
      </c>
      <c r="BV71" s="381">
        <f t="shared" si="309"/>
        <v>-5.9316579346093114E-2</v>
      </c>
      <c r="BW71" s="381">
        <f t="shared" si="309"/>
        <v>-7.000174235927073E-2</v>
      </c>
      <c r="BX71" s="381">
        <f t="shared" si="309"/>
        <v>-6.74848388949634E-2</v>
      </c>
      <c r="BY71" s="381">
        <f t="shared" si="309"/>
        <v>-6.3626959129598704E-2</v>
      </c>
      <c r="BZ71" s="381">
        <f t="shared" si="309"/>
        <v>-3.6746613378437029E-2</v>
      </c>
      <c r="CA71" s="381">
        <f>IF(ISERROR((AS71-AG71)/AG71)=TRUE,0,(AS71-AG71)/AG71)</f>
        <v>-1.6777181904650072E-2</v>
      </c>
      <c r="CB71" s="381">
        <f>IF(ISERROR((AT71-AH71)/AH71)=TRUE,0,(AT71-AH71)/AH71)</f>
        <v>-0.29907219069127988</v>
      </c>
      <c r="CC71" s="118">
        <f t="shared" ref="CC71:CE71" si="329">SUM(CC66:CC70)</f>
        <v>26991371.110000007</v>
      </c>
      <c r="CD71" s="120">
        <f t="shared" si="329"/>
        <v>33629048.539999999</v>
      </c>
      <c r="CE71" s="121">
        <f t="shared" si="329"/>
        <v>40166872.710000001</v>
      </c>
      <c r="CF71" s="121">
        <f t="shared" ref="CF71:CG71" si="330">SUM(CF66:CF70)</f>
        <v>48367043.629999988</v>
      </c>
      <c r="CG71" s="121">
        <f t="shared" si="330"/>
        <v>47286456.480000004</v>
      </c>
      <c r="CH71" s="121">
        <f t="shared" ref="CH71:CI71" si="331">SUM(CH66:CH70)</f>
        <v>53415382.350000001</v>
      </c>
      <c r="CI71" s="121">
        <f t="shared" si="331"/>
        <v>54526358.369999997</v>
      </c>
      <c r="CJ71" s="121">
        <f t="shared" ref="CJ71:CK71" si="332">SUM(CJ66:CJ70)</f>
        <v>58188325.309999995</v>
      </c>
      <c r="CK71" s="121">
        <f t="shared" si="332"/>
        <v>57092540.769999996</v>
      </c>
      <c r="CL71" s="121">
        <f t="shared" ref="CL71:CM71" si="333">SUM(CL66:CL70)</f>
        <v>61367717.959999993</v>
      </c>
      <c r="CM71" s="121">
        <f t="shared" si="333"/>
        <v>57942825.950000003</v>
      </c>
      <c r="CN71" s="121">
        <f t="shared" ref="CN71" si="334">SUM(CN66:CN70)</f>
        <v>62749715.329999998</v>
      </c>
      <c r="CO71" s="121">
        <f t="shared" ref="CO71:CP71" si="335">SUM(CO66:CO70)</f>
        <v>57587160.459999993</v>
      </c>
      <c r="CP71" s="121">
        <f t="shared" si="335"/>
        <v>51077735</v>
      </c>
      <c r="CQ71" s="121">
        <f t="shared" ref="CQ71:CR71" si="336">SUM(CQ66:CQ70)</f>
        <v>49197622</v>
      </c>
      <c r="CR71" s="121">
        <f t="shared" si="336"/>
        <v>44587375</v>
      </c>
      <c r="CS71" s="121">
        <f t="shared" ref="CS71:CT71" si="337">SUM(CS66:CS70)</f>
        <v>36305676</v>
      </c>
      <c r="CT71" s="121">
        <f t="shared" si="337"/>
        <v>23506934</v>
      </c>
      <c r="CU71" s="121">
        <f t="shared" ref="CU71:CV71" si="338">SUM(CU66:CU70)</f>
        <v>15530060</v>
      </c>
      <c r="CV71" s="328">
        <f t="shared" si="338"/>
        <v>14189617</v>
      </c>
      <c r="CW71" s="328">
        <f t="shared" ref="CW71:CX71" si="339">SUM(CW66:CW70)</f>
        <v>12313144</v>
      </c>
      <c r="CX71" s="328">
        <f t="shared" si="339"/>
        <v>4300168</v>
      </c>
      <c r="CY71" s="328">
        <f t="shared" ref="CY71" si="340">SUM(CY66:CY70)</f>
        <v>11858402</v>
      </c>
      <c r="CZ71" s="328">
        <f t="shared" ref="CZ71:DA71" si="341">SUM(CZ66:CZ70)</f>
        <v>1412038</v>
      </c>
      <c r="DA71" s="328">
        <f t="shared" si="341"/>
        <v>352341</v>
      </c>
      <c r="DB71" s="328">
        <f t="shared" ref="DB71" si="342">SUM(DB66:DB70)</f>
        <v>-9517015</v>
      </c>
      <c r="DC71" s="328">
        <f t="shared" ref="DC71:DD71" si="343">SUM(DC66:DC70)</f>
        <v>-11125250</v>
      </c>
      <c r="DD71" s="328">
        <f t="shared" si="343"/>
        <v>-10507861</v>
      </c>
      <c r="DE71" s="328">
        <f t="shared" ref="DE71:DF71" si="344">SUM(DE66:DE70)</f>
        <v>-9373898</v>
      </c>
      <c r="DF71" s="328">
        <f t="shared" si="344"/>
        <v>-5166460</v>
      </c>
      <c r="DG71" s="328">
        <f t="shared" ref="DG71:DH71" si="345">SUM(DG66:DG70)</f>
        <v>-2315572</v>
      </c>
      <c r="DH71" s="328">
        <f t="shared" si="345"/>
        <v>-41341013</v>
      </c>
      <c r="DI71" s="349"/>
    </row>
    <row r="72" spans="1:113" s="56" customFormat="1" x14ac:dyDescent="0.2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49"/>
      <c r="Y72" s="73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443"/>
      <c r="AL72" s="276"/>
      <c r="AM72" s="276"/>
      <c r="AN72" s="276"/>
      <c r="AO72" s="216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469"/>
      <c r="BT72" s="421"/>
      <c r="BU72" s="421"/>
      <c r="BV72" s="421"/>
      <c r="BW72" s="421"/>
      <c r="BX72" s="421"/>
      <c r="BY72" s="421"/>
      <c r="BZ72" s="421"/>
      <c r="CA72" s="421"/>
      <c r="CB72" s="421"/>
      <c r="CC72" s="71"/>
      <c r="CD72" s="74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322"/>
      <c r="CW72" s="322"/>
      <c r="CX72" s="322"/>
      <c r="CY72" s="322"/>
      <c r="CZ72" s="322"/>
      <c r="DA72" s="322"/>
      <c r="DB72" s="322"/>
      <c r="DC72" s="322"/>
      <c r="DD72" s="322"/>
      <c r="DE72" s="322"/>
      <c r="DF72" s="322"/>
      <c r="DG72" s="322"/>
      <c r="DH72" s="322"/>
      <c r="DI72" s="346"/>
    </row>
    <row r="73" spans="1:113" s="56" customFormat="1" x14ac:dyDescent="0.25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47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35">
        <f>'NECO-ELECTRIC'!V73+'NECO-GAS'!V73</f>
        <v>211584283.65000001</v>
      </c>
      <c r="W73" s="235">
        <f>'NECO-ELECTRIC'!W73+'NECO-GAS'!W73</f>
        <v>209571856.94999999</v>
      </c>
      <c r="X73" s="287">
        <f>'NECO-ELECTRIC'!X73+'NECO-GAS'!X73</f>
        <v>246189534.03</v>
      </c>
      <c r="Y73" s="284">
        <f>'NECO-ELECTRIC'!Y73+'NECO-GAS'!Y73</f>
        <v>301057685.16000003</v>
      </c>
      <c r="Z73" s="235">
        <f>'NECO-ELECTRIC'!Z73+'NECO-GAS'!Z73</f>
        <v>287924924.95999998</v>
      </c>
      <c r="AA73" s="235">
        <f>'NECO-ELECTRIC'!AA73+'NECO-GAS'!AA73</f>
        <v>257000561</v>
      </c>
      <c r="AB73" s="235">
        <f>'NECO-ELECTRIC'!AB73+'NECO-GAS'!AB73</f>
        <v>219829950.31999999</v>
      </c>
      <c r="AC73" s="235">
        <f>'NECO-ELECTRIC'!AC73+'NECO-GAS'!AC73</f>
        <v>188987260.33000001</v>
      </c>
      <c r="AD73" s="235">
        <f>'NECO-ELECTRIC'!AD73+'NECO-GAS'!AD73</f>
        <v>238908077.75999999</v>
      </c>
      <c r="AE73" s="235">
        <f>'NECO-ELECTRIC'!AE73+'NECO-GAS'!AE73</f>
        <v>286901279.17000002</v>
      </c>
      <c r="AF73" s="235">
        <f>IF(ISERROR('NECO-ELECTRIC'!AF73+'NECO-GAS'!AF73)=TRUE,"N/A",'NECO-ELECTRIC'!AF73+'NECO-GAS'!AF73)</f>
        <v>324485040.56999999</v>
      </c>
      <c r="AG73" s="304">
        <f>IF(ISERROR('NECO-ELECTRIC'!AG73+'NECO-GAS'!AG73)=TRUE,"N/A",'NECO-ELECTRIC'!AG73+'NECO-GAS'!AG73)</f>
        <v>309204212.75999999</v>
      </c>
      <c r="AH73" s="304">
        <f>IF(ISERROR('NECO-ELECTRIC'!AH73+'NECO-GAS'!AH73)=TRUE,"N/A",'NECO-ELECTRIC'!AH73+'NECO-GAS'!AH73)</f>
        <v>215934310.81999999</v>
      </c>
      <c r="AI73" s="235">
        <f>IF(ISERROR('NECO-ELECTRIC'!AI73+'NECO-GAS'!AI73)=TRUE,"N/A",'NECO-ELECTRIC'!AI73+'NECO-GAS'!AI73)</f>
        <v>184189835.36000001</v>
      </c>
      <c r="AJ73" s="377">
        <f>IF(ISERROR('NECO-ELECTRIC'!AJ73+'NECO-GAS'!AJ73)=TRUE,"N/A",'NECO-ELECTRIC'!AJ73+'NECO-GAS'!AJ73)</f>
        <v>244148156.96000001</v>
      </c>
      <c r="AK73" s="452">
        <f>IF(ISERROR('NECO-ELECTRIC'!AK73+'NECO-GAS'!AK73)=TRUE,"N/A",'NECO-ELECTRIC'!AK73+'NECO-GAS'!AK73)</f>
        <v>277425798.94999999</v>
      </c>
      <c r="AL73" s="284">
        <f>IF(ISERROR('NECO-ELECTRIC'!AL73+'NECO-GAS'!AL73)=TRUE,"N/A",'NECO-ELECTRIC'!AL73+'NECO-GAS'!AL73)</f>
        <v>288600817.54000002</v>
      </c>
      <c r="AM73" s="284">
        <f>IF(ISERROR('NECO-ELECTRIC'!AM73+'NECO-GAS'!AM73)=TRUE,"N/A",'NECO-ELECTRIC'!AM73+'NECO-GAS'!AM73)</f>
        <v>244957435.09999999</v>
      </c>
      <c r="AN73" s="284">
        <f>IF(ISERROR('NECO-ELECTRIC'!AN73+'NECO-GAS'!AN73)=TRUE,"N/A",'NECO-ELECTRIC'!AN73+'NECO-GAS'!AN73)</f>
        <v>219747750.02000001</v>
      </c>
      <c r="AO73" s="235">
        <f>IF(ISERROR('NECO-ELECTRIC'!AO73+'NECO-GAS'!AO73)=TRUE,"N/A",'NECO-ELECTRIC'!AO73+'NECO-GAS'!AO73)</f>
        <v>194646376.13</v>
      </c>
      <c r="AP73" s="235">
        <f>IF(ISERROR('NECO-ELECTRIC'!AP73+'NECO-GAS'!AP73)=TRUE,"N/A",'NECO-ELECTRIC'!AP73+'NECO-GAS'!AP73)</f>
        <v>203495561</v>
      </c>
      <c r="AQ73" s="235">
        <f>IF(ISERROR('NECO-ELECTRIC'!AQ73+'NECO-GAS'!AQ73)=TRUE,"N/A",'NECO-ELECTRIC'!AQ73+'NECO-GAS'!AQ73)</f>
        <v>289530820.83999997</v>
      </c>
      <c r="AR73" s="235">
        <f>IF(ISERROR('NECO-ELECTRIC'!AR73+'NECO-GAS'!AR73)=TRUE,"N/A",'NECO-ELECTRIC'!AR73+'NECO-GAS'!AR73)</f>
        <v>360775730.87</v>
      </c>
      <c r="AS73" s="235">
        <f>IF(ISERROR('NECO-ELECTRIC'!AS73+'NECO-GAS'!AS73)=TRUE,"N/A",'NECO-ELECTRIC'!AS73+'NECO-GAS'!AS73)</f>
        <v>305557602.81999999</v>
      </c>
      <c r="AT73" s="235">
        <f>IF(ISERROR('NECO-ELECTRIC'!AT73+'NECO-GAS'!AT73)=TRUE,"N/A",'NECO-ELECTRIC'!AT73+'NECO-GAS'!AT73)</f>
        <v>191558729.97999999</v>
      </c>
      <c r="AU73" s="235"/>
      <c r="AV73" s="377"/>
      <c r="AW73" s="406">
        <f t="shared" ref="AW73:BC78" si="346">IF(ISERROR((O73-C73)/C73)=TRUE,0,(O73-C73)/C73)</f>
        <v>-9.0427371850622773E-2</v>
      </c>
      <c r="AX73" s="190">
        <f t="shared" si="346"/>
        <v>0.10726225511899794</v>
      </c>
      <c r="AY73" s="190">
        <f t="shared" si="346"/>
        <v>9.4430160962300391E-2</v>
      </c>
      <c r="AZ73" s="190">
        <f t="shared" si="346"/>
        <v>9.263099159232932E-2</v>
      </c>
      <c r="BA73" s="190">
        <f t="shared" si="346"/>
        <v>0.16749864506486642</v>
      </c>
      <c r="BB73" s="190">
        <f t="shared" si="346"/>
        <v>0.10949424536120875</v>
      </c>
      <c r="BC73" s="190">
        <f t="shared" si="346"/>
        <v>1.825500745697262E-2</v>
      </c>
      <c r="BD73" s="231">
        <f t="shared" ref="BD73:BZ78" si="347">IF(ISERROR((V73-J73)/J73)=TRUE,"N/A",(V73-J73)/J73)</f>
        <v>0.10798511187240016</v>
      </c>
      <c r="BE73" s="231">
        <f t="shared" si="347"/>
        <v>0.11236163361259072</v>
      </c>
      <c r="BF73" s="231">
        <f t="shared" si="347"/>
        <v>1.0712694181435809E-2</v>
      </c>
      <c r="BG73" s="231">
        <f t="shared" si="347"/>
        <v>1.9490835390354247E-2</v>
      </c>
      <c r="BH73" s="231">
        <f t="shared" si="347"/>
        <v>0.23106951423839595</v>
      </c>
      <c r="BI73" s="231">
        <f t="shared" si="347"/>
        <v>0.13037624757458421</v>
      </c>
      <c r="BJ73" s="231">
        <f t="shared" si="347"/>
        <v>-2.388570812494685E-2</v>
      </c>
      <c r="BK73" s="231">
        <f t="shared" si="347"/>
        <v>-0.12739358706508733</v>
      </c>
      <c r="BL73" s="231">
        <f t="shared" si="347"/>
        <v>0.10265613016323169</v>
      </c>
      <c r="BM73" s="231">
        <f t="shared" si="347"/>
        <v>-0.10464423318766933</v>
      </c>
      <c r="BN73" s="231">
        <f t="shared" si="347"/>
        <v>-0.15895644302961934</v>
      </c>
      <c r="BO73" s="231">
        <f t="shared" si="347"/>
        <v>0.1431146829172896</v>
      </c>
      <c r="BP73" s="312">
        <f t="shared" si="347"/>
        <v>2.0559311376811645E-2</v>
      </c>
      <c r="BQ73" s="312">
        <f t="shared" si="347"/>
        <v>-0.1211136932191027</v>
      </c>
      <c r="BR73" s="404">
        <f t="shared" si="347"/>
        <v>-8.2918921717900322E-3</v>
      </c>
      <c r="BS73" s="466">
        <f t="shared" si="347"/>
        <v>-7.8496206457711395E-2</v>
      </c>
      <c r="BT73" s="430">
        <f t="shared" si="347"/>
        <v>2.3474611657672271E-3</v>
      </c>
      <c r="BU73" s="430">
        <f t="shared" si="347"/>
        <v>-4.6860309771853015E-2</v>
      </c>
      <c r="BV73" s="430">
        <f t="shared" si="347"/>
        <v>-3.7392675511378483E-4</v>
      </c>
      <c r="BW73" s="430">
        <f t="shared" si="347"/>
        <v>2.9944430064324547E-2</v>
      </c>
      <c r="BX73" s="430">
        <f t="shared" si="347"/>
        <v>-0.14822653587952084</v>
      </c>
      <c r="BY73" s="430">
        <f t="shared" si="347"/>
        <v>9.1653187382334834E-3</v>
      </c>
      <c r="BZ73" s="430">
        <f t="shared" si="347"/>
        <v>0.11184087326876677</v>
      </c>
      <c r="CA73" s="430">
        <f>IF(ISERROR((AS73-AG73)/AG73)=TRUE,"N/A",(AS73-AG73)/AG73)</f>
        <v>-1.1793532524831561E-2</v>
      </c>
      <c r="CB73" s="430">
        <f>IF(ISERROR((AT73-AH73)/AH73)=TRUE,"N/A",(AT73-AH73)/AH73)</f>
        <v>-0.11288424126501678</v>
      </c>
      <c r="CC73" s="76">
        <f>O73-C73</f>
        <v>-22603389.789999992</v>
      </c>
      <c r="CD73" s="93">
        <f>P73-D73</f>
        <v>21816376.400000006</v>
      </c>
      <c r="CE73" s="93">
        <f>Q73-E73</f>
        <v>18686880.389999986</v>
      </c>
      <c r="CF73" s="93">
        <f>R73-F73</f>
        <v>18368493.379999995</v>
      </c>
      <c r="CG73" s="93">
        <f>S73-G73</f>
        <v>45971826.870000005</v>
      </c>
      <c r="CH73" s="93">
        <f>T73-H73</f>
        <v>38075220.960000038</v>
      </c>
      <c r="CI73" s="93">
        <f>U73-I73</f>
        <v>4849322.4100000262</v>
      </c>
      <c r="CJ73" s="233">
        <f>IF(ISERROR(V73-J73)=TRUE,"N/A",V73-J73)</f>
        <v>20621172.879999995</v>
      </c>
      <c r="CK73" s="233">
        <f>IF(ISERROR(W73-K73)=TRUE,"N/A",W73-K73)</f>
        <v>21169227.25</v>
      </c>
      <c r="CL73" s="233">
        <f>IF(ISERROR(X73-L73)=TRUE,"N/A",X73-L73)</f>
        <v>2609399.4900000095</v>
      </c>
      <c r="CM73" s="233">
        <f>IF(ISERROR(Y73-M73)=TRUE,"N/A",Y73-M73)</f>
        <v>5755682.7200000286</v>
      </c>
      <c r="CN73" s="233">
        <f>IF(ISERROR(Z73-N73)=TRUE,"N/A",Z73-N73)</f>
        <v>54042986.019999981</v>
      </c>
      <c r="CO73" s="233">
        <f>IF(ISERROR(AA73-O73)=TRUE,"N/A",AA73-O73)</f>
        <v>29642138.039999992</v>
      </c>
      <c r="CP73" s="233">
        <f>IF(ISERROR(AB73-P73)=TRUE,"N/A",AB73-P73)</f>
        <v>-5379281.9900000095</v>
      </c>
      <c r="CQ73" s="233">
        <f>IF(ISERROR(AC73-Q73)=TRUE,"N/A",AC73-Q73)</f>
        <v>-27590634.959999979</v>
      </c>
      <c r="CR73" s="233">
        <f>IF(ISERROR(AD73-R73)=TRUE,"N/A",AD73-R73)</f>
        <v>22242091.669999987</v>
      </c>
      <c r="CS73" s="233">
        <f>IF(ISERROR(AE73-S73)=TRUE,"N/A",AE73-S73)</f>
        <v>-33531435.74000001</v>
      </c>
      <c r="CT73" s="233">
        <f>IF(ISERROR(AF73-T73)=TRUE,"N/A",AF73-T73)</f>
        <v>-61327368.170000017</v>
      </c>
      <c r="CU73" s="233">
        <f>IF(ISERROR(AG73-U73)=TRUE,"N/A",AG73-U73)</f>
        <v>38711481.469999969</v>
      </c>
      <c r="CV73" s="329">
        <f>IF(ISERROR(AH73-V73)=TRUE,"N/A",AH73-V73)</f>
        <v>4350027.1699999869</v>
      </c>
      <c r="CW73" s="329">
        <f>IF(ISERROR(AI73-W73)=TRUE,"N/A",AI73-W73)</f>
        <v>-25382021.589999974</v>
      </c>
      <c r="CX73" s="340">
        <f>IF(ISERROR(AJ73-X73)=TRUE,"N/A",AJ73-X73)</f>
        <v>-2041377.0699999928</v>
      </c>
      <c r="CY73" s="340">
        <f>IF(ISERROR(AK73-Y73)=TRUE,"N/A",AK73-Y73)</f>
        <v>-23631886.210000038</v>
      </c>
      <c r="CZ73" s="340">
        <f>IF(ISERROR(AL73-Z73)=TRUE,"N/A",AL73-Z73)</f>
        <v>675892.58000004292</v>
      </c>
      <c r="DA73" s="340">
        <f>IF(ISERROR(AM73-AA73)=TRUE,"N/A",AM73-AA73)</f>
        <v>-12043125.900000006</v>
      </c>
      <c r="DB73" s="340">
        <f>IF(ISERROR(AN73-AB73)=TRUE,"N/A",AN73-AB73)</f>
        <v>-82200.299999982119</v>
      </c>
      <c r="DC73" s="340">
        <f>IF(ISERROR(AO73-AC73)=TRUE,"N/A",AO73-AC73)</f>
        <v>5659115.7999999821</v>
      </c>
      <c r="DD73" s="340">
        <f>IF(ISERROR(AP73-AD73)=TRUE,"N/A",AP73-AD73)</f>
        <v>-35412516.75999999</v>
      </c>
      <c r="DE73" s="340">
        <f>IF(ISERROR(AQ73-AE73)=TRUE,"N/A",AQ73-AE73)</f>
        <v>2629541.6699999571</v>
      </c>
      <c r="DF73" s="340">
        <f>IF(ISERROR(AR73-AF73)=TRUE,"N/A",AR73-AF73)</f>
        <v>36290690.300000012</v>
      </c>
      <c r="DG73" s="340">
        <f>IF(ISERROR(AS73-AG73)=TRUE,"N/A",AS73-AG73)</f>
        <v>-3646609.9399999976</v>
      </c>
      <c r="DH73" s="340">
        <f>IF(ISERROR(AT73-AH73)=TRUE,"N/A",AT73-AH73)</f>
        <v>-24375580.840000004</v>
      </c>
      <c r="DI73" s="346"/>
    </row>
    <row r="74" spans="1:113" s="56" customFormat="1" x14ac:dyDescent="0.25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47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35">
        <f>'NECO-ELECTRIC'!V74+'NECO-GAS'!V74</f>
        <v>15123232.050000001</v>
      </c>
      <c r="W74" s="235">
        <f>'NECO-ELECTRIC'!W74+'NECO-GAS'!W74</f>
        <v>15769781.380000001</v>
      </c>
      <c r="X74" s="287">
        <f>'NECO-ELECTRIC'!X74+'NECO-GAS'!X74</f>
        <v>17529036.739999998</v>
      </c>
      <c r="Y74" s="284">
        <f>'NECO-ELECTRIC'!Y74+'NECO-GAS'!Y74</f>
        <v>22967793.140000001</v>
      </c>
      <c r="Z74" s="235">
        <f>'NECO-ELECTRIC'!Z74+'NECO-GAS'!Z74</f>
        <v>22383665.789999999</v>
      </c>
      <c r="AA74" s="235">
        <f>'NECO-ELECTRIC'!AA74+'NECO-GAS'!AA74</f>
        <v>19925242</v>
      </c>
      <c r="AB74" s="235">
        <f>'NECO-ELECTRIC'!AB74+'NECO-GAS'!AB74</f>
        <v>17337106.07</v>
      </c>
      <c r="AC74" s="235">
        <f>'NECO-ELECTRIC'!AC74+'NECO-GAS'!AC74</f>
        <v>14381471.91</v>
      </c>
      <c r="AD74" s="235">
        <f>'NECO-ELECTRIC'!AD74+'NECO-GAS'!AD74</f>
        <v>17480724.77</v>
      </c>
      <c r="AE74" s="235">
        <f>'NECO-ELECTRIC'!AE74+'NECO-GAS'!AE74</f>
        <v>23374019.699999999</v>
      </c>
      <c r="AF74" s="235">
        <f>IF(ISERROR('NECO-ELECTRIC'!AF74+'NECO-GAS'!AF74)=TRUE,"N/A",'NECO-ELECTRIC'!AF74+'NECO-GAS'!AF74)</f>
        <v>25510676.829999998</v>
      </c>
      <c r="AG74" s="304">
        <f>IF(ISERROR('NECO-ELECTRIC'!AG74+'NECO-GAS'!AG74)=TRUE,"N/A",'NECO-ELECTRIC'!AG74+'NECO-GAS'!AG74)</f>
        <v>23873021.289999999</v>
      </c>
      <c r="AH74" s="304">
        <f>IF(ISERROR('NECO-ELECTRIC'!AH74+'NECO-GAS'!AH74)=TRUE,"N/A",'NECO-ELECTRIC'!AH74+'NECO-GAS'!AH74)</f>
        <v>17972267.969999999</v>
      </c>
      <c r="AI74" s="235">
        <f>IF(ISERROR('NECO-ELECTRIC'!AI74+'NECO-GAS'!AI74)=TRUE,"N/A",'NECO-ELECTRIC'!AI74+'NECO-GAS'!AI74)</f>
        <v>16148793.640000001</v>
      </c>
      <c r="AJ74" s="377">
        <f>IF(ISERROR('NECO-ELECTRIC'!AJ74+'NECO-GAS'!AJ74)=TRUE,"N/A",'NECO-ELECTRIC'!AJ74+'NECO-GAS'!AJ74)</f>
        <v>20785894.100000001</v>
      </c>
      <c r="AK74" s="452">
        <f>IF(ISERROR('NECO-ELECTRIC'!AK74+'NECO-GAS'!AK74)=TRUE,"N/A",'NECO-ELECTRIC'!AK74+'NECO-GAS'!AK74)</f>
        <v>23493114.539999999</v>
      </c>
      <c r="AL74" s="284">
        <f>IF(ISERROR('NECO-ELECTRIC'!AL74+'NECO-GAS'!AL74)=TRUE,"N/A",'NECO-ELECTRIC'!AL74+'NECO-GAS'!AL74)</f>
        <v>25984882.25</v>
      </c>
      <c r="AM74" s="284">
        <f>IF(ISERROR('NECO-ELECTRIC'!AM74+'NECO-GAS'!AM74)=TRUE,"N/A",'NECO-ELECTRIC'!AM74+'NECO-GAS'!AM74)</f>
        <v>21998542.969999999</v>
      </c>
      <c r="AN74" s="284">
        <f>IF(ISERROR('NECO-ELECTRIC'!AN74+'NECO-GAS'!AN74)=TRUE,"N/A",'NECO-ELECTRIC'!AN74+'NECO-GAS'!AN74)</f>
        <v>21036536.41</v>
      </c>
      <c r="AO74" s="235">
        <f>IF(ISERROR('NECO-ELECTRIC'!AO74+'NECO-GAS'!AO74)=TRUE,"N/A",'NECO-ELECTRIC'!AO74+'NECO-GAS'!AO74)</f>
        <v>17832503.829999998</v>
      </c>
      <c r="AP74" s="235">
        <f>IF(ISERROR('NECO-ELECTRIC'!AP74+'NECO-GAS'!AP74)=TRUE,"N/A",'NECO-ELECTRIC'!AP74+'NECO-GAS'!AP74)</f>
        <v>18338529.550000001</v>
      </c>
      <c r="AQ74" s="235">
        <f>IF(ISERROR('NECO-ELECTRIC'!AQ74+'NECO-GAS'!AQ74)=TRUE,"N/A",'NECO-ELECTRIC'!AQ74+'NECO-GAS'!AQ74)</f>
        <v>25439716.199999999</v>
      </c>
      <c r="AR74" s="235">
        <f>IF(ISERROR('NECO-ELECTRIC'!AR74+'NECO-GAS'!AR74)=TRUE,"N/A",'NECO-ELECTRIC'!AR74+'NECO-GAS'!AR74)</f>
        <v>30790673.629999999</v>
      </c>
      <c r="AS74" s="235">
        <f>IF(ISERROR('NECO-ELECTRIC'!AS74+'NECO-GAS'!AS74)=TRUE,"N/A",'NECO-ELECTRIC'!AS74+'NECO-GAS'!AS74)</f>
        <v>25609296.620000001</v>
      </c>
      <c r="AT74" s="235">
        <f>IF(ISERROR('NECO-ELECTRIC'!AT74+'NECO-GAS'!AT74)=TRUE,"N/A",'NECO-ELECTRIC'!AT74+'NECO-GAS'!AT74)</f>
        <v>16947917.100000001</v>
      </c>
      <c r="AU74" s="235"/>
      <c r="AV74" s="377"/>
      <c r="AW74" s="406">
        <f t="shared" si="346"/>
        <v>-0.11072731035816188</v>
      </c>
      <c r="AX74" s="190">
        <f t="shared" si="346"/>
        <v>6.6358003114246167E-2</v>
      </c>
      <c r="AY74" s="190">
        <f t="shared" si="346"/>
        <v>8.248786011600838E-2</v>
      </c>
      <c r="AZ74" s="190">
        <f t="shared" si="346"/>
        <v>6.7833713900154011E-2</v>
      </c>
      <c r="BA74" s="190">
        <f t="shared" si="346"/>
        <v>0.14028015105422842</v>
      </c>
      <c r="BB74" s="190">
        <f t="shared" si="346"/>
        <v>0.13997330387038209</v>
      </c>
      <c r="BC74" s="190">
        <f t="shared" si="346"/>
        <v>5.1117041681308359E-2</v>
      </c>
      <c r="BD74" s="231">
        <f t="shared" si="347"/>
        <v>5.0763185147141454E-2</v>
      </c>
      <c r="BE74" s="231">
        <f t="shared" si="347"/>
        <v>7.0020741693089805E-2</v>
      </c>
      <c r="BF74" s="231">
        <f t="shared" si="347"/>
        <v>-9.8361484807047289E-2</v>
      </c>
      <c r="BG74" s="231">
        <f t="shared" si="347"/>
        <v>3.6198632245909849E-2</v>
      </c>
      <c r="BH74" s="231">
        <f t="shared" si="347"/>
        <v>0.2215083221806731</v>
      </c>
      <c r="BI74" s="231">
        <f t="shared" si="347"/>
        <v>6.0714840368819155E-2</v>
      </c>
      <c r="BJ74" s="231">
        <f t="shared" si="347"/>
        <v>-7.1775332379013318E-2</v>
      </c>
      <c r="BK74" s="231">
        <f t="shared" si="347"/>
        <v>-0.19869882419995535</v>
      </c>
      <c r="BL74" s="231">
        <f t="shared" si="347"/>
        <v>2.8530288443649084E-2</v>
      </c>
      <c r="BM74" s="231">
        <f t="shared" si="347"/>
        <v>-6.4190406582987757E-3</v>
      </c>
      <c r="BN74" s="231">
        <f t="shared" si="347"/>
        <v>-0.1329799290375917</v>
      </c>
      <c r="BO74" s="231">
        <f t="shared" si="347"/>
        <v>0.17938121053690953</v>
      </c>
      <c r="BP74" s="312">
        <f t="shared" si="347"/>
        <v>0.18838803177658031</v>
      </c>
      <c r="BQ74" s="312">
        <f t="shared" si="347"/>
        <v>2.403408461202141E-2</v>
      </c>
      <c r="BR74" s="404">
        <f t="shared" si="347"/>
        <v>0.18579785120582748</v>
      </c>
      <c r="BS74" s="466">
        <f t="shared" si="347"/>
        <v>2.2872088615475857E-2</v>
      </c>
      <c r="BT74" s="430">
        <f t="shared" si="347"/>
        <v>0.16088591090422999</v>
      </c>
      <c r="BU74" s="430">
        <f t="shared" si="347"/>
        <v>0.10405399191638419</v>
      </c>
      <c r="BV74" s="430">
        <f t="shared" si="347"/>
        <v>0.21338222913693</v>
      </c>
      <c r="BW74" s="430">
        <f t="shared" si="347"/>
        <v>0.23996374930165254</v>
      </c>
      <c r="BX74" s="430">
        <f t="shared" si="347"/>
        <v>4.9071465358927521E-2</v>
      </c>
      <c r="BY74" s="430">
        <f t="shared" si="347"/>
        <v>8.8375749080078003E-2</v>
      </c>
      <c r="BZ74" s="430">
        <f t="shared" si="347"/>
        <v>0.20697203900881375</v>
      </c>
      <c r="CA74" s="430">
        <f>IF(ISERROR((AS74-AG74)/AG74)=TRUE,"N/A",(AS74-AG74)/AG74)</f>
        <v>7.2729601708489994E-2</v>
      </c>
      <c r="CB74" s="430">
        <f>IF(ISERROR((AT74-AH74)/AH74)=TRUE,"N/A",(AT74-AH74)/AH74)</f>
        <v>-5.6996193897725277E-2</v>
      </c>
      <c r="CC74" s="76">
        <f>O74-C74</f>
        <v>-2338970.5600000024</v>
      </c>
      <c r="CD74" s="93">
        <f>P74-D74</f>
        <v>1162288.0599999987</v>
      </c>
      <c r="CE74" s="93">
        <f>Q74-E74</f>
        <v>1367648.7099999972</v>
      </c>
      <c r="CF74" s="93">
        <f>R74-F74</f>
        <v>1079653.3000000007</v>
      </c>
      <c r="CG74" s="93">
        <f>S74-G74</f>
        <v>2894108.4800000004</v>
      </c>
      <c r="CH74" s="93">
        <f>T74-H74</f>
        <v>3612795.3599999994</v>
      </c>
      <c r="CI74" s="93">
        <f>U74-I74</f>
        <v>984391.40999999642</v>
      </c>
      <c r="CJ74" s="233">
        <f>IF(ISERROR(V74-J74)=TRUE,"N/A",V74-J74)</f>
        <v>730615.08000000007</v>
      </c>
      <c r="CK74" s="233">
        <f>IF(ISERROR(W74-K74)=TRUE,"N/A",W74-K74)</f>
        <v>1031953.6300000008</v>
      </c>
      <c r="CL74" s="233">
        <f>IF(ISERROR(X74-L74)=TRUE,"N/A",X74-L74)</f>
        <v>-1912276.4300000034</v>
      </c>
      <c r="CM74" s="233">
        <f>IF(ISERROR(Y74-M74)=TRUE,"N/A",Y74-M74)</f>
        <v>802358.42000000179</v>
      </c>
      <c r="CN74" s="233">
        <f>IF(ISERROR(Z74-N74)=TRUE,"N/A",Z74-N74)</f>
        <v>4059054.0099999979</v>
      </c>
      <c r="CO74" s="233">
        <f>IF(ISERROR(AA74-O74)=TRUE,"N/A",AA74-O74)</f>
        <v>1140511.8900000006</v>
      </c>
      <c r="CP74" s="233">
        <f>IF(ISERROR(AB74-P74)=TRUE,"N/A",AB74-P74)</f>
        <v>-1340598.4499999993</v>
      </c>
      <c r="CQ74" s="233">
        <f>IF(ISERROR(AC74-Q74)=TRUE,"N/A",AC74-Q74)</f>
        <v>-3566176.6699999981</v>
      </c>
      <c r="CR74" s="233">
        <f>IF(ISERROR(AD74-R74)=TRUE,"N/A",AD74-R74)</f>
        <v>484895.89999999851</v>
      </c>
      <c r="CS74" s="233">
        <f>IF(ISERROR(AE74-S74)=TRUE,"N/A",AE74-S74)</f>
        <v>-151008.1099999994</v>
      </c>
      <c r="CT74" s="233">
        <f>IF(ISERROR(AF74-T74)=TRUE,"N/A",AF74-T74)</f>
        <v>-3912721.41</v>
      </c>
      <c r="CU74" s="233">
        <f>IF(ISERROR(AG74-U74)=TRUE,"N/A",AG74-U74)</f>
        <v>3631032.4600000009</v>
      </c>
      <c r="CV74" s="329">
        <f>IF(ISERROR(AH74-V74)=TRUE,"N/A",AH74-V74)</f>
        <v>2849035.9199999981</v>
      </c>
      <c r="CW74" s="329">
        <f>IF(ISERROR(AI74-W74)=TRUE,"N/A",AI74-W74)</f>
        <v>379012.25999999978</v>
      </c>
      <c r="CX74" s="340">
        <f>IF(ISERROR(AJ74-X74)=TRUE,"N/A",AJ74-X74)</f>
        <v>3256857.3600000031</v>
      </c>
      <c r="CY74" s="340">
        <f>IF(ISERROR(AK74-Y74)=TRUE,"N/A",AK74-Y74)</f>
        <v>525321.39999999851</v>
      </c>
      <c r="CZ74" s="340">
        <f>IF(ISERROR(AL74-Z74)=TRUE,"N/A",AL74-Z74)</f>
        <v>3601216.4600000009</v>
      </c>
      <c r="DA74" s="340">
        <f>IF(ISERROR(AM74-AA74)=TRUE,"N/A",AM74-AA74)</f>
        <v>2073300.9699999988</v>
      </c>
      <c r="DB74" s="340">
        <f>IF(ISERROR(AN74-AB74)=TRUE,"N/A",AN74-AB74)</f>
        <v>3699430.34</v>
      </c>
      <c r="DC74" s="340">
        <f>IF(ISERROR(AO74-AC74)=TRUE,"N/A",AO74-AC74)</f>
        <v>3451031.9199999981</v>
      </c>
      <c r="DD74" s="340">
        <f>IF(ISERROR(AP74-AD74)=TRUE,"N/A",AP74-AD74)</f>
        <v>857804.78000000119</v>
      </c>
      <c r="DE74" s="340">
        <f>IF(ISERROR(AQ74-AE74)=TRUE,"N/A",AQ74-AE74)</f>
        <v>2065696.5</v>
      </c>
      <c r="DF74" s="340">
        <f>IF(ISERROR(AR74-AF74)=TRUE,"N/A",AR74-AF74)</f>
        <v>5279996.8000000007</v>
      </c>
      <c r="DG74" s="340">
        <f>IF(ISERROR(AS74-AG74)=TRUE,"N/A",AS74-AG74)</f>
        <v>1736275.3300000019</v>
      </c>
      <c r="DH74" s="340">
        <f>IF(ISERROR(AT74-AH74)=TRUE,"N/A",AT74-AH74)</f>
        <v>-1024350.8699999973</v>
      </c>
      <c r="DI74" s="346"/>
    </row>
    <row r="75" spans="1:113" s="56" customFormat="1" x14ac:dyDescent="0.25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47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35">
        <f>'NECO-ELECTRIC'!V75+'NECO-GAS'!V75</f>
        <v>53946577.960000001</v>
      </c>
      <c r="W75" s="235">
        <f>'NECO-ELECTRIC'!W75+'NECO-GAS'!W75</f>
        <v>46633915.07</v>
      </c>
      <c r="X75" s="287">
        <f>'NECO-ELECTRIC'!X75+'NECO-GAS'!X75</f>
        <v>55000107.700000003</v>
      </c>
      <c r="Y75" s="284">
        <f>'NECO-ELECTRIC'!Y75+'NECO-GAS'!Y75</f>
        <v>63422442.369999997</v>
      </c>
      <c r="Z75" s="235">
        <f>'NECO-ELECTRIC'!Z75+'NECO-GAS'!Z75</f>
        <v>64430136.329999998</v>
      </c>
      <c r="AA75" s="235">
        <f>'NECO-ELECTRIC'!AA75+'NECO-GAS'!AA75</f>
        <v>62336568</v>
      </c>
      <c r="AB75" s="235">
        <f>'NECO-ELECTRIC'!AB75+'NECO-GAS'!AB75</f>
        <v>58152960.18</v>
      </c>
      <c r="AC75" s="235">
        <f>'NECO-ELECTRIC'!AC75+'NECO-GAS'!AC75</f>
        <v>53982488.270000003</v>
      </c>
      <c r="AD75" s="235">
        <f>'NECO-ELECTRIC'!AD75+'NECO-GAS'!AD75</f>
        <v>59563384.009999998</v>
      </c>
      <c r="AE75" s="235">
        <f>'NECO-ELECTRIC'!AE75+'NECO-GAS'!AE75</f>
        <v>62194023.57</v>
      </c>
      <c r="AF75" s="235">
        <f>IF(ISERROR('NECO-ELECTRIC'!AF75+'NECO-GAS'!AF75)=TRUE,"N/A",'NECO-ELECTRIC'!AF75+'NECO-GAS'!AF75)</f>
        <v>65820296.759999998</v>
      </c>
      <c r="AG75" s="304">
        <f>IF(ISERROR('NECO-ELECTRIC'!AG75+'NECO-GAS'!AG75)=TRUE,"N/A",'NECO-ELECTRIC'!AG75+'NECO-GAS'!AG75)</f>
        <v>65919206.850000001</v>
      </c>
      <c r="AH75" s="304">
        <f>IF(ISERROR('NECO-ELECTRIC'!AH75+'NECO-GAS'!AH75)=TRUE,"N/A",'NECO-ELECTRIC'!AH75+'NECO-GAS'!AH75)</f>
        <v>53916952.740000002</v>
      </c>
      <c r="AI75" s="235">
        <f>IF(ISERROR('NECO-ELECTRIC'!AI75+'NECO-GAS'!AI75)=TRUE,"N/A",'NECO-ELECTRIC'!AI75+'NECO-GAS'!AI75)</f>
        <v>49923923.369999997</v>
      </c>
      <c r="AJ75" s="365">
        <f>IF(ISERROR('NECO-ELECTRIC'!AJ75+'NECO-GAS'!AJ75)=TRUE,"N/A",'NECO-ELECTRIC'!AJ75+'NECO-GAS'!AJ75)</f>
        <v>58326105.75</v>
      </c>
      <c r="AK75" s="452">
        <f>IF(ISERROR('NECO-ELECTRIC'!AK75+'NECO-GAS'!AK75)=TRUE,"N/A",'NECO-ELECTRIC'!AK75+'NECO-GAS'!AK75)</f>
        <v>61196697.369999997</v>
      </c>
      <c r="AL75" s="284">
        <f>IF(ISERROR('NECO-ELECTRIC'!AL75+'NECO-GAS'!AL75)=TRUE,"N/A",'NECO-ELECTRIC'!AL75+'NECO-GAS'!AL75)</f>
        <v>67840638.540000007</v>
      </c>
      <c r="AM75" s="284">
        <f>IF(ISERROR('NECO-ELECTRIC'!AM75+'NECO-GAS'!AM75)=TRUE,"N/A",'NECO-ELECTRIC'!AM75+'NECO-GAS'!AM75)</f>
        <v>64993190.359999999</v>
      </c>
      <c r="AN75" s="284">
        <f>IF(ISERROR('NECO-ELECTRIC'!AN75+'NECO-GAS'!AN75)=TRUE,"N/A",'NECO-ELECTRIC'!AN75+'NECO-GAS'!AN75)</f>
        <v>61121512.130000003</v>
      </c>
      <c r="AO75" s="235">
        <f>IF(ISERROR('NECO-ELECTRIC'!AO75+'NECO-GAS'!AO75)=TRUE,"N/A",'NECO-ELECTRIC'!AO75+'NECO-GAS'!AO75)</f>
        <v>58085256.719999999</v>
      </c>
      <c r="AP75" s="235">
        <f>IF(ISERROR('NECO-ELECTRIC'!AP75+'NECO-GAS'!AP75)=TRUE,"N/A",'NECO-ELECTRIC'!AP75+'NECO-GAS'!AP75)</f>
        <v>57652493.049999997</v>
      </c>
      <c r="AQ75" s="235">
        <f>IF(ISERROR('NECO-ELECTRIC'!AQ75+'NECO-GAS'!AQ75)=TRUE,"N/A",'NECO-ELECTRIC'!AQ75+'NECO-GAS'!AQ75)</f>
        <v>68082505.689999998</v>
      </c>
      <c r="AR75" s="235">
        <f>IF(ISERROR('NECO-ELECTRIC'!AR75+'NECO-GAS'!AR75)=TRUE,"N/A",'NECO-ELECTRIC'!AR75+'NECO-GAS'!AR75)</f>
        <v>72845972.280000001</v>
      </c>
      <c r="AS75" s="235">
        <f>IF(ISERROR('NECO-ELECTRIC'!AS75+'NECO-GAS'!AS75)=TRUE,"N/A",'NECO-ELECTRIC'!AS75+'NECO-GAS'!AS75)</f>
        <v>69125935.510000005</v>
      </c>
      <c r="AT75" s="235">
        <f>IF(ISERROR('NECO-ELECTRIC'!AT75+'NECO-GAS'!AT75)=TRUE,"N/A",'NECO-ELECTRIC'!AT75+'NECO-GAS'!AT75)</f>
        <v>55606261.5</v>
      </c>
      <c r="AU75" s="235"/>
      <c r="AV75" s="365"/>
      <c r="AW75" s="406">
        <f t="shared" si="346"/>
        <v>-2.6289594259122986E-2</v>
      </c>
      <c r="AX75" s="190">
        <f t="shared" si="346"/>
        <v>-4.7576374178852528E-2</v>
      </c>
      <c r="AY75" s="190">
        <f t="shared" si="346"/>
        <v>-4.7331024699059747E-2</v>
      </c>
      <c r="AZ75" s="190">
        <f t="shared" si="346"/>
        <v>-8.1374527732929913E-2</v>
      </c>
      <c r="BA75" s="190">
        <f t="shared" si="346"/>
        <v>9.5064346132438769E-3</v>
      </c>
      <c r="BB75" s="190">
        <f t="shared" si="346"/>
        <v>-2.9763426153785025E-2</v>
      </c>
      <c r="BC75" s="190">
        <f t="shared" si="346"/>
        <v>-5.315492451544182E-2</v>
      </c>
      <c r="BD75" s="231">
        <f t="shared" si="347"/>
        <v>6.243245238463753E-2</v>
      </c>
      <c r="BE75" s="231">
        <f t="shared" si="347"/>
        <v>-9.9088792391155908E-3</v>
      </c>
      <c r="BF75" s="231">
        <f t="shared" si="347"/>
        <v>-1.7547981984647566E-2</v>
      </c>
      <c r="BG75" s="231">
        <f t="shared" si="347"/>
        <v>-4.0883334238778081E-2</v>
      </c>
      <c r="BH75" s="231">
        <f t="shared" si="347"/>
        <v>0.10856286293340933</v>
      </c>
      <c r="BI75" s="231">
        <f t="shared" si="347"/>
        <v>5.814928998362788E-2</v>
      </c>
      <c r="BJ75" s="231">
        <f t="shared" si="347"/>
        <v>0.10285473944705154</v>
      </c>
      <c r="BK75" s="231">
        <f t="shared" si="347"/>
        <v>9.680931689081973E-2</v>
      </c>
      <c r="BL75" s="231">
        <f t="shared" si="347"/>
        <v>0.21033950276212007</v>
      </c>
      <c r="BM75" s="231">
        <f t="shared" si="347"/>
        <v>4.397545207989912E-2</v>
      </c>
      <c r="BN75" s="231">
        <f t="shared" si="347"/>
        <v>-1.0011578715198435E-2</v>
      </c>
      <c r="BO75" s="231">
        <f t="shared" si="347"/>
        <v>0.16208420307620952</v>
      </c>
      <c r="BP75" s="312">
        <f t="shared" si="347"/>
        <v>-5.4915846602846886E-4</v>
      </c>
      <c r="BQ75" s="312">
        <f t="shared" si="347"/>
        <v>7.0549691036266599E-2</v>
      </c>
      <c r="BR75" s="404">
        <f t="shared" si="347"/>
        <v>6.0472573401888025E-2</v>
      </c>
      <c r="BS75" s="466">
        <f t="shared" si="347"/>
        <v>-3.5093965429701252E-2</v>
      </c>
      <c r="BT75" s="430">
        <f t="shared" si="347"/>
        <v>5.2933338407542808E-2</v>
      </c>
      <c r="BU75" s="430">
        <f t="shared" si="347"/>
        <v>4.2617398506764111E-2</v>
      </c>
      <c r="BV75" s="430">
        <f t="shared" si="347"/>
        <v>5.1047305946446887E-2</v>
      </c>
      <c r="BW75" s="430">
        <f t="shared" si="347"/>
        <v>7.6001840253815248E-2</v>
      </c>
      <c r="BX75" s="430">
        <f t="shared" si="347"/>
        <v>-3.2081638606684677E-2</v>
      </c>
      <c r="BY75" s="430">
        <f t="shared" si="347"/>
        <v>9.4679227713454675E-2</v>
      </c>
      <c r="BZ75" s="430">
        <f t="shared" si="347"/>
        <v>0.10674025894501304</v>
      </c>
      <c r="CA75" s="430">
        <f>IF(ISERROR((AS75-AG75)/AG75)=TRUE,"N/A",(AS75-AG75)/AG75)</f>
        <v>4.8646347752589865E-2</v>
      </c>
      <c r="CB75" s="430">
        <f>IF(ISERROR((AT75-AH75)/AH75)=TRUE,"N/A",(AT75-AH75)/AH75)</f>
        <v>3.1331680930601458E-2</v>
      </c>
      <c r="CC75" s="76">
        <f>O75-C75</f>
        <v>-1590559.8500000015</v>
      </c>
      <c r="CD75" s="93">
        <f>P75-D75</f>
        <v>-2633993.4699999988</v>
      </c>
      <c r="CE75" s="93">
        <f>Q75-E75</f>
        <v>-2445263.4299999997</v>
      </c>
      <c r="CF75" s="93">
        <f>R75-F75</f>
        <v>-4359354.1600000039</v>
      </c>
      <c r="CG75" s="93">
        <f>S75-G75</f>
        <v>561005.26999999583</v>
      </c>
      <c r="CH75" s="93">
        <f>T75-H75</f>
        <v>-2039553.0300000012</v>
      </c>
      <c r="CI75" s="93">
        <f>U75-I75</f>
        <v>-3184483.1600000039</v>
      </c>
      <c r="CJ75" s="233">
        <f>IF(ISERROR(V75-J75)=TRUE,"N/A",V75-J75)</f>
        <v>3170100.0399999991</v>
      </c>
      <c r="CK75" s="233">
        <f>IF(ISERROR(W75-K75)=TRUE,"N/A",W75-K75)</f>
        <v>-466714.45000000298</v>
      </c>
      <c r="CL75" s="233">
        <f>IF(ISERROR(X75-L75)=TRUE,"N/A",X75-L75)</f>
        <v>-982379.6799999997</v>
      </c>
      <c r="CM75" s="233">
        <f>IF(ISERROR(Y75-M75)=TRUE,"N/A",Y75-M75)</f>
        <v>-2703446.8300000057</v>
      </c>
      <c r="CN75" s="233">
        <f>IF(ISERROR(Z75-N75)=TRUE,"N/A",Z75-N75)</f>
        <v>6309718.9099999964</v>
      </c>
      <c r="CO75" s="233">
        <f>IF(ISERROR(AA75-O75)=TRUE,"N/A",AA75-O75)</f>
        <v>3425629.2599999979</v>
      </c>
      <c r="CP75" s="233">
        <f>IF(ISERROR(AB75-P75)=TRUE,"N/A",AB75-P75)</f>
        <v>5423477.2299999967</v>
      </c>
      <c r="CQ75" s="233">
        <f>IF(ISERROR(AC75-Q75)=TRUE,"N/A",AC75-Q75)</f>
        <v>4764736.8900000006</v>
      </c>
      <c r="CR75" s="233">
        <f>IF(ISERROR(AD75-R75)=TRUE,"N/A",AD75-R75)</f>
        <v>10351254.789999999</v>
      </c>
      <c r="CS75" s="233">
        <f>IF(ISERROR(AE75-S75)=TRUE,"N/A",AE75-S75)</f>
        <v>2619803.2700000033</v>
      </c>
      <c r="CT75" s="233">
        <f>IF(ISERROR(AF75-T75)=TRUE,"N/A",AF75-T75)</f>
        <v>-665629.08000000566</v>
      </c>
      <c r="CU75" s="233">
        <f>IF(ISERROR(AG75-U75)=TRUE,"N/A",AG75-U75)</f>
        <v>9194223.6900000051</v>
      </c>
      <c r="CV75" s="329">
        <f>IF(ISERROR(AH75-V75)=TRUE,"N/A",AH75-V75)</f>
        <v>-29625.219999998808</v>
      </c>
      <c r="CW75" s="329">
        <f>IF(ISERROR(AI75-W75)=TRUE,"N/A",AI75-W75)</f>
        <v>3290008.299999997</v>
      </c>
      <c r="CX75" s="340">
        <f>IF(ISERROR(AJ75-X75)=TRUE,"N/A",AJ75-X75)</f>
        <v>3325998.049999997</v>
      </c>
      <c r="CY75" s="340">
        <f>IF(ISERROR(AK75-Y75)=TRUE,"N/A",AK75-Y75)</f>
        <v>-2225745</v>
      </c>
      <c r="CZ75" s="340">
        <f>IF(ISERROR(AL75-Z75)=TRUE,"N/A",AL75-Z75)</f>
        <v>3410502.2100000083</v>
      </c>
      <c r="DA75" s="340">
        <f>IF(ISERROR(AM75-AA75)=TRUE,"N/A",AM75-AA75)</f>
        <v>2656622.3599999994</v>
      </c>
      <c r="DB75" s="340">
        <f>IF(ISERROR(AN75-AB75)=TRUE,"N/A",AN75-AB75)</f>
        <v>2968551.950000003</v>
      </c>
      <c r="DC75" s="340">
        <f>IF(ISERROR(AO75-AC75)=TRUE,"N/A",AO75-AC75)</f>
        <v>4102768.4499999955</v>
      </c>
      <c r="DD75" s="340">
        <f>IF(ISERROR(AP75-AD75)=TRUE,"N/A",AP75-AD75)</f>
        <v>-1910890.9600000009</v>
      </c>
      <c r="DE75" s="340">
        <f>IF(ISERROR(AQ75-AE75)=TRUE,"N/A",AQ75-AE75)</f>
        <v>5888482.1199999973</v>
      </c>
      <c r="DF75" s="340">
        <f>IF(ISERROR(AR75-AF75)=TRUE,"N/A",AR75-AF75)</f>
        <v>7025675.5200000033</v>
      </c>
      <c r="DG75" s="340">
        <f>IF(ISERROR(AS75-AG75)=TRUE,"N/A",AS75-AG75)</f>
        <v>3206728.6600000039</v>
      </c>
      <c r="DH75" s="340">
        <f>IF(ISERROR(AT75-AH75)=TRUE,"N/A",AT75-AH75)</f>
        <v>1689308.7599999979</v>
      </c>
      <c r="DI75" s="346"/>
    </row>
    <row r="76" spans="1:113" s="56" customFormat="1" x14ac:dyDescent="0.25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47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35">
        <f>'NECO-ELECTRIC'!V76+'NECO-GAS'!V76</f>
        <v>100116130.90000001</v>
      </c>
      <c r="W76" s="235">
        <f>'NECO-ELECTRIC'!W76+'NECO-GAS'!W76</f>
        <v>88468219.129999995</v>
      </c>
      <c r="X76" s="287">
        <f>'NECO-ELECTRIC'!X76+'NECO-GAS'!X76</f>
        <v>103041251.87</v>
      </c>
      <c r="Y76" s="284">
        <f>'NECO-ELECTRIC'!Y76+'NECO-GAS'!Y76</f>
        <v>106077519.67</v>
      </c>
      <c r="Z76" s="235">
        <f>'NECO-ELECTRIC'!Z76+'NECO-GAS'!Z76</f>
        <v>112260014.94</v>
      </c>
      <c r="AA76" s="235">
        <f>'NECO-ELECTRIC'!AA76+'NECO-GAS'!AA76</f>
        <v>110023003</v>
      </c>
      <c r="AB76" s="235">
        <f>'NECO-ELECTRIC'!AB76+'NECO-GAS'!AB76</f>
        <v>100372935.79000001</v>
      </c>
      <c r="AC76" s="235">
        <f>'NECO-ELECTRIC'!AC76+'NECO-GAS'!AC76</f>
        <v>89672694.939999998</v>
      </c>
      <c r="AD76" s="235">
        <f>'NECO-ELECTRIC'!AD76+'NECO-GAS'!AD76</f>
        <v>105430601.53</v>
      </c>
      <c r="AE76" s="235">
        <f>'NECO-ELECTRIC'!AE76+'NECO-GAS'!AE76</f>
        <v>113775408.29000001</v>
      </c>
      <c r="AF76" s="235">
        <f>IF(ISERROR('NECO-ELECTRIC'!AF76+'NECO-GAS'!AF76)=TRUE,"N/A",'NECO-ELECTRIC'!AF76+'NECO-GAS'!AF76)</f>
        <v>118083559.51000001</v>
      </c>
      <c r="AG76" s="304">
        <f>IF(ISERROR('NECO-ELECTRIC'!AG76+'NECO-GAS'!AG76)=TRUE,"N/A",'NECO-ELECTRIC'!AG76+'NECO-GAS'!AG76)</f>
        <v>119686085.68000001</v>
      </c>
      <c r="AH76" s="304">
        <f>IF(ISERROR('NECO-ELECTRIC'!AH76+'NECO-GAS'!AH76)=TRUE,"N/A",'NECO-ELECTRIC'!AH76+'NECO-GAS'!AH76)</f>
        <v>100071926.84999999</v>
      </c>
      <c r="AI76" s="235">
        <f>IF(ISERROR('NECO-ELECTRIC'!AI76+'NECO-GAS'!AI76)=TRUE,"N/A",'NECO-ELECTRIC'!AI76+'NECO-GAS'!AI76)</f>
        <v>93863725.75</v>
      </c>
      <c r="AJ76" s="365">
        <f>IF(ISERROR('NECO-ELECTRIC'!AJ76+'NECO-GAS'!AJ76)=TRUE,"N/A",'NECO-ELECTRIC'!AJ76+'NECO-GAS'!AJ76)</f>
        <v>101825255.25</v>
      </c>
      <c r="AK76" s="452">
        <f>IF(ISERROR('NECO-ELECTRIC'!AK76+'NECO-GAS'!AK76)=TRUE,"N/A",'NECO-ELECTRIC'!AK76+'NECO-GAS'!AK76)</f>
        <v>105385646.8</v>
      </c>
      <c r="AL76" s="284">
        <f>IF(ISERROR('NECO-ELECTRIC'!AL76+'NECO-GAS'!AL76)=TRUE,"N/A",'NECO-ELECTRIC'!AL76+'NECO-GAS'!AL76)</f>
        <v>117406056.08</v>
      </c>
      <c r="AM76" s="284">
        <f>IF(ISERROR('NECO-ELECTRIC'!AM76+'NECO-GAS'!AM76)=TRUE,"N/A",'NECO-ELECTRIC'!AM76+'NECO-GAS'!AM76)</f>
        <v>111609808.98</v>
      </c>
      <c r="AN76" s="284">
        <f>IF(ISERROR('NECO-ELECTRIC'!AN76+'NECO-GAS'!AN76)=TRUE,"N/A",'NECO-ELECTRIC'!AN76+'NECO-GAS'!AN76)</f>
        <v>104946488.8</v>
      </c>
      <c r="AO76" s="235">
        <f>IF(ISERROR('NECO-ELECTRIC'!AO76+'NECO-GAS'!AO76)=TRUE,"N/A",'NECO-ELECTRIC'!AO76+'NECO-GAS'!AO76)</f>
        <v>96622083.040000007</v>
      </c>
      <c r="AP76" s="235">
        <f>IF(ISERROR('NECO-ELECTRIC'!AP76+'NECO-GAS'!AP76)=TRUE,"N/A",'NECO-ELECTRIC'!AP76+'NECO-GAS'!AP76)</f>
        <v>95894496.569999993</v>
      </c>
      <c r="AQ76" s="235">
        <f>IF(ISERROR('NECO-ELECTRIC'!AQ76+'NECO-GAS'!AQ76)=TRUE,"N/A",'NECO-ELECTRIC'!AQ76+'NECO-GAS'!AQ76)</f>
        <v>108938589.81</v>
      </c>
      <c r="AR76" s="235">
        <f>IF(ISERROR('NECO-ELECTRIC'!AR76+'NECO-GAS'!AR76)=TRUE,"N/A",'NECO-ELECTRIC'!AR76+'NECO-GAS'!AR76)</f>
        <v>124256446.94</v>
      </c>
      <c r="AS76" s="235">
        <f>IF(ISERROR('NECO-ELECTRIC'!AS76+'NECO-GAS'!AS76)=TRUE,"N/A",'NECO-ELECTRIC'!AS76+'NECO-GAS'!AS76)</f>
        <v>120191688.03</v>
      </c>
      <c r="AT76" s="235">
        <f>IF(ISERROR('NECO-ELECTRIC'!AT76+'NECO-GAS'!AT76)=TRUE,"N/A",'NECO-ELECTRIC'!AT76+'NECO-GAS'!AT76)</f>
        <v>119815167.08</v>
      </c>
      <c r="AU76" s="235"/>
      <c r="AV76" s="365"/>
      <c r="AW76" s="406">
        <f t="shared" si="346"/>
        <v>-4.4408693086809413E-2</v>
      </c>
      <c r="AX76" s="190">
        <f t="shared" si="346"/>
        <v>-5.3530731910523516E-2</v>
      </c>
      <c r="AY76" s="190">
        <f t="shared" si="346"/>
        <v>-0.17484362853006705</v>
      </c>
      <c r="AZ76" s="190">
        <f t="shared" si="346"/>
        <v>-0.12383178786242663</v>
      </c>
      <c r="BA76" s="190">
        <f t="shared" si="346"/>
        <v>-6.9830902465485636E-2</v>
      </c>
      <c r="BB76" s="190">
        <f t="shared" si="346"/>
        <v>-5.5324812566610489E-2</v>
      </c>
      <c r="BC76" s="190">
        <f t="shared" si="346"/>
        <v>-0.10309915133279612</v>
      </c>
      <c r="BD76" s="231">
        <f t="shared" si="347"/>
        <v>-1.3623174149765995E-2</v>
      </c>
      <c r="BE76" s="231">
        <f t="shared" si="347"/>
        <v>-6.634304152200117E-2</v>
      </c>
      <c r="BF76" s="231">
        <f t="shared" si="347"/>
        <v>-4.5395774075873398E-2</v>
      </c>
      <c r="BG76" s="231">
        <f t="shared" si="347"/>
        <v>-0.14293057462270237</v>
      </c>
      <c r="BH76" s="231">
        <f t="shared" si="347"/>
        <v>5.1027791219135595E-2</v>
      </c>
      <c r="BI76" s="231">
        <f t="shared" si="347"/>
        <v>4.4541838756317564E-2</v>
      </c>
      <c r="BJ76" s="231">
        <f t="shared" si="347"/>
        <v>4.7688357356383972E-2</v>
      </c>
      <c r="BK76" s="231">
        <f t="shared" si="347"/>
        <v>5.3866773457797466E-2</v>
      </c>
      <c r="BL76" s="231">
        <f t="shared" si="347"/>
        <v>0.18188418316066435</v>
      </c>
      <c r="BM76" s="231">
        <f t="shared" si="347"/>
        <v>4.7557653746297342E-2</v>
      </c>
      <c r="BN76" s="231">
        <f t="shared" si="347"/>
        <v>-6.5516733794933071E-2</v>
      </c>
      <c r="BO76" s="231">
        <f t="shared" si="347"/>
        <v>0.14199994612683095</v>
      </c>
      <c r="BP76" s="312">
        <f t="shared" si="347"/>
        <v>-4.4152774985046811E-4</v>
      </c>
      <c r="BQ76" s="312">
        <f t="shared" si="347"/>
        <v>6.0988077674216039E-2</v>
      </c>
      <c r="BR76" s="404">
        <f t="shared" si="347"/>
        <v>-1.1801066057836169E-2</v>
      </c>
      <c r="BS76" s="466">
        <f t="shared" si="347"/>
        <v>-6.5223326502389439E-3</v>
      </c>
      <c r="BT76" s="430">
        <f t="shared" si="347"/>
        <v>4.5840374622704468E-2</v>
      </c>
      <c r="BU76" s="430">
        <f t="shared" si="347"/>
        <v>1.4422492903597661E-2</v>
      </c>
      <c r="BV76" s="430">
        <f t="shared" si="347"/>
        <v>4.5565599670898994E-2</v>
      </c>
      <c r="BW76" s="430">
        <f t="shared" si="347"/>
        <v>7.7497259390384612E-2</v>
      </c>
      <c r="BX76" s="430">
        <f t="shared" si="347"/>
        <v>-9.0449118392694886E-2</v>
      </c>
      <c r="BY76" s="430">
        <f t="shared" si="347"/>
        <v>-4.2511985258462254E-2</v>
      </c>
      <c r="BZ76" s="430">
        <f t="shared" si="347"/>
        <v>5.2275587351999123E-2</v>
      </c>
      <c r="CA76" s="430">
        <f>IF(ISERROR((AS76-AG76)/AG76)=TRUE,"N/A",(AS76-AG76)/AG76)</f>
        <v>4.2244037569396601E-3</v>
      </c>
      <c r="CB76" s="430">
        <f>IF(ISERROR((AT76-AH76)/AH76)=TRUE,"N/A",(AT76-AH76)/AH76)</f>
        <v>0.19729049745982788</v>
      </c>
      <c r="CC76" s="76">
        <f>O76-C76</f>
        <v>-4895008.5699999928</v>
      </c>
      <c r="CD76" s="93">
        <f>P76-D76</f>
        <v>-5418526.150000006</v>
      </c>
      <c r="CE76" s="93">
        <f>Q76-E76</f>
        <v>-18029681.840000004</v>
      </c>
      <c r="CF76" s="93">
        <f>R76-F76</f>
        <v>-12607715.910000011</v>
      </c>
      <c r="CG76" s="93">
        <f>S76-G76</f>
        <v>-8153727.9299999923</v>
      </c>
      <c r="CH76" s="93">
        <f>T76-H76</f>
        <v>-7400402.650000006</v>
      </c>
      <c r="CI76" s="93">
        <f>U76-I76</f>
        <v>-12047258.680000007</v>
      </c>
      <c r="CJ76" s="233">
        <f>IF(ISERROR(V76-J76)=TRUE,"N/A",V76-J76)</f>
        <v>-1382736.75</v>
      </c>
      <c r="CK76" s="233">
        <f>IF(ISERROR(W76-K76)=TRUE,"N/A",W76-K76)</f>
        <v>-6286303.2100000083</v>
      </c>
      <c r="CL76" s="233">
        <f>IF(ISERROR(X76-L76)=TRUE,"N/A",X76-L76)</f>
        <v>-4900080.3299999982</v>
      </c>
      <c r="CM76" s="233">
        <f>IF(ISERROR(Y76-M76)=TRUE,"N/A",Y76-M76)</f>
        <v>-17690189.840000004</v>
      </c>
      <c r="CN76" s="233">
        <f>IF(ISERROR(Z76-N76)=TRUE,"N/A",Z76-N76)</f>
        <v>5450265.5900000036</v>
      </c>
      <c r="CO76" s="233">
        <f>IF(ISERROR(AA76-O76)=TRUE,"N/A",AA76-O76)</f>
        <v>4691652.049999997</v>
      </c>
      <c r="CP76" s="233">
        <f>IF(ISERROR(AB76-P76)=TRUE,"N/A",AB76-P76)</f>
        <v>4568744.5100000054</v>
      </c>
      <c r="CQ76" s="233">
        <f>IF(ISERROR(AC76-Q76)=TRUE,"N/A",AC76-Q76)</f>
        <v>4583481.3900000006</v>
      </c>
      <c r="CR76" s="233">
        <f>IF(ISERROR(AD76-R76)=TRUE,"N/A",AD76-R76)</f>
        <v>16225074.430000007</v>
      </c>
      <c r="CS76" s="233">
        <f>IF(ISERROR(AE76-S76)=TRUE,"N/A",AE76-S76)</f>
        <v>5165244.5600000024</v>
      </c>
      <c r="CT76" s="233">
        <f>IF(ISERROR(AF76-T76)=TRUE,"N/A",AF76-T76)</f>
        <v>-8278852.5099999905</v>
      </c>
      <c r="CU76" s="233">
        <f>IF(ISERROR(AG76-U76)=TRUE,"N/A",AG76-U76)</f>
        <v>14882152.820000008</v>
      </c>
      <c r="CV76" s="329">
        <f>IF(ISERROR(AH76-V76)=TRUE,"N/A",AH76-V76)</f>
        <v>-44204.050000011921</v>
      </c>
      <c r="CW76" s="329">
        <f>IF(ISERROR(AI76-W76)=TRUE,"N/A",AI76-W76)</f>
        <v>5395506.6200000048</v>
      </c>
      <c r="CX76" s="340">
        <f>IF(ISERROR(AJ76-X76)=TRUE,"N/A",AJ76-X76)</f>
        <v>-1215996.6200000048</v>
      </c>
      <c r="CY76" s="340">
        <f>IF(ISERROR(AK76-Y76)=TRUE,"N/A",AK76-Y76)</f>
        <v>-691872.87000000477</v>
      </c>
      <c r="CZ76" s="340">
        <f>IF(ISERROR(AL76-Z76)=TRUE,"N/A",AL76-Z76)</f>
        <v>5146041.1400000006</v>
      </c>
      <c r="DA76" s="340">
        <f>IF(ISERROR(AM76-AA76)=TRUE,"N/A",AM76-AA76)</f>
        <v>1586805.9800000042</v>
      </c>
      <c r="DB76" s="340">
        <f>IF(ISERROR(AN76-AB76)=TRUE,"N/A",AN76-AB76)</f>
        <v>4573553.0099999905</v>
      </c>
      <c r="DC76" s="340">
        <f>IF(ISERROR(AO76-AC76)=TRUE,"N/A",AO76-AC76)</f>
        <v>6949388.1000000089</v>
      </c>
      <c r="DD76" s="340">
        <f>IF(ISERROR(AP76-AD76)=TRUE,"N/A",AP76-AD76)</f>
        <v>-9536104.9600000083</v>
      </c>
      <c r="DE76" s="340">
        <f>IF(ISERROR(AQ76-AE76)=TRUE,"N/A",AQ76-AE76)</f>
        <v>-4836818.4800000042</v>
      </c>
      <c r="DF76" s="340">
        <f>IF(ISERROR(AR76-AF76)=TRUE,"N/A",AR76-AF76)</f>
        <v>6172887.4299999923</v>
      </c>
      <c r="DG76" s="340">
        <f>IF(ISERROR(AS76-AG76)=TRUE,"N/A",AS76-AG76)</f>
        <v>505602.34999999404</v>
      </c>
      <c r="DH76" s="340">
        <f>IF(ISERROR(AT76-AH76)=TRUE,"N/A",AT76-AH76)</f>
        <v>19743240.230000004</v>
      </c>
      <c r="DI76" s="346"/>
    </row>
    <row r="77" spans="1:113" s="56" customFormat="1" x14ac:dyDescent="0.25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47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35">
        <f>'NECO-ELECTRIC'!V77+'NECO-GAS'!V77</f>
        <v>188505834.43000001</v>
      </c>
      <c r="W77" s="235">
        <f>'NECO-ELECTRIC'!W77+'NECO-GAS'!W77</f>
        <v>176949874.16</v>
      </c>
      <c r="X77" s="287">
        <f>'NECO-ELECTRIC'!X77+'NECO-GAS'!X77</f>
        <v>197508076.83000001</v>
      </c>
      <c r="Y77" s="284">
        <f>'NECO-ELECTRIC'!Y77+'NECO-GAS'!Y77</f>
        <v>200434941.80000001</v>
      </c>
      <c r="Z77" s="235">
        <f>'NECO-ELECTRIC'!Z77+'NECO-GAS'!Z77</f>
        <v>200301032.35999998</v>
      </c>
      <c r="AA77" s="235">
        <f>'NECO-ELECTRIC'!AA77+'NECO-GAS'!AA77</f>
        <v>201855897</v>
      </c>
      <c r="AB77" s="235">
        <f>'NECO-ELECTRIC'!AB77+'NECO-GAS'!AB77</f>
        <v>191285856.05000001</v>
      </c>
      <c r="AC77" s="235">
        <f>'NECO-ELECTRIC'!AC77+'NECO-GAS'!AC77</f>
        <v>173047933.43000001</v>
      </c>
      <c r="AD77" s="235">
        <f>'NECO-ELECTRIC'!AD77+'NECO-GAS'!AD77</f>
        <v>196305092.65000001</v>
      </c>
      <c r="AE77" s="235">
        <f>'NECO-ELECTRIC'!AE77+'NECO-GAS'!AE77</f>
        <v>221986843.05000001</v>
      </c>
      <c r="AF77" s="235">
        <f>IF(ISERROR('NECO-ELECTRIC'!AF77+'NECO-GAS'!AF77)=TRUE,"N/A",'NECO-ELECTRIC'!AF77+'NECO-GAS'!AF77)</f>
        <v>215700839.41999999</v>
      </c>
      <c r="AG77" s="304">
        <f>IF(ISERROR('NECO-ELECTRIC'!AG77+'NECO-GAS'!AG77)=TRUE,"N/A",'NECO-ELECTRIC'!AG77+'NECO-GAS'!AG77)</f>
        <v>215181206.84999999</v>
      </c>
      <c r="AH77" s="304">
        <f>IF(ISERROR('NECO-ELECTRIC'!AH77+'NECO-GAS'!AH77)=TRUE,"N/A",'NECO-ELECTRIC'!AH77+'NECO-GAS'!AH77)</f>
        <v>197893450.36000001</v>
      </c>
      <c r="AI77" s="235">
        <f>IF(ISERROR('NECO-ELECTRIC'!AI77+'NECO-GAS'!AI77)=TRUE,"N/A",'NECO-ELECTRIC'!AI77+'NECO-GAS'!AI77)</f>
        <v>184004447.49000001</v>
      </c>
      <c r="AJ77" s="365">
        <f>IF(ISERROR('NECO-ELECTRIC'!AJ77+'NECO-GAS'!AJ77)=TRUE,"N/A",'NECO-ELECTRIC'!AJ77+'NECO-GAS'!AJ77)</f>
        <v>200566798.41</v>
      </c>
      <c r="AK77" s="452">
        <f>IF(ISERROR('NECO-ELECTRIC'!AK77+'NECO-GAS'!AK77)=TRUE,"N/A",'NECO-ELECTRIC'!AK77+'NECO-GAS'!AK77)</f>
        <v>206850526.81</v>
      </c>
      <c r="AL77" s="284">
        <f>IF(ISERROR('NECO-ELECTRIC'!AL77+'NECO-GAS'!AL77)=TRUE,"N/A",'NECO-ELECTRIC'!AL77+'NECO-GAS'!AL77)</f>
        <v>204321571.09999999</v>
      </c>
      <c r="AM77" s="284">
        <f>IF(ISERROR('NECO-ELECTRIC'!AM77+'NECO-GAS'!AM77)=TRUE,"N/A",'NECO-ELECTRIC'!AM77+'NECO-GAS'!AM77)</f>
        <v>206280041.81</v>
      </c>
      <c r="AN77" s="284">
        <f>IF(ISERROR('NECO-ELECTRIC'!AN77+'NECO-GAS'!AN77)=TRUE,"N/A",'NECO-ELECTRIC'!AN77+'NECO-GAS'!AN77)</f>
        <v>197058450.84</v>
      </c>
      <c r="AO77" s="235">
        <f>IF(ISERROR('NECO-ELECTRIC'!AO77+'NECO-GAS'!AO77)=TRUE,"N/A",'NECO-ELECTRIC'!AO77+'NECO-GAS'!AO77)</f>
        <v>186517384.75999999</v>
      </c>
      <c r="AP77" s="235">
        <f>IF(ISERROR('NECO-ELECTRIC'!AP77+'NECO-GAS'!AP77)=TRUE,"N/A",'NECO-ELECTRIC'!AP77+'NECO-GAS'!AP77)</f>
        <v>194826759.75999999</v>
      </c>
      <c r="AQ77" s="235">
        <f>IF(ISERROR('NECO-ELECTRIC'!AQ77+'NECO-GAS'!AQ77)=TRUE,"N/A",'NECO-ELECTRIC'!AQ77+'NECO-GAS'!AQ77)</f>
        <v>196087039.56999999</v>
      </c>
      <c r="AR77" s="235">
        <f>IF(ISERROR('NECO-ELECTRIC'!AR77+'NECO-GAS'!AR77)=TRUE,"N/A",'NECO-ELECTRIC'!AR77+'NECO-GAS'!AR77)</f>
        <v>232662759.08000001</v>
      </c>
      <c r="AS77" s="235">
        <f>IF(ISERROR('NECO-ELECTRIC'!AS77+'NECO-GAS'!AS77)=TRUE,"N/A",'NECO-ELECTRIC'!AS77+'NECO-GAS'!AS77)</f>
        <v>223244332.71000001</v>
      </c>
      <c r="AT77" s="235">
        <f>IF(ISERROR('NECO-ELECTRIC'!AT77+'NECO-GAS'!AT77)=TRUE,"N/A",'NECO-ELECTRIC'!AT77+'NECO-GAS'!AT77)</f>
        <v>200170526.22</v>
      </c>
      <c r="AU77" s="235"/>
      <c r="AV77" s="365"/>
      <c r="AW77" s="406">
        <f t="shared" si="346"/>
        <v>3.3257505728383305E-2</v>
      </c>
      <c r="AX77" s="190">
        <f t="shared" si="346"/>
        <v>-3.8071964435174466E-2</v>
      </c>
      <c r="AY77" s="190">
        <f t="shared" si="346"/>
        <v>2.160222549539078E-2</v>
      </c>
      <c r="AZ77" s="190">
        <f t="shared" si="346"/>
        <v>-7.5952037780550033E-3</v>
      </c>
      <c r="BA77" s="190">
        <f t="shared" si="346"/>
        <v>-7.996903560519858E-2</v>
      </c>
      <c r="BB77" s="190">
        <f t="shared" si="346"/>
        <v>-0.12614130980894123</v>
      </c>
      <c r="BC77" s="190">
        <f t="shared" si="346"/>
        <v>-8.3998192705035737E-2</v>
      </c>
      <c r="BD77" s="231">
        <f t="shared" si="347"/>
        <v>-1.2511522012543078E-2</v>
      </c>
      <c r="BE77" s="231">
        <f t="shared" si="347"/>
        <v>-0.10338847558833024</v>
      </c>
      <c r="BF77" s="231">
        <f t="shared" si="347"/>
        <v>-2.9786173884946095E-2</v>
      </c>
      <c r="BG77" s="231">
        <f t="shared" si="347"/>
        <v>0.93192932903632142</v>
      </c>
      <c r="BH77" s="231">
        <f t="shared" si="347"/>
        <v>-9.782430653805467E-2</v>
      </c>
      <c r="BI77" s="231">
        <f t="shared" si="347"/>
        <v>-6.0102045887103071E-2</v>
      </c>
      <c r="BJ77" s="231">
        <f t="shared" si="347"/>
        <v>-7.6334528883899244E-2</v>
      </c>
      <c r="BK77" s="231">
        <f t="shared" si="347"/>
        <v>-0.1105623494077725</v>
      </c>
      <c r="BL77" s="231">
        <f t="shared" si="347"/>
        <v>1.7827435392366361E-2</v>
      </c>
      <c r="BM77" s="231">
        <f t="shared" si="347"/>
        <v>9.1087633733907297E-2</v>
      </c>
      <c r="BN77" s="231">
        <f t="shared" si="347"/>
        <v>2.5823642266599171E-2</v>
      </c>
      <c r="BO77" s="231">
        <f t="shared" si="347"/>
        <v>9.5844448782655231E-2</v>
      </c>
      <c r="BP77" s="312">
        <f t="shared" si="347"/>
        <v>4.9800134613265865E-2</v>
      </c>
      <c r="BQ77" s="312">
        <f t="shared" si="347"/>
        <v>3.9867636885806378E-2</v>
      </c>
      <c r="BR77" s="404">
        <f t="shared" si="347"/>
        <v>1.5486564545067688E-2</v>
      </c>
      <c r="BS77" s="466">
        <f t="shared" si="347"/>
        <v>3.200831627651856E-2</v>
      </c>
      <c r="BT77" s="430">
        <f t="shared" si="347"/>
        <v>2.0072481367814005E-2</v>
      </c>
      <c r="BU77" s="430">
        <f t="shared" si="347"/>
        <v>2.1917342399959721E-2</v>
      </c>
      <c r="BV77" s="430">
        <f t="shared" si="347"/>
        <v>3.0177844348779761E-2</v>
      </c>
      <c r="BW77" s="430">
        <f t="shared" si="347"/>
        <v>7.7836533860998341E-2</v>
      </c>
      <c r="BX77" s="430">
        <f t="shared" si="347"/>
        <v>-7.5307923500272751E-3</v>
      </c>
      <c r="BY77" s="430">
        <f t="shared" si="347"/>
        <v>-0.11667269611184292</v>
      </c>
      <c r="BZ77" s="430">
        <f t="shared" si="347"/>
        <v>7.8636317344007986E-2</v>
      </c>
      <c r="CA77" s="430">
        <f>IF(ISERROR((AS77-AG77)/AG77)=TRUE,"N/A",(AS77-AG77)/AG77)</f>
        <v>3.7471329295130841E-2</v>
      </c>
      <c r="CB77" s="430">
        <f>IF(ISERROR((AT77-AH77)/AH77)=TRUE,"N/A",(AT77-AH77)/AH77)</f>
        <v>1.1506575158791851E-2</v>
      </c>
      <c r="CC77" s="76">
        <f>O77-C77</f>
        <v>6912606.6200000346</v>
      </c>
      <c r="CD77" s="93">
        <f>P77-D77</f>
        <v>-8196545.4900000095</v>
      </c>
      <c r="CE77" s="93">
        <f>Q77-E77</f>
        <v>4114031.1200000048</v>
      </c>
      <c r="CF77" s="93">
        <f>R77-F77</f>
        <v>-1476073.5200000107</v>
      </c>
      <c r="CG77" s="93">
        <f>S77-G77</f>
        <v>-17684265.069999993</v>
      </c>
      <c r="CH77" s="93">
        <f>T77-H77</f>
        <v>-30352555.219999999</v>
      </c>
      <c r="CI77" s="93">
        <f>U77-I77</f>
        <v>-18006488.930000007</v>
      </c>
      <c r="CJ77" s="233">
        <f>IF(ISERROR(V77-J77)=TRUE,"N/A",V77-J77)</f>
        <v>-2388377.1299999952</v>
      </c>
      <c r="CK77" s="233">
        <f>IF(ISERROR(W77-K77)=TRUE,"N/A",W77-K77)</f>
        <v>-20404129.599999994</v>
      </c>
      <c r="CL77" s="233">
        <f>IF(ISERROR(X77-L77)=TRUE,"N/A",X77-L77)</f>
        <v>-6063622.0199999809</v>
      </c>
      <c r="CM77" s="233">
        <f>IF(ISERROR(Y77-M77)=TRUE,"N/A",Y77-M77)</f>
        <v>96686352.87000002</v>
      </c>
      <c r="CN77" s="233">
        <f>IF(ISERROR(Z77-N77)=TRUE,"N/A",Z77-N77)</f>
        <v>-21718950.900000006</v>
      </c>
      <c r="CO77" s="233">
        <f>IF(ISERROR(AA77-O77)=TRUE,"N/A",AA77-O77)</f>
        <v>-12907733.580000013</v>
      </c>
      <c r="CP77" s="233">
        <f>IF(ISERROR(AB77-P77)=TRUE,"N/A",AB77-P77)</f>
        <v>-15808445.979999989</v>
      </c>
      <c r="CQ77" s="233">
        <f>IF(ISERROR(AC77-Q77)=TRUE,"N/A",AC77-Q77)</f>
        <v>-21510879.449999988</v>
      </c>
      <c r="CR77" s="233">
        <f>IF(ISERROR(AD77-R77)=TRUE,"N/A",AD77-R77)</f>
        <v>3438319.9300000072</v>
      </c>
      <c r="CS77" s="233">
        <f>IF(ISERROR(AE77-S77)=TRUE,"N/A",AE77-S77)</f>
        <v>18532201.840000004</v>
      </c>
      <c r="CT77" s="233">
        <f>IF(ISERROR(AF77-T77)=TRUE,"N/A",AF77-T77)</f>
        <v>5429959.9699999988</v>
      </c>
      <c r="CU77" s="233">
        <f>IF(ISERROR(AG77-U77)=TRUE,"N/A",AG77-U77)</f>
        <v>18820120.120000005</v>
      </c>
      <c r="CV77" s="329">
        <f>IF(ISERROR(AH77-V77)=TRUE,"N/A",AH77-V77)</f>
        <v>9387615.9300000072</v>
      </c>
      <c r="CW77" s="329">
        <f>IF(ISERROR(AI77-W77)=TRUE,"N/A",AI77-W77)</f>
        <v>7054573.3300000131</v>
      </c>
      <c r="CX77" s="340">
        <f>IF(ISERROR(AJ77-X77)=TRUE,"N/A",AJ77-X77)</f>
        <v>3058721.5799999833</v>
      </c>
      <c r="CY77" s="340">
        <f>IF(ISERROR(AK77-Y77)=TRUE,"N/A",AK77-Y77)</f>
        <v>6415585.0099999905</v>
      </c>
      <c r="CZ77" s="340">
        <f>IF(ISERROR(AL77-Z77)=TRUE,"N/A",AL77-Z77)</f>
        <v>4020538.7400000095</v>
      </c>
      <c r="DA77" s="340">
        <f>IF(ISERROR(AM77-AA77)=TRUE,"N/A",AM77-AA77)</f>
        <v>4424144.8100000024</v>
      </c>
      <c r="DB77" s="340">
        <f>IF(ISERROR(AN77-AB77)=TRUE,"N/A",AN77-AB77)</f>
        <v>5772594.7899999917</v>
      </c>
      <c r="DC77" s="340">
        <f>IF(ISERROR(AO77-AC77)=TRUE,"N/A",AO77-AC77)</f>
        <v>13469451.329999983</v>
      </c>
      <c r="DD77" s="340">
        <f>IF(ISERROR(AP77-AD77)=TRUE,"N/A",AP77-AD77)</f>
        <v>-1478332.8900000155</v>
      </c>
      <c r="DE77" s="340">
        <f>IF(ISERROR(AQ77-AE77)=TRUE,"N/A",AQ77-AE77)</f>
        <v>-25899803.480000019</v>
      </c>
      <c r="DF77" s="340">
        <f>IF(ISERROR(AR77-AF77)=TRUE,"N/A",AR77-AF77)</f>
        <v>16961919.660000026</v>
      </c>
      <c r="DG77" s="340">
        <f>IF(ISERROR(AS77-AG77)=TRUE,"N/A",AS77-AG77)</f>
        <v>8063125.8600000143</v>
      </c>
      <c r="DH77" s="340">
        <f>IF(ISERROR(AT77-AH77)=TRUE,"N/A",AT77-AH77)</f>
        <v>2277075.8599999845</v>
      </c>
      <c r="DI77" s="346"/>
    </row>
    <row r="78" spans="1:113" s="69" customFormat="1" x14ac:dyDescent="0.25">
      <c r="A78" s="140"/>
      <c r="B78" s="57" t="s">
        <v>35</v>
      </c>
      <c r="C78" s="128">
        <f>SUM(C73:C77)</f>
        <v>649664395.49000001</v>
      </c>
      <c r="D78" s="129">
        <f t="shared" ref="D78:Q78" si="348">SUM(D73:D77)</f>
        <v>592785313.74000001</v>
      </c>
      <c r="E78" s="129">
        <f t="shared" si="348"/>
        <v>559697706.73000002</v>
      </c>
      <c r="F78" s="129">
        <f t="shared" si="348"/>
        <v>563941240.91000009</v>
      </c>
      <c r="G78" s="129">
        <f t="shared" si="348"/>
        <v>692007820.33999991</v>
      </c>
      <c r="H78" s="129">
        <f t="shared" si="348"/>
        <v>816459518.86999989</v>
      </c>
      <c r="I78" s="129">
        <f t="shared" si="348"/>
        <v>676029239.82000005</v>
      </c>
      <c r="J78" s="129">
        <f t="shared" si="348"/>
        <v>548525284.87000012</v>
      </c>
      <c r="K78" s="129">
        <f t="shared" si="348"/>
        <v>542349613.06999993</v>
      </c>
      <c r="L78" s="251">
        <f t="shared" si="348"/>
        <v>630516966.13999999</v>
      </c>
      <c r="M78" s="79">
        <f t="shared" si="348"/>
        <v>611109624.79999995</v>
      </c>
      <c r="N78" s="129">
        <f t="shared" si="348"/>
        <v>639156700.75</v>
      </c>
      <c r="O78" s="79">
        <f t="shared" si="348"/>
        <v>625149073.34000003</v>
      </c>
      <c r="P78" s="129">
        <f t="shared" si="348"/>
        <v>599514913.09000003</v>
      </c>
      <c r="Q78" s="129">
        <f t="shared" si="348"/>
        <v>563391321.68000007</v>
      </c>
      <c r="R78" s="129">
        <f t="shared" ref="R78:S78" si="349">SUM(R73:R77)</f>
        <v>564946244</v>
      </c>
      <c r="S78" s="129">
        <f t="shared" si="349"/>
        <v>715596767.96000004</v>
      </c>
      <c r="T78" s="129">
        <f t="shared" ref="T78:U78" si="350">SUM(T73:T77)</f>
        <v>818355024.28999996</v>
      </c>
      <c r="U78" s="129">
        <f t="shared" si="350"/>
        <v>648624722.87</v>
      </c>
      <c r="V78" s="204">
        <f t="shared" ref="V78:W78" si="351">SUM(V73:V77)</f>
        <v>569276058.99000001</v>
      </c>
      <c r="W78" s="204">
        <f t="shared" si="351"/>
        <v>537393646.68999994</v>
      </c>
      <c r="X78" s="288">
        <f t="shared" ref="X78:Y78" si="352">SUM(X73:X77)</f>
        <v>619268007.17000008</v>
      </c>
      <c r="Y78" s="285">
        <f t="shared" si="352"/>
        <v>693960382.1400001</v>
      </c>
      <c r="Z78" s="204">
        <f t="shared" ref="Z78:AA78" si="353">SUM(Z73:Z77)</f>
        <v>687299774.38</v>
      </c>
      <c r="AA78" s="204">
        <f t="shared" si="353"/>
        <v>651141271</v>
      </c>
      <c r="AB78" s="204">
        <f t="shared" ref="AB78:AC78" si="354">SUM(AB73:AB77)</f>
        <v>586978808.41000009</v>
      </c>
      <c r="AC78" s="204">
        <f t="shared" si="354"/>
        <v>520071848.88000005</v>
      </c>
      <c r="AD78" s="204">
        <f t="shared" ref="AD78:AE78" si="355">SUM(AD73:AD77)</f>
        <v>617687880.72000003</v>
      </c>
      <c r="AE78" s="204">
        <f t="shared" si="355"/>
        <v>708231573.77999997</v>
      </c>
      <c r="AF78" s="204">
        <f t="shared" ref="AF78" si="356">SUM(AF73:AF77)</f>
        <v>749600413.08999991</v>
      </c>
      <c r="AG78" s="305">
        <f t="shared" ref="AG78:AH78" si="357">SUM(AG73:AG77)</f>
        <v>733863733.43000007</v>
      </c>
      <c r="AH78" s="305">
        <f t="shared" si="357"/>
        <v>585788908.74000001</v>
      </c>
      <c r="AI78" s="204">
        <f t="shared" ref="AI78" si="358">SUM(AI73:AI77)</f>
        <v>528130725.61000001</v>
      </c>
      <c r="AJ78" s="366">
        <f t="shared" ref="AJ78:AK78" si="359">SUM(AJ73:AJ77)</f>
        <v>625652210.47000003</v>
      </c>
      <c r="AK78" s="453">
        <f t="shared" si="359"/>
        <v>674351784.47000003</v>
      </c>
      <c r="AL78" s="285">
        <f t="shared" ref="AL78:AM78" si="360">SUM(AL73:AL77)</f>
        <v>704153965.50999999</v>
      </c>
      <c r="AM78" s="285">
        <f t="shared" si="360"/>
        <v>649839019.22000003</v>
      </c>
      <c r="AN78" s="285">
        <f t="shared" ref="AN78" si="361">SUM(AN73:AN77)</f>
        <v>603910738.20000005</v>
      </c>
      <c r="AO78" s="204">
        <f t="shared" ref="AO78" si="362">SUM(AO73:AO77)</f>
        <v>553703604.48000002</v>
      </c>
      <c r="AP78" s="204">
        <f t="shared" ref="AP78:AQ78" si="363">SUM(AP73:AP77)</f>
        <v>570207839.93000007</v>
      </c>
      <c r="AQ78" s="204">
        <f t="shared" si="363"/>
        <v>688078672.1099999</v>
      </c>
      <c r="AR78" s="204">
        <f t="shared" ref="AR78:AS78" si="364">SUM(AR73:AR77)</f>
        <v>821331582.80000007</v>
      </c>
      <c r="AS78" s="204">
        <f t="shared" si="364"/>
        <v>743728855.69000006</v>
      </c>
      <c r="AT78" s="204">
        <f t="shared" ref="AT78" si="365">SUM(AT73:AT77)</f>
        <v>584098601.88</v>
      </c>
      <c r="AU78" s="204"/>
      <c r="AV78" s="366"/>
      <c r="AW78" s="407">
        <f t="shared" si="346"/>
        <v>-3.7735363551068005E-2</v>
      </c>
      <c r="AX78" s="192">
        <f t="shared" si="346"/>
        <v>1.1352506875620194E-2</v>
      </c>
      <c r="AY78" s="192">
        <f t="shared" si="346"/>
        <v>6.5993033481944558E-3</v>
      </c>
      <c r="AZ78" s="192">
        <f t="shared" si="346"/>
        <v>1.7821060371080461E-3</v>
      </c>
      <c r="BA78" s="192">
        <f t="shared" si="346"/>
        <v>3.4087689368033892E-2</v>
      </c>
      <c r="BB78" s="192">
        <f t="shared" si="346"/>
        <v>2.3216159236204418E-3</v>
      </c>
      <c r="BC78" s="192">
        <f t="shared" si="346"/>
        <v>-4.0537472842590051E-2</v>
      </c>
      <c r="BD78" s="232">
        <f t="shared" si="347"/>
        <v>3.7830114112092014E-2</v>
      </c>
      <c r="BE78" s="232">
        <f t="shared" si="347"/>
        <v>-9.137955039640341E-3</v>
      </c>
      <c r="BF78" s="232">
        <f t="shared" si="347"/>
        <v>-1.7840850562460823E-2</v>
      </c>
      <c r="BG78" s="232">
        <f t="shared" si="347"/>
        <v>0.13557429629277237</v>
      </c>
      <c r="BH78" s="232">
        <f t="shared" si="347"/>
        <v>7.5322802019454529E-2</v>
      </c>
      <c r="BI78" s="232">
        <f t="shared" si="347"/>
        <v>4.1577599277450389E-2</v>
      </c>
      <c r="BJ78" s="232">
        <f t="shared" si="347"/>
        <v>-2.0910413413048841E-2</v>
      </c>
      <c r="BK78" s="232">
        <f t="shared" si="347"/>
        <v>-7.689055747401978E-2</v>
      </c>
      <c r="BL78" s="232">
        <f t="shared" si="347"/>
        <v>9.3356911883460597E-2</v>
      </c>
      <c r="BM78" s="232">
        <f t="shared" si="347"/>
        <v>-1.0292380443523414E-2</v>
      </c>
      <c r="BN78" s="232">
        <f t="shared" si="347"/>
        <v>-8.4015627886748961E-2</v>
      </c>
      <c r="BO78" s="232">
        <f t="shared" si="347"/>
        <v>0.13141498859747289</v>
      </c>
      <c r="BP78" s="313">
        <f t="shared" si="347"/>
        <v>2.9006752504745797E-2</v>
      </c>
      <c r="BQ78" s="313">
        <f t="shared" si="347"/>
        <v>-1.7236752122124208E-2</v>
      </c>
      <c r="BR78" s="310">
        <f t="shared" si="347"/>
        <v>1.0309273571510978E-2</v>
      </c>
      <c r="BS78" s="467">
        <f t="shared" si="347"/>
        <v>-2.825607653499191E-2</v>
      </c>
      <c r="BT78" s="431">
        <f t="shared" si="347"/>
        <v>2.452232891419736E-2</v>
      </c>
      <c r="BU78" s="431">
        <f t="shared" si="347"/>
        <v>-1.9999527567958007E-3</v>
      </c>
      <c r="BV78" s="431">
        <f t="shared" si="347"/>
        <v>2.8845896218749251E-2</v>
      </c>
      <c r="BW78" s="431">
        <f t="shared" si="347"/>
        <v>6.4667517906280794E-2</v>
      </c>
      <c r="BX78" s="431">
        <f t="shared" si="347"/>
        <v>-7.6867366629656805E-2</v>
      </c>
      <c r="BY78" s="431">
        <f t="shared" si="347"/>
        <v>-2.845524319459419E-2</v>
      </c>
      <c r="BZ78" s="431">
        <f t="shared" si="347"/>
        <v>9.5692542930052832E-2</v>
      </c>
      <c r="CA78" s="431">
        <f>IF(ISERROR((AS78-AG78)/AG78)=TRUE,"N/A",(AS78-AG78)/AG78)</f>
        <v>1.3442716693317806E-2</v>
      </c>
      <c r="CB78" s="431">
        <f>IF(ISERROR((AT78-AH78)/AH78)=TRUE,"N/A",(AT78-AH78)/AH78)</f>
        <v>-2.8855221305500172E-3</v>
      </c>
      <c r="CC78" s="128">
        <f t="shared" ref="CC78:CE85" si="366">SUM(CC73:CC77)</f>
        <v>-24515322.149999954</v>
      </c>
      <c r="CD78" s="126">
        <f t="shared" si="366"/>
        <v>6729599.3499999903</v>
      </c>
      <c r="CE78" s="126">
        <f t="shared" si="366"/>
        <v>3693614.9499999844</v>
      </c>
      <c r="CF78" s="126">
        <f t="shared" ref="CF78:CG78" si="367">SUM(CF73:CF77)</f>
        <v>1005003.08999997</v>
      </c>
      <c r="CG78" s="126">
        <f t="shared" si="367"/>
        <v>23588947.62000002</v>
      </c>
      <c r="CH78" s="126">
        <f t="shared" ref="CH78:CI78" si="368">SUM(CH73:CH77)</f>
        <v>1895505.4200000316</v>
      </c>
      <c r="CI78" s="126">
        <f t="shared" si="368"/>
        <v>-27404516.949999996</v>
      </c>
      <c r="CJ78" s="234">
        <f t="shared" ref="CJ78:CN78" si="369">IF(CJ77="N/A","N/A",SUM(CJ73:CJ77))</f>
        <v>20750774.119999997</v>
      </c>
      <c r="CK78" s="234">
        <f t="shared" si="369"/>
        <v>-4955966.3800000027</v>
      </c>
      <c r="CL78" s="234">
        <f t="shared" si="369"/>
        <v>-11248958.969999973</v>
      </c>
      <c r="CM78" s="234">
        <f t="shared" si="369"/>
        <v>82850757.340000033</v>
      </c>
      <c r="CN78" s="234">
        <f t="shared" si="369"/>
        <v>48143073.629999965</v>
      </c>
      <c r="CO78" s="234">
        <f t="shared" ref="CO78:CP78" si="370">IF(CO77="N/A","N/A",SUM(CO73:CO77))</f>
        <v>25992197.659999974</v>
      </c>
      <c r="CP78" s="234">
        <f t="shared" si="370"/>
        <v>-12536104.679999996</v>
      </c>
      <c r="CQ78" s="234">
        <f t="shared" ref="CQ78:CR78" si="371">IF(CQ77="N/A","N/A",SUM(CQ73:CQ77))</f>
        <v>-43319472.799999967</v>
      </c>
      <c r="CR78" s="234">
        <f t="shared" si="371"/>
        <v>52741636.719999999</v>
      </c>
      <c r="CS78" s="234">
        <f t="shared" ref="CS78:CT78" si="372">IF(CS77="N/A","N/A",SUM(CS73:CS77))</f>
        <v>-7365194.1799999997</v>
      </c>
      <c r="CT78" s="234">
        <f t="shared" si="372"/>
        <v>-68754611.200000018</v>
      </c>
      <c r="CU78" s="234">
        <f t="shared" ref="CU78:CV78" si="373">IF(CU77="N/A","N/A",SUM(CU73:CU77))</f>
        <v>85239010.559999987</v>
      </c>
      <c r="CV78" s="330">
        <f t="shared" si="373"/>
        <v>16512849.749999981</v>
      </c>
      <c r="CW78" s="330">
        <f t="shared" ref="CW78:CX78" si="374">IF(CW77="N/A","N/A",SUM(CW73:CW77))</f>
        <v>-9262921.079999961</v>
      </c>
      <c r="CX78" s="323">
        <f t="shared" si="374"/>
        <v>6384203.2999999858</v>
      </c>
      <c r="CY78" s="323">
        <f t="shared" ref="CY78" si="375">IF(CY77="N/A","N/A",SUM(CY73:CY77))</f>
        <v>-19608597.670000054</v>
      </c>
      <c r="CZ78" s="323">
        <f t="shared" ref="CZ78:DA78" si="376">IF(CZ77="N/A","N/A",SUM(CZ73:CZ77))</f>
        <v>16854191.130000062</v>
      </c>
      <c r="DA78" s="323">
        <f t="shared" si="376"/>
        <v>-1302251.7800000012</v>
      </c>
      <c r="DB78" s="323">
        <f t="shared" ref="DB78" si="377">IF(DB77="N/A","N/A",SUM(DB73:DB77))</f>
        <v>16931929.790000003</v>
      </c>
      <c r="DC78" s="323">
        <f t="shared" ref="DC78:DD78" si="378">IF(DC77="N/A","N/A",SUM(DC73:DC77))</f>
        <v>33631755.599999964</v>
      </c>
      <c r="DD78" s="323">
        <f t="shared" si="378"/>
        <v>-47480040.790000014</v>
      </c>
      <c r="DE78" s="323">
        <f t="shared" ref="DE78:DF78" si="379">IF(DE77="N/A","N/A",SUM(DE73:DE77))</f>
        <v>-20152901.670000069</v>
      </c>
      <c r="DF78" s="323">
        <f t="shared" si="379"/>
        <v>71731169.710000038</v>
      </c>
      <c r="DG78" s="323">
        <f t="shared" ref="DG78:DH78" si="380">IF(DG77="N/A","N/A",SUM(DG73:DG77))</f>
        <v>9865122.2600000165</v>
      </c>
      <c r="DH78" s="323">
        <f t="shared" si="380"/>
        <v>-1690306.8600000143</v>
      </c>
      <c r="DI78" s="347"/>
    </row>
    <row r="79" spans="1:113" s="37" customFormat="1" x14ac:dyDescent="0.2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55"/>
      <c r="Y79" s="46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50"/>
      <c r="AL79" s="283"/>
      <c r="AM79" s="283"/>
      <c r="AN79" s="283"/>
      <c r="AO79" s="223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468"/>
      <c r="BT79" s="432"/>
      <c r="BU79" s="432"/>
      <c r="BV79" s="432"/>
      <c r="BW79" s="432"/>
      <c r="BX79" s="432"/>
      <c r="BY79" s="432"/>
      <c r="BZ79" s="432"/>
      <c r="CA79" s="432"/>
      <c r="CB79" s="432"/>
      <c r="CC79" s="44"/>
      <c r="CD79" s="47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48"/>
    </row>
    <row r="80" spans="1:113" s="37" customFormat="1" x14ac:dyDescent="0.25">
      <c r="A80" s="139"/>
      <c r="B80" s="38" t="s">
        <v>30</v>
      </c>
      <c r="C80" s="91">
        <f>C94-C87</f>
        <v>79385301.819999993</v>
      </c>
      <c r="D80" s="92">
        <f t="shared" ref="D80:Q80" si="381">D94-D87</f>
        <v>63446326.799999997</v>
      </c>
      <c r="E80" s="92">
        <f t="shared" si="381"/>
        <v>56480258.689999998</v>
      </c>
      <c r="F80" s="92">
        <f t="shared" si="381"/>
        <v>49549105.670000002</v>
      </c>
      <c r="G80" s="92">
        <f t="shared" si="381"/>
        <v>66513964.099999994</v>
      </c>
      <c r="H80" s="92">
        <f t="shared" si="381"/>
        <v>73756186.170000002</v>
      </c>
      <c r="I80" s="92">
        <f t="shared" si="381"/>
        <v>61142720.060000002</v>
      </c>
      <c r="J80" s="92">
        <f t="shared" si="381"/>
        <v>58648425.109999999</v>
      </c>
      <c r="K80" s="92">
        <f t="shared" si="381"/>
        <v>55155205.150000006</v>
      </c>
      <c r="L80" s="258">
        <f t="shared" si="381"/>
        <v>82178103.019999996</v>
      </c>
      <c r="M80" s="34">
        <f t="shared" si="381"/>
        <v>102204275.78999999</v>
      </c>
      <c r="N80" s="92">
        <f t="shared" si="381"/>
        <v>77413039.180000007</v>
      </c>
      <c r="O80" s="207">
        <f t="shared" si="381"/>
        <v>79921737.659999996</v>
      </c>
      <c r="P80" s="207">
        <f t="shared" si="381"/>
        <v>72969145.609999999</v>
      </c>
      <c r="Q80" s="208">
        <f t="shared" si="381"/>
        <v>68517722.640000001</v>
      </c>
      <c r="R80" s="207">
        <f t="shared" ref="R80:U80" si="382">R94-R87</f>
        <v>55814230.609999999</v>
      </c>
      <c r="S80" s="207">
        <f t="shared" si="382"/>
        <v>84141583.919999987</v>
      </c>
      <c r="T80" s="207">
        <f t="shared" si="382"/>
        <v>86849020.599999994</v>
      </c>
      <c r="U80" s="207">
        <f t="shared" si="382"/>
        <v>69194888.849999994</v>
      </c>
      <c r="V80" s="207">
        <f t="shared" ref="V80:W80" si="383">V94-V87</f>
        <v>61204822</v>
      </c>
      <c r="W80" s="207">
        <f t="shared" si="383"/>
        <v>61603909.490000002</v>
      </c>
      <c r="X80" s="289">
        <f t="shared" ref="X80:Y80" si="384">X94-X87</f>
        <v>86434061.900000006</v>
      </c>
      <c r="Y80" s="207">
        <f t="shared" si="384"/>
        <v>106034210.69</v>
      </c>
      <c r="Z80" s="237">
        <f t="shared" ref="Z80" si="385">Z94-Z87</f>
        <v>100138301</v>
      </c>
      <c r="AA80" s="237">
        <f t="shared" ref="AA80:AB80" si="386">AA94-AA87</f>
        <v>99414592.950000003</v>
      </c>
      <c r="AB80" s="237">
        <f t="shared" si="386"/>
        <v>72659735.390000001</v>
      </c>
      <c r="AC80" s="237">
        <f t="shared" ref="AC80:AD80" si="387">AC94-AC87</f>
        <v>59554185.760000005</v>
      </c>
      <c r="AD80" s="237">
        <f t="shared" si="387"/>
        <v>66332600.769999996</v>
      </c>
      <c r="AE80" s="237">
        <f t="shared" ref="AE80" si="388">AE94-AE87</f>
        <v>73263185</v>
      </c>
      <c r="AF80" s="237">
        <f t="shared" ref="AF80" si="389">AF94-AF87</f>
        <v>75236987.530000001</v>
      </c>
      <c r="AG80" s="237">
        <f t="shared" ref="AG80:AH80" si="390">AG94-AG87</f>
        <v>75722179.370000005</v>
      </c>
      <c r="AH80" s="237">
        <f t="shared" si="390"/>
        <v>61397446.149999999</v>
      </c>
      <c r="AI80" s="207">
        <f t="shared" ref="AI80" si="391">AI94-AI87</f>
        <v>60089394.759999998</v>
      </c>
      <c r="AJ80" s="367">
        <f t="shared" ref="AJ80:AK80" si="392">AJ94-AJ87</f>
        <v>94864807.270000011</v>
      </c>
      <c r="AK80" s="454">
        <f t="shared" si="392"/>
        <v>99954849.900000006</v>
      </c>
      <c r="AL80" s="237">
        <f t="shared" ref="AL80:AM80" si="393">AL94-AL87</f>
        <v>105258973.56</v>
      </c>
      <c r="AM80" s="237">
        <f t="shared" si="393"/>
        <v>106432211.36</v>
      </c>
      <c r="AN80" s="237">
        <f t="shared" ref="AN80" si="394">AN94-AN87</f>
        <v>76903134.310000002</v>
      </c>
      <c r="AO80" s="237">
        <f t="shared" ref="AO80" si="395">AO94-AO87</f>
        <v>60622566.310000002</v>
      </c>
      <c r="AP80" s="237">
        <f t="shared" ref="AP80:AQ80" si="396">AP94-AP87</f>
        <v>65067826.57</v>
      </c>
      <c r="AQ80" s="237">
        <f t="shared" si="396"/>
        <v>68129714.799999997</v>
      </c>
      <c r="AR80" s="237">
        <f t="shared" ref="AR80:AS80" si="397">AR94-AR87</f>
        <v>89702265.109999999</v>
      </c>
      <c r="AS80" s="237">
        <f t="shared" si="397"/>
        <v>56901525.150000006</v>
      </c>
      <c r="AT80" s="237">
        <f t="shared" ref="AT80" si="398">AT94-AT87</f>
        <v>61164286.040000007</v>
      </c>
      <c r="AU80" s="207"/>
      <c r="AV80" s="367"/>
      <c r="AW80" s="406">
        <f t="shared" ref="AW80:BF85" si="399">IF(ISERROR((O80-C80)/C80)=TRUE,0,(O80-C80)/C80)</f>
        <v>6.7573697863658718E-3</v>
      </c>
      <c r="AX80" s="190">
        <f t="shared" si="399"/>
        <v>0.1500925158365512</v>
      </c>
      <c r="AY80" s="191">
        <f t="shared" si="399"/>
        <v>0.213126926632354</v>
      </c>
      <c r="AZ80" s="191">
        <f t="shared" si="399"/>
        <v>0.12644274513703846</v>
      </c>
      <c r="BA80" s="191">
        <f t="shared" si="399"/>
        <v>0.26502133888002616</v>
      </c>
      <c r="BB80" s="191">
        <f t="shared" si="399"/>
        <v>0.17751506836080747</v>
      </c>
      <c r="BC80" s="191">
        <f t="shared" si="399"/>
        <v>0.13169464462978278</v>
      </c>
      <c r="BD80" s="191">
        <f t="shared" si="399"/>
        <v>4.3588500206190796E-2</v>
      </c>
      <c r="BE80" s="191">
        <f t="shared" si="399"/>
        <v>0.11691923404984371</v>
      </c>
      <c r="BF80" s="191">
        <f t="shared" si="399"/>
        <v>5.1789451491283771E-2</v>
      </c>
      <c r="BG80" s="191">
        <f t="shared" ref="BG80:BP85" si="400">IF(ISERROR((Y80-M80)/M80)=TRUE,0,(Y80-M80)/M80)</f>
        <v>3.7473333384499555E-2</v>
      </c>
      <c r="BH80" s="191">
        <f t="shared" si="400"/>
        <v>0.2935585795457461</v>
      </c>
      <c r="BI80" s="191">
        <f t="shared" si="400"/>
        <v>0.24389929274217945</v>
      </c>
      <c r="BJ80" s="191">
        <f t="shared" si="400"/>
        <v>-4.2402883768670021E-3</v>
      </c>
      <c r="BK80" s="191">
        <f t="shared" si="400"/>
        <v>-0.13082070644839511</v>
      </c>
      <c r="BL80" s="191">
        <f t="shared" si="400"/>
        <v>0.18845319634515331</v>
      </c>
      <c r="BM80" s="191">
        <f t="shared" si="400"/>
        <v>-0.12928683313524184</v>
      </c>
      <c r="BN80" s="191">
        <f t="shared" si="400"/>
        <v>-0.1337036732225394</v>
      </c>
      <c r="BO80" s="191">
        <f t="shared" si="400"/>
        <v>9.4331974925919854E-2</v>
      </c>
      <c r="BP80" s="314">
        <f t="shared" si="400"/>
        <v>3.147205460380205E-3</v>
      </c>
      <c r="BQ80" s="314">
        <f t="shared" ref="BQ80:BZ85" si="401">IF(ISERROR((AI80-W80)/W80)=TRUE,0,(AI80-W80)/W80)</f>
        <v>-2.4584717796941949E-2</v>
      </c>
      <c r="BR80" s="314">
        <f t="shared" si="401"/>
        <v>9.7539617885295804E-2</v>
      </c>
      <c r="BS80" s="439">
        <f t="shared" si="401"/>
        <v>-5.7333956186777474E-2</v>
      </c>
      <c r="BT80" s="380">
        <f t="shared" si="401"/>
        <v>5.113600399511474E-2</v>
      </c>
      <c r="BU80" s="380">
        <f t="shared" si="401"/>
        <v>7.0589419538532608E-2</v>
      </c>
      <c r="BV80" s="380">
        <f t="shared" si="401"/>
        <v>5.8400968531245316E-2</v>
      </c>
      <c r="BW80" s="380">
        <f t="shared" si="401"/>
        <v>1.7939638270020351E-2</v>
      </c>
      <c r="BX80" s="380">
        <f t="shared" si="401"/>
        <v>-1.9067158310065998E-2</v>
      </c>
      <c r="BY80" s="380">
        <f t="shared" si="401"/>
        <v>-7.0068892036293573E-2</v>
      </c>
      <c r="BZ80" s="380">
        <f t="shared" si="401"/>
        <v>0.19226284909708954</v>
      </c>
      <c r="CA80" s="380">
        <f>IF(ISERROR((AS80-AG80)/AG80)=TRUE,0,(AS80-AG80)/AG80)</f>
        <v>-0.24854876571944601</v>
      </c>
      <c r="CB80" s="380">
        <f>IF(ISERROR((AT80-AH80)/AH80)=TRUE,0,(AT80-AH80)/AH80)</f>
        <v>-3.7975538824588711E-3</v>
      </c>
      <c r="CC80" s="91">
        <f>O80-C80</f>
        <v>536435.84000000358</v>
      </c>
      <c r="CD80" s="93">
        <f>P80-D80</f>
        <v>9522818.8100000024</v>
      </c>
      <c r="CE80" s="94">
        <f>Q80-E80</f>
        <v>12037463.950000003</v>
      </c>
      <c r="CF80" s="94">
        <f>R80-F80</f>
        <v>6265124.9399999976</v>
      </c>
      <c r="CG80" s="94">
        <f>S80-G80</f>
        <v>17627619.819999993</v>
      </c>
      <c r="CH80" s="94">
        <f>T80-H80</f>
        <v>13092834.429999992</v>
      </c>
      <c r="CI80" s="94">
        <f>U80-I80</f>
        <v>8052168.7899999917</v>
      </c>
      <c r="CJ80" s="94">
        <f>V80-J80</f>
        <v>2556396.8900000006</v>
      </c>
      <c r="CK80" s="94">
        <f>W80-K80</f>
        <v>6448704.3399999961</v>
      </c>
      <c r="CL80" s="94">
        <f>X80-L80</f>
        <v>4255958.8800000101</v>
      </c>
      <c r="CM80" s="94">
        <f>Y80-M80</f>
        <v>3829934.900000006</v>
      </c>
      <c r="CN80" s="94">
        <f>Z80-N80</f>
        <v>22725261.819999993</v>
      </c>
      <c r="CO80" s="94">
        <f>AA80-O80</f>
        <v>19492855.290000007</v>
      </c>
      <c r="CP80" s="94">
        <f>AB80-P80</f>
        <v>-309410.21999999881</v>
      </c>
      <c r="CQ80" s="94">
        <f>AC80-Q80</f>
        <v>-8963536.8799999952</v>
      </c>
      <c r="CR80" s="94">
        <f>AD80-R80</f>
        <v>10518370.159999996</v>
      </c>
      <c r="CS80" s="94">
        <f>AE80-S80</f>
        <v>-10878398.919999987</v>
      </c>
      <c r="CT80" s="94">
        <f>AF80-T80</f>
        <v>-11612033.069999993</v>
      </c>
      <c r="CU80" s="94">
        <f>AG80-U80</f>
        <v>6527290.5200000107</v>
      </c>
      <c r="CV80" s="331">
        <f>AH80-V80</f>
        <v>192624.14999999851</v>
      </c>
      <c r="CW80" s="331">
        <f>AI80-W80</f>
        <v>-1514514.7300000042</v>
      </c>
      <c r="CX80" s="331">
        <f>AJ80-X80</f>
        <v>8430745.3700000048</v>
      </c>
      <c r="CY80" s="331">
        <f>AK80-Y80</f>
        <v>-6079360.7899999917</v>
      </c>
      <c r="CZ80" s="331">
        <f>AL80-Z80</f>
        <v>5120672.5600000024</v>
      </c>
      <c r="DA80" s="331">
        <f>AM80-AA80</f>
        <v>7017618.4099999964</v>
      </c>
      <c r="DB80" s="331">
        <f>AN80-AB80</f>
        <v>4243398.9200000018</v>
      </c>
      <c r="DC80" s="331">
        <f>AO80-AC80</f>
        <v>1068380.549999997</v>
      </c>
      <c r="DD80" s="331">
        <f>AP80-AD80</f>
        <v>-1264774.1999999955</v>
      </c>
      <c r="DE80" s="331">
        <f>AQ80-AE80</f>
        <v>-5133470.200000003</v>
      </c>
      <c r="DF80" s="331">
        <f>AR80-AF80</f>
        <v>14465277.579999998</v>
      </c>
      <c r="DG80" s="331">
        <f>AS80-AG80</f>
        <v>-18820654.219999999</v>
      </c>
      <c r="DH80" s="331">
        <f>AT80-AH80</f>
        <v>-233160.10999999195</v>
      </c>
      <c r="DI80" s="348"/>
    </row>
    <row r="81" spans="1:113" s="37" customFormat="1" x14ac:dyDescent="0.25">
      <c r="A81" s="139"/>
      <c r="B81" s="38" t="s">
        <v>31</v>
      </c>
      <c r="C81" s="91">
        <f t="shared" ref="C81:Q84" si="402">C95-C88</f>
        <v>7002594.0600000005</v>
      </c>
      <c r="D81" s="92">
        <f t="shared" si="402"/>
        <v>4743494.32</v>
      </c>
      <c r="E81" s="92">
        <f t="shared" si="402"/>
        <v>3884361.1</v>
      </c>
      <c r="F81" s="92">
        <f t="shared" si="402"/>
        <v>3364875</v>
      </c>
      <c r="G81" s="92">
        <f t="shared" si="402"/>
        <v>3988077.68</v>
      </c>
      <c r="H81" s="92">
        <f t="shared" si="402"/>
        <v>4371286.84</v>
      </c>
      <c r="I81" s="92">
        <f t="shared" si="402"/>
        <v>3722652.65</v>
      </c>
      <c r="J81" s="92">
        <f t="shared" si="402"/>
        <v>3779840.8899999997</v>
      </c>
      <c r="K81" s="92">
        <f t="shared" si="402"/>
        <v>3988721.16</v>
      </c>
      <c r="L81" s="258">
        <f t="shared" si="402"/>
        <v>5570247.9100000001</v>
      </c>
      <c r="M81" s="34">
        <f t="shared" si="402"/>
        <v>6313906.9199999999</v>
      </c>
      <c r="N81" s="92">
        <f t="shared" si="402"/>
        <v>4977926.33</v>
      </c>
      <c r="O81" s="207">
        <f t="shared" si="402"/>
        <v>4342470.4000000004</v>
      </c>
      <c r="P81" s="207">
        <f t="shared" si="402"/>
        <v>4131649.96</v>
      </c>
      <c r="Q81" s="208">
        <f t="shared" si="402"/>
        <v>3665295.7300000004</v>
      </c>
      <c r="R81" s="207">
        <f t="shared" ref="R81:U81" si="403">R95-R88</f>
        <v>3256430.82</v>
      </c>
      <c r="S81" s="207">
        <f t="shared" si="403"/>
        <v>4395166.53</v>
      </c>
      <c r="T81" s="207">
        <f t="shared" si="403"/>
        <v>4541439.12</v>
      </c>
      <c r="U81" s="207">
        <f t="shared" si="403"/>
        <v>3825237.37</v>
      </c>
      <c r="V81" s="207">
        <f t="shared" ref="V81:W81" si="404">V95-V88</f>
        <v>2934290</v>
      </c>
      <c r="W81" s="207">
        <f t="shared" si="404"/>
        <v>3162695.58</v>
      </c>
      <c r="X81" s="289">
        <f t="shared" ref="X81:Y81" si="405">X95-X88</f>
        <v>4188159.83</v>
      </c>
      <c r="Y81" s="207">
        <f t="shared" si="405"/>
        <v>5508944.3100000005</v>
      </c>
      <c r="Z81" s="237">
        <f t="shared" ref="Z81" si="406">Z95-Z88</f>
        <v>5249121</v>
      </c>
      <c r="AA81" s="237">
        <f t="shared" ref="AA81:AB81" si="407">AA95-AA88</f>
        <v>5130121.55</v>
      </c>
      <c r="AB81" s="237">
        <f t="shared" si="407"/>
        <v>4109646.65</v>
      </c>
      <c r="AC81" s="237">
        <f t="shared" ref="AC81:AD81" si="408">AC95-AC88</f>
        <v>3318201.13</v>
      </c>
      <c r="AD81" s="237">
        <f t="shared" si="408"/>
        <v>3477415.26</v>
      </c>
      <c r="AE81" s="237">
        <f t="shared" ref="AE81" si="409">AE95-AE88</f>
        <v>4455094</v>
      </c>
      <c r="AF81" s="237">
        <f t="shared" ref="AF81" si="410">AF95-AF88</f>
        <v>3664766.03</v>
      </c>
      <c r="AG81" s="237">
        <f t="shared" ref="AG81:AH81" si="411">AG95-AG88</f>
        <v>3354720.85</v>
      </c>
      <c r="AH81" s="237">
        <f t="shared" si="411"/>
        <v>2956971.46</v>
      </c>
      <c r="AI81" s="207">
        <f t="shared" ref="AI81" si="412">AI95-AI88</f>
        <v>3464322.6900000004</v>
      </c>
      <c r="AJ81" s="367">
        <f t="shared" ref="AJ81:AK81" si="413">AJ95-AJ88</f>
        <v>5372080.8100000005</v>
      </c>
      <c r="AK81" s="454">
        <f t="shared" si="413"/>
        <v>6136030.4199999999</v>
      </c>
      <c r="AL81" s="237">
        <f t="shared" ref="AL81:AM81" si="414">AL95-AL88</f>
        <v>6591401.6799999997</v>
      </c>
      <c r="AM81" s="237">
        <f t="shared" si="414"/>
        <v>7226267.9800000004</v>
      </c>
      <c r="AN81" s="237">
        <f t="shared" ref="AN81" si="415">AN95-AN88</f>
        <v>5544951.8399999999</v>
      </c>
      <c r="AO81" s="237">
        <f t="shared" ref="AO81" si="416">AO95-AO88</f>
        <v>4151747.73</v>
      </c>
      <c r="AP81" s="237">
        <f t="shared" ref="AP81:AQ81" si="417">AP95-AP88</f>
        <v>4574789.1399999997</v>
      </c>
      <c r="AQ81" s="237">
        <f t="shared" si="417"/>
        <v>4515341.9799999995</v>
      </c>
      <c r="AR81" s="237">
        <f t="shared" ref="AR81:AS81" si="418">AR95-AR88</f>
        <v>5575338.4399999995</v>
      </c>
      <c r="AS81" s="237">
        <f t="shared" si="418"/>
        <v>2935260.75</v>
      </c>
      <c r="AT81" s="237">
        <f t="shared" ref="AT81" si="419">AT95-AT88</f>
        <v>2969735.9400000004</v>
      </c>
      <c r="AU81" s="207"/>
      <c r="AV81" s="367"/>
      <c r="AW81" s="406">
        <f t="shared" si="399"/>
        <v>-0.37987689093604265</v>
      </c>
      <c r="AX81" s="190">
        <f t="shared" si="399"/>
        <v>-0.12898600034583793</v>
      </c>
      <c r="AY81" s="191">
        <f t="shared" si="399"/>
        <v>-5.6396757242780454E-2</v>
      </c>
      <c r="AZ81" s="191">
        <f t="shared" si="399"/>
        <v>-3.2228293770199534E-2</v>
      </c>
      <c r="BA81" s="191">
        <f t="shared" si="399"/>
        <v>0.10207645955381693</v>
      </c>
      <c r="BB81" s="191">
        <f t="shared" si="399"/>
        <v>3.8924986217559743E-2</v>
      </c>
      <c r="BC81" s="191">
        <f t="shared" si="399"/>
        <v>2.7556887425422356E-2</v>
      </c>
      <c r="BD81" s="191">
        <f t="shared" si="399"/>
        <v>-0.22370012775855222</v>
      </c>
      <c r="BE81" s="191">
        <f t="shared" si="399"/>
        <v>-0.20709032967348362</v>
      </c>
      <c r="BF81" s="191">
        <f t="shared" si="399"/>
        <v>-0.24811967121226389</v>
      </c>
      <c r="BG81" s="191">
        <f t="shared" si="400"/>
        <v>-0.12749041444532405</v>
      </c>
      <c r="BH81" s="191">
        <f t="shared" si="400"/>
        <v>5.4479446263721608E-2</v>
      </c>
      <c r="BI81" s="191">
        <f t="shared" si="400"/>
        <v>0.18138319376915024</v>
      </c>
      <c r="BJ81" s="191">
        <f t="shared" si="400"/>
        <v>-5.3255503764893129E-3</v>
      </c>
      <c r="BK81" s="191">
        <f t="shared" si="400"/>
        <v>-9.4697570283094321E-2</v>
      </c>
      <c r="BL81" s="191">
        <f t="shared" si="400"/>
        <v>6.7860934936121248E-2</v>
      </c>
      <c r="BM81" s="191">
        <f t="shared" si="400"/>
        <v>1.3634857653505051E-2</v>
      </c>
      <c r="BN81" s="191">
        <f t="shared" si="400"/>
        <v>-0.19303860887163016</v>
      </c>
      <c r="BO81" s="191">
        <f t="shared" si="400"/>
        <v>-0.12300322162752478</v>
      </c>
      <c r="BP81" s="314">
        <f t="shared" si="400"/>
        <v>7.7297949418768976E-3</v>
      </c>
      <c r="BQ81" s="314">
        <f t="shared" si="401"/>
        <v>9.5370263236021074E-2</v>
      </c>
      <c r="BR81" s="314">
        <f t="shared" si="401"/>
        <v>0.28268285549169225</v>
      </c>
      <c r="BS81" s="439">
        <f t="shared" si="401"/>
        <v>0.11383054079194338</v>
      </c>
      <c r="BT81" s="380">
        <f t="shared" si="401"/>
        <v>0.25571532452766849</v>
      </c>
      <c r="BU81" s="380">
        <f t="shared" si="401"/>
        <v>0.40859586065753173</v>
      </c>
      <c r="BV81" s="380">
        <f t="shared" si="401"/>
        <v>0.34925270035077105</v>
      </c>
      <c r="BW81" s="380">
        <f t="shared" si="401"/>
        <v>0.25120436264814366</v>
      </c>
      <c r="BX81" s="380">
        <f t="shared" si="401"/>
        <v>0.31557171000624179</v>
      </c>
      <c r="BY81" s="380">
        <f t="shared" si="401"/>
        <v>1.3523391425635354E-2</v>
      </c>
      <c r="BZ81" s="380">
        <f t="shared" si="401"/>
        <v>0.52133543979613883</v>
      </c>
      <c r="CA81" s="380">
        <f>IF(ISERROR((AS81-AG81)/AG81)=TRUE,0,(AS81-AG81)/AG81)</f>
        <v>-0.12503576862438498</v>
      </c>
      <c r="CB81" s="380">
        <f>IF(ISERROR((AT81-AH81)/AH81)=TRUE,0,(AT81-AH81)/AH81)</f>
        <v>4.3167410212340863E-3</v>
      </c>
      <c r="CC81" s="91">
        <f>O81-C81</f>
        <v>-2660123.66</v>
      </c>
      <c r="CD81" s="93">
        <f>P81-D81</f>
        <v>-611844.36000000034</v>
      </c>
      <c r="CE81" s="94">
        <f>Q81-E81</f>
        <v>-219065.36999999965</v>
      </c>
      <c r="CF81" s="94">
        <f>R81-F81</f>
        <v>-108444.18000000017</v>
      </c>
      <c r="CG81" s="94">
        <f>S81-G81</f>
        <v>407088.85000000009</v>
      </c>
      <c r="CH81" s="94">
        <f>T81-H81</f>
        <v>170152.28000000026</v>
      </c>
      <c r="CI81" s="94">
        <f>U81-I81</f>
        <v>102584.7200000002</v>
      </c>
      <c r="CJ81" s="94">
        <f>V81-J81</f>
        <v>-845550.88999999966</v>
      </c>
      <c r="CK81" s="94">
        <f>W81-K81</f>
        <v>-826025.58000000007</v>
      </c>
      <c r="CL81" s="94">
        <f>X81-L81</f>
        <v>-1382088.08</v>
      </c>
      <c r="CM81" s="94">
        <f>Y81-M81</f>
        <v>-804962.6099999994</v>
      </c>
      <c r="CN81" s="94">
        <f>Z81-N81</f>
        <v>271194.66999999993</v>
      </c>
      <c r="CO81" s="94">
        <f>AA81-O81</f>
        <v>787651.14999999944</v>
      </c>
      <c r="CP81" s="94">
        <f>AB81-P81</f>
        <v>-22003.310000000056</v>
      </c>
      <c r="CQ81" s="94">
        <f>AC81-Q81</f>
        <v>-347094.60000000056</v>
      </c>
      <c r="CR81" s="94">
        <f>AD81-R81</f>
        <v>220984.43999999994</v>
      </c>
      <c r="CS81" s="94">
        <f>AE81-S81</f>
        <v>59927.469999999739</v>
      </c>
      <c r="CT81" s="94">
        <f>AF81-T81</f>
        <v>-876673.09000000032</v>
      </c>
      <c r="CU81" s="94">
        <f>AG81-U81</f>
        <v>-470516.52</v>
      </c>
      <c r="CV81" s="331">
        <f>AH81-V81</f>
        <v>22681.459999999963</v>
      </c>
      <c r="CW81" s="331">
        <f>AI81-W81</f>
        <v>301627.11000000034</v>
      </c>
      <c r="CX81" s="331">
        <f>AJ81-X81</f>
        <v>1183920.9800000004</v>
      </c>
      <c r="CY81" s="331">
        <f>AK81-Y81</f>
        <v>627086.1099999994</v>
      </c>
      <c r="CZ81" s="331">
        <f>AL81-Z81</f>
        <v>1342280.6799999997</v>
      </c>
      <c r="DA81" s="331">
        <f>AM81-AA81</f>
        <v>2096146.4300000006</v>
      </c>
      <c r="DB81" s="331">
        <f>AN81-AB81</f>
        <v>1435305.19</v>
      </c>
      <c r="DC81" s="331">
        <f>AO81-AC81</f>
        <v>833546.60000000009</v>
      </c>
      <c r="DD81" s="331">
        <f>AP81-AD81</f>
        <v>1097373.8799999999</v>
      </c>
      <c r="DE81" s="331">
        <f>AQ81-AE81</f>
        <v>60247.979999999516</v>
      </c>
      <c r="DF81" s="331">
        <f>AR81-AF81</f>
        <v>1910572.4099999997</v>
      </c>
      <c r="DG81" s="331">
        <f>AS81-AG81</f>
        <v>-419460.10000000009</v>
      </c>
      <c r="DH81" s="331">
        <f>AT81-AH81</f>
        <v>12764.480000000447</v>
      </c>
      <c r="DI81" s="348"/>
    </row>
    <row r="82" spans="1:113" s="37" customFormat="1" x14ac:dyDescent="0.25">
      <c r="A82" s="139"/>
      <c r="B82" s="38" t="s">
        <v>32</v>
      </c>
      <c r="C82" s="91">
        <f t="shared" si="402"/>
        <v>15744904.050000001</v>
      </c>
      <c r="D82" s="92">
        <f t="shared" si="402"/>
        <v>12768911.220000001</v>
      </c>
      <c r="E82" s="92">
        <f t="shared" si="402"/>
        <v>10960820.25</v>
      </c>
      <c r="F82" s="92">
        <f t="shared" si="402"/>
        <v>9911362.6900000013</v>
      </c>
      <c r="G82" s="92">
        <f t="shared" si="402"/>
        <v>12000911.5</v>
      </c>
      <c r="H82" s="92">
        <f t="shared" si="402"/>
        <v>12741549.710000001</v>
      </c>
      <c r="I82" s="92">
        <f t="shared" si="402"/>
        <v>11547542.800000001</v>
      </c>
      <c r="J82" s="92">
        <f t="shared" si="402"/>
        <v>11379431.93</v>
      </c>
      <c r="K82" s="92">
        <f t="shared" si="402"/>
        <v>11242666.32</v>
      </c>
      <c r="L82" s="258">
        <f t="shared" si="402"/>
        <v>15097666.09</v>
      </c>
      <c r="M82" s="34">
        <f t="shared" si="402"/>
        <v>17897311.91</v>
      </c>
      <c r="N82" s="92">
        <f t="shared" si="402"/>
        <v>15355596.27</v>
      </c>
      <c r="O82" s="207">
        <f t="shared" si="402"/>
        <v>14849807.460000001</v>
      </c>
      <c r="P82" s="207">
        <f t="shared" si="402"/>
        <v>12516875.870000001</v>
      </c>
      <c r="Q82" s="208">
        <f t="shared" si="402"/>
        <v>10732077.67</v>
      </c>
      <c r="R82" s="207">
        <f t="shared" ref="R82:U82" si="420">R96-R89</f>
        <v>9480926.7699999996</v>
      </c>
      <c r="S82" s="207">
        <f t="shared" si="420"/>
        <v>12622137.27</v>
      </c>
      <c r="T82" s="207">
        <f t="shared" si="420"/>
        <v>13523034.4</v>
      </c>
      <c r="U82" s="207">
        <f t="shared" si="420"/>
        <v>12607261.68</v>
      </c>
      <c r="V82" s="207">
        <f t="shared" ref="V82:W82" si="421">V96-V89</f>
        <v>11873866</v>
      </c>
      <c r="W82" s="207">
        <f t="shared" si="421"/>
        <v>10743240.630000001</v>
      </c>
      <c r="X82" s="290">
        <f t="shared" ref="X82:Y82" si="422">X96-X89</f>
        <v>14672835.42</v>
      </c>
      <c r="Y82" s="207">
        <f t="shared" si="422"/>
        <v>17301519.23</v>
      </c>
      <c r="Z82" s="237">
        <f t="shared" ref="Z82" si="423">Z96-Z89</f>
        <v>17683244</v>
      </c>
      <c r="AA82" s="237">
        <f t="shared" ref="AA82:AB82" si="424">AA96-AA89</f>
        <v>17770847.59</v>
      </c>
      <c r="AB82" s="237">
        <f t="shared" si="424"/>
        <v>13175893.91</v>
      </c>
      <c r="AC82" s="237">
        <f t="shared" ref="AC82:AD82" si="425">AC96-AC89</f>
        <v>11035198.75</v>
      </c>
      <c r="AD82" s="237">
        <f t="shared" si="425"/>
        <v>12078620.370000001</v>
      </c>
      <c r="AE82" s="237">
        <f t="shared" ref="AE82" si="426">AE96-AE89</f>
        <v>12549366</v>
      </c>
      <c r="AF82" s="237">
        <f t="shared" ref="AF82" si="427">AF96-AF89</f>
        <v>12850592.199999999</v>
      </c>
      <c r="AG82" s="237">
        <f t="shared" ref="AG82:AH82" si="428">AG96-AG89</f>
        <v>13258593.939999999</v>
      </c>
      <c r="AH82" s="237">
        <f t="shared" si="428"/>
        <v>19597019.710000001</v>
      </c>
      <c r="AI82" s="207">
        <f t="shared" ref="AI82" si="429">AI96-AI89</f>
        <v>11592540.060000001</v>
      </c>
      <c r="AJ82" s="367">
        <f t="shared" ref="AJ82:AK82" si="430">AJ96-AJ89</f>
        <v>24483818.939999998</v>
      </c>
      <c r="AK82" s="454">
        <f t="shared" si="430"/>
        <v>17770357.140000001</v>
      </c>
      <c r="AL82" s="237">
        <f t="shared" ref="AL82:AM82" si="431">AL96-AL89</f>
        <v>19821713.939999998</v>
      </c>
      <c r="AM82" s="237">
        <f t="shared" si="431"/>
        <v>19732055.900000002</v>
      </c>
      <c r="AN82" s="237">
        <f t="shared" ref="AN82" si="432">AN96-AN89</f>
        <v>14355372.48</v>
      </c>
      <c r="AO82" s="237">
        <f t="shared" ref="AO82" si="433">AO96-AO89</f>
        <v>11947686.209999999</v>
      </c>
      <c r="AP82" s="237">
        <f t="shared" ref="AP82:AQ82" si="434">AP96-AP89</f>
        <v>12709903.960000001</v>
      </c>
      <c r="AQ82" s="237">
        <f t="shared" si="434"/>
        <v>11866250.17</v>
      </c>
      <c r="AR82" s="237">
        <f t="shared" ref="AR82:AS82" si="435">AR96-AR89</f>
        <v>15405065.860000001</v>
      </c>
      <c r="AS82" s="237">
        <f t="shared" si="435"/>
        <v>12349896.760000002</v>
      </c>
      <c r="AT82" s="237">
        <f t="shared" ref="AT82" si="436">AT96-AT89</f>
        <v>12770752.369999999</v>
      </c>
      <c r="AU82" s="207"/>
      <c r="AV82" s="367"/>
      <c r="AW82" s="406">
        <f t="shared" si="399"/>
        <v>-5.6849923451899334E-2</v>
      </c>
      <c r="AX82" s="190">
        <f t="shared" si="399"/>
        <v>-1.973820207984809E-2</v>
      </c>
      <c r="AY82" s="191">
        <f t="shared" si="399"/>
        <v>-2.0869111506504275E-2</v>
      </c>
      <c r="AZ82" s="191">
        <f t="shared" si="399"/>
        <v>-4.3428530814868374E-2</v>
      </c>
      <c r="BA82" s="191">
        <f t="shared" si="399"/>
        <v>5.1764882192490091E-2</v>
      </c>
      <c r="BB82" s="191">
        <f t="shared" si="399"/>
        <v>6.1333566778510762E-2</v>
      </c>
      <c r="BC82" s="191">
        <f t="shared" si="399"/>
        <v>9.1770075968023168E-2</v>
      </c>
      <c r="BD82" s="191">
        <f t="shared" si="399"/>
        <v>4.3449802506969282E-2</v>
      </c>
      <c r="BE82" s="191">
        <f t="shared" si="399"/>
        <v>-4.4422352828488061E-2</v>
      </c>
      <c r="BF82" s="191">
        <f t="shared" si="399"/>
        <v>-2.8138830695254826E-2</v>
      </c>
      <c r="BG82" s="191">
        <f t="shared" si="400"/>
        <v>-3.3289506435159384E-2</v>
      </c>
      <c r="BH82" s="191">
        <f t="shared" si="400"/>
        <v>0.15158302478605087</v>
      </c>
      <c r="BI82" s="191">
        <f t="shared" si="400"/>
        <v>0.19670558947435665</v>
      </c>
      <c r="BJ82" s="191">
        <f t="shared" si="400"/>
        <v>5.2650361547445707E-2</v>
      </c>
      <c r="BK82" s="191">
        <f t="shared" si="400"/>
        <v>2.8244398644945708E-2</v>
      </c>
      <c r="BL82" s="191">
        <f t="shared" si="400"/>
        <v>0.27399152667434867</v>
      </c>
      <c r="BM82" s="191">
        <f t="shared" si="400"/>
        <v>-5.765368292496755E-3</v>
      </c>
      <c r="BN82" s="191">
        <f t="shared" si="400"/>
        <v>-4.972568878475981E-2</v>
      </c>
      <c r="BO82" s="191">
        <f t="shared" si="400"/>
        <v>5.1663261740118004E-2</v>
      </c>
      <c r="BP82" s="314">
        <f t="shared" si="400"/>
        <v>0.65043295166039439</v>
      </c>
      <c r="BQ82" s="314">
        <f t="shared" si="401"/>
        <v>7.9054305795624683E-2</v>
      </c>
      <c r="BR82" s="314">
        <f t="shared" si="401"/>
        <v>0.66864946270895997</v>
      </c>
      <c r="BS82" s="439">
        <f t="shared" si="401"/>
        <v>2.7098077559978537E-2</v>
      </c>
      <c r="BT82" s="380">
        <f t="shared" si="401"/>
        <v>0.12093199302118987</v>
      </c>
      <c r="BU82" s="380">
        <f t="shared" si="401"/>
        <v>0.11036098869609418</v>
      </c>
      <c r="BV82" s="380">
        <f t="shared" si="401"/>
        <v>8.9517916435621958E-2</v>
      </c>
      <c r="BW82" s="380">
        <f t="shared" si="401"/>
        <v>8.2688810656899051E-2</v>
      </c>
      <c r="BX82" s="380">
        <f t="shared" si="401"/>
        <v>5.2264544348784747E-2</v>
      </c>
      <c r="BY82" s="380">
        <f t="shared" si="401"/>
        <v>-5.4434290146609804E-2</v>
      </c>
      <c r="BZ82" s="380">
        <f t="shared" si="401"/>
        <v>0.19878256349929166</v>
      </c>
      <c r="CA82" s="380">
        <f>IF(ISERROR((AS82-AG82)/AG82)=TRUE,0,(AS82-AG82)/AG82)</f>
        <v>-6.8536466544807537E-2</v>
      </c>
      <c r="CB82" s="380">
        <f>IF(ISERROR((AT82-AH82)/AH82)=TRUE,0,(AT82-AH82)/AH82)</f>
        <v>-0.34833191174047157</v>
      </c>
      <c r="CC82" s="91">
        <f>O82-C82</f>
        <v>-895096.58999999985</v>
      </c>
      <c r="CD82" s="93">
        <f>P82-D82</f>
        <v>-252035.34999999963</v>
      </c>
      <c r="CE82" s="94">
        <f>Q82-E82</f>
        <v>-228742.58000000007</v>
      </c>
      <c r="CF82" s="94">
        <f>R82-F82</f>
        <v>-430435.92000000179</v>
      </c>
      <c r="CG82" s="94">
        <f>S82-G82</f>
        <v>621225.76999999955</v>
      </c>
      <c r="CH82" s="94">
        <f>T82-H82</f>
        <v>781484.68999999948</v>
      </c>
      <c r="CI82" s="94">
        <f>U82-I82</f>
        <v>1059718.879999999</v>
      </c>
      <c r="CJ82" s="94">
        <f>V82-J82</f>
        <v>494434.0700000003</v>
      </c>
      <c r="CK82" s="94">
        <f>W82-K82</f>
        <v>-499425.68999999948</v>
      </c>
      <c r="CL82" s="94">
        <f>X82-L82</f>
        <v>-424830.66999999993</v>
      </c>
      <c r="CM82" s="94">
        <f>Y82-M82</f>
        <v>-595792.6799999997</v>
      </c>
      <c r="CN82" s="94">
        <f>Z82-N82</f>
        <v>2327647.7300000004</v>
      </c>
      <c r="CO82" s="94">
        <f>AA82-O82</f>
        <v>2921040.129999999</v>
      </c>
      <c r="CP82" s="94">
        <f>AB82-P82</f>
        <v>659018.03999999911</v>
      </c>
      <c r="CQ82" s="94">
        <f>AC82-Q82</f>
        <v>303121.08000000007</v>
      </c>
      <c r="CR82" s="94">
        <f>AD82-R82</f>
        <v>2597693.6000000015</v>
      </c>
      <c r="CS82" s="94">
        <f>AE82-S82</f>
        <v>-72771.269999999553</v>
      </c>
      <c r="CT82" s="94">
        <f>AF82-T82</f>
        <v>-672442.20000000112</v>
      </c>
      <c r="CU82" s="94">
        <f>AG82-U82</f>
        <v>651332.25999999978</v>
      </c>
      <c r="CV82" s="331">
        <f>AH82-V82</f>
        <v>7723153.7100000009</v>
      </c>
      <c r="CW82" s="331">
        <f>AI82-W82</f>
        <v>849299.4299999997</v>
      </c>
      <c r="CX82" s="331">
        <f>AJ82-X82</f>
        <v>9810983.5199999977</v>
      </c>
      <c r="CY82" s="331">
        <f>AK82-Y82</f>
        <v>468837.91000000015</v>
      </c>
      <c r="CZ82" s="331">
        <f>AL82-Z82</f>
        <v>2138469.9399999976</v>
      </c>
      <c r="DA82" s="331">
        <f>AM82-AA82</f>
        <v>1961208.3100000024</v>
      </c>
      <c r="DB82" s="331">
        <f>AN82-AB82</f>
        <v>1179478.5700000003</v>
      </c>
      <c r="DC82" s="331">
        <f>AO82-AC82</f>
        <v>912487.45999999903</v>
      </c>
      <c r="DD82" s="331">
        <f>AP82-AD82</f>
        <v>631283.58999999985</v>
      </c>
      <c r="DE82" s="331">
        <f>AQ82-AE82</f>
        <v>-683115.83000000007</v>
      </c>
      <c r="DF82" s="331">
        <f>AR82-AF82</f>
        <v>2554473.660000002</v>
      </c>
      <c r="DG82" s="331">
        <f>AS82-AG82</f>
        <v>-908697.17999999784</v>
      </c>
      <c r="DH82" s="331">
        <f>AT82-AH82</f>
        <v>-6826267.3400000017</v>
      </c>
      <c r="DI82" s="348"/>
    </row>
    <row r="83" spans="1:113" s="37" customFormat="1" x14ac:dyDescent="0.25">
      <c r="A83" s="139"/>
      <c r="B83" s="38" t="s">
        <v>33</v>
      </c>
      <c r="C83" s="91">
        <f t="shared" si="402"/>
        <v>25766057.229999997</v>
      </c>
      <c r="D83" s="92">
        <f t="shared" si="402"/>
        <v>22532242.509999998</v>
      </c>
      <c r="E83" s="92">
        <f t="shared" si="402"/>
        <v>19984266.099999998</v>
      </c>
      <c r="F83" s="92">
        <f t="shared" si="402"/>
        <v>18471066.260000002</v>
      </c>
      <c r="G83" s="92">
        <f t="shared" si="402"/>
        <v>24295423.84</v>
      </c>
      <c r="H83" s="92">
        <f t="shared" si="402"/>
        <v>20650629.559999999</v>
      </c>
      <c r="I83" s="92">
        <f t="shared" si="402"/>
        <v>20514367.59</v>
      </c>
      <c r="J83" s="92">
        <f t="shared" si="402"/>
        <v>19799899.330000002</v>
      </c>
      <c r="K83" s="92">
        <f t="shared" si="402"/>
        <v>16734037.609999999</v>
      </c>
      <c r="L83" s="258">
        <f t="shared" si="402"/>
        <v>22110183.560000002</v>
      </c>
      <c r="M83" s="34">
        <f t="shared" si="402"/>
        <v>27141283.82</v>
      </c>
      <c r="N83" s="92">
        <f t="shared" si="402"/>
        <v>22786315.800000001</v>
      </c>
      <c r="O83" s="207">
        <f t="shared" si="402"/>
        <v>22515888.949999999</v>
      </c>
      <c r="P83" s="207">
        <f t="shared" si="402"/>
        <v>20168495.719999999</v>
      </c>
      <c r="Q83" s="208">
        <f t="shared" si="402"/>
        <v>18616863.009999998</v>
      </c>
      <c r="R83" s="207">
        <f t="shared" ref="R83:U83" si="437">R97-R90</f>
        <v>18027384.039999999</v>
      </c>
      <c r="S83" s="207">
        <f t="shared" si="437"/>
        <v>21399749.309999999</v>
      </c>
      <c r="T83" s="207">
        <f t="shared" si="437"/>
        <v>24358531.82</v>
      </c>
      <c r="U83" s="207">
        <f t="shared" si="437"/>
        <v>27644589.59</v>
      </c>
      <c r="V83" s="207">
        <f t="shared" ref="V83:W83" si="438">V97-V90</f>
        <v>20365713</v>
      </c>
      <c r="W83" s="207">
        <f t="shared" si="438"/>
        <v>17364458.359999999</v>
      </c>
      <c r="X83" s="289">
        <f t="shared" ref="X83:Y83" si="439">X97-X90</f>
        <v>23994928.300000001</v>
      </c>
      <c r="Y83" s="207">
        <f t="shared" si="439"/>
        <v>25302989.469999999</v>
      </c>
      <c r="Z83" s="237">
        <f t="shared" ref="Z83" si="440">Z97-Z90</f>
        <v>27596360</v>
      </c>
      <c r="AA83" s="237">
        <f t="shared" ref="AA83:AB83" si="441">AA97-AA90</f>
        <v>27777824.289999999</v>
      </c>
      <c r="AB83" s="237">
        <f t="shared" si="441"/>
        <v>22714931.870000001</v>
      </c>
      <c r="AC83" s="237">
        <f t="shared" ref="AC83:AD83" si="442">AC97-AC90</f>
        <v>20126519.91</v>
      </c>
      <c r="AD83" s="237">
        <f t="shared" si="442"/>
        <v>21312908.100000001</v>
      </c>
      <c r="AE83" s="237">
        <f t="shared" ref="AE83" si="443">AE97-AE90</f>
        <v>21850940</v>
      </c>
      <c r="AF83" s="237">
        <f t="shared" ref="AF83" si="444">AF97-AF90</f>
        <v>21948689.260000002</v>
      </c>
      <c r="AG83" s="237">
        <f t="shared" ref="AG83:AH83" si="445">AG97-AG90</f>
        <v>23540890.890000001</v>
      </c>
      <c r="AH83" s="237">
        <f t="shared" si="445"/>
        <v>27226673.770000003</v>
      </c>
      <c r="AI83" s="207">
        <f t="shared" ref="AI83" si="446">AI97-AI90</f>
        <v>21577211.210000001</v>
      </c>
      <c r="AJ83" s="367">
        <f t="shared" ref="AJ83:AK83" si="447">AJ97-AJ90</f>
        <v>26270573.440000001</v>
      </c>
      <c r="AK83" s="454">
        <f t="shared" si="447"/>
        <v>25837578.810000002</v>
      </c>
      <c r="AL83" s="237">
        <f t="shared" ref="AL83:AM83" si="448">AL97-AL90</f>
        <v>31271699.100000001</v>
      </c>
      <c r="AM83" s="237">
        <f t="shared" si="448"/>
        <v>30276480.120000001</v>
      </c>
      <c r="AN83" s="237">
        <f t="shared" ref="AN83" si="449">AN97-AN90</f>
        <v>24616257.550000001</v>
      </c>
      <c r="AO83" s="237">
        <f t="shared" ref="AO83" si="450">AO97-AO90</f>
        <v>23054402.329999998</v>
      </c>
      <c r="AP83" s="237">
        <f t="shared" ref="AP83:AQ83" si="451">AP97-AP90</f>
        <v>21346761.809999999</v>
      </c>
      <c r="AQ83" s="237">
        <f t="shared" si="451"/>
        <v>21614563.149999999</v>
      </c>
      <c r="AR83" s="237">
        <f t="shared" ref="AR83:AS83" si="452">AR97-AR90</f>
        <v>24678853.139999997</v>
      </c>
      <c r="AS83" s="237">
        <f t="shared" si="452"/>
        <v>26362123.579999998</v>
      </c>
      <c r="AT83" s="237">
        <f t="shared" ref="AT83" si="453">AT97-AT90</f>
        <v>27486543.98</v>
      </c>
      <c r="AU83" s="207"/>
      <c r="AV83" s="367"/>
      <c r="AW83" s="406">
        <f t="shared" si="399"/>
        <v>-0.1261414678616701</v>
      </c>
      <c r="AX83" s="190">
        <f t="shared" si="399"/>
        <v>-0.10490508385709715</v>
      </c>
      <c r="AY83" s="191">
        <f t="shared" si="399"/>
        <v>-6.8423983305546554E-2</v>
      </c>
      <c r="AZ83" s="191">
        <f t="shared" si="399"/>
        <v>-2.4020390255478544E-2</v>
      </c>
      <c r="BA83" s="191">
        <f t="shared" si="399"/>
        <v>-0.11918600593551124</v>
      </c>
      <c r="BB83" s="191">
        <f t="shared" si="399"/>
        <v>0.17955395738550073</v>
      </c>
      <c r="BC83" s="191">
        <f t="shared" si="399"/>
        <v>0.34757210860722421</v>
      </c>
      <c r="BD83" s="191">
        <f t="shared" si="399"/>
        <v>2.8576593273012263E-2</v>
      </c>
      <c r="BE83" s="191">
        <f t="shared" si="399"/>
        <v>3.7672961223851345E-2</v>
      </c>
      <c r="BF83" s="191">
        <f t="shared" si="399"/>
        <v>8.5243287776666385E-2</v>
      </c>
      <c r="BG83" s="191">
        <f t="shared" si="400"/>
        <v>-6.773055991719118E-2</v>
      </c>
      <c r="BH83" s="191">
        <f t="shared" si="400"/>
        <v>0.21109354589038037</v>
      </c>
      <c r="BI83" s="191">
        <f t="shared" si="400"/>
        <v>0.23369876053683414</v>
      </c>
      <c r="BJ83" s="191">
        <f t="shared" si="400"/>
        <v>0.12625810994296616</v>
      </c>
      <c r="BK83" s="191">
        <f t="shared" si="400"/>
        <v>8.1090831424665583E-2</v>
      </c>
      <c r="BL83" s="191">
        <f t="shared" si="400"/>
        <v>0.18225184822767013</v>
      </c>
      <c r="BM83" s="191">
        <f t="shared" si="400"/>
        <v>2.1083924090136989E-2</v>
      </c>
      <c r="BN83" s="191">
        <f t="shared" si="400"/>
        <v>-9.8932176118322335E-2</v>
      </c>
      <c r="BO83" s="191">
        <f t="shared" si="400"/>
        <v>-0.14844491312269104</v>
      </c>
      <c r="BP83" s="314">
        <f t="shared" si="400"/>
        <v>0.33688782563124614</v>
      </c>
      <c r="BQ83" s="314">
        <f t="shared" si="401"/>
        <v>0.24260778900563423</v>
      </c>
      <c r="BR83" s="314">
        <f t="shared" si="401"/>
        <v>9.4838588869632104E-2</v>
      </c>
      <c r="BS83" s="439">
        <f t="shared" si="401"/>
        <v>2.1127516992955678E-2</v>
      </c>
      <c r="BT83" s="380">
        <f t="shared" si="401"/>
        <v>0.13318202473079788</v>
      </c>
      <c r="BU83" s="380">
        <f t="shared" si="401"/>
        <v>8.9951459261678621E-2</v>
      </c>
      <c r="BV83" s="380">
        <f t="shared" si="401"/>
        <v>8.3703780882174381E-2</v>
      </c>
      <c r="BW83" s="380">
        <f t="shared" si="401"/>
        <v>0.14547385405388735</v>
      </c>
      <c r="BX83" s="380">
        <f t="shared" si="401"/>
        <v>1.5884134554118949E-3</v>
      </c>
      <c r="BY83" s="380">
        <f t="shared" si="401"/>
        <v>-1.0817697087631081E-2</v>
      </c>
      <c r="BZ83" s="380">
        <f t="shared" si="401"/>
        <v>0.12438847020243408</v>
      </c>
      <c r="CA83" s="380">
        <f>IF(ISERROR((AS83-AG83)/AG83)=TRUE,0,(AS83-AG83)/AG83)</f>
        <v>0.11984392193068771</v>
      </c>
      <c r="CB83" s="380">
        <f>IF(ISERROR((AT83-AH83)/AH83)=TRUE,0,(AT83-AH83)/AH83)</f>
        <v>9.5446918046352726E-3</v>
      </c>
      <c r="CC83" s="91">
        <f>O83-C83</f>
        <v>-3250168.2799999975</v>
      </c>
      <c r="CD83" s="93">
        <f>P83-D83</f>
        <v>-2363746.7899999991</v>
      </c>
      <c r="CE83" s="94">
        <f>Q83-E83</f>
        <v>-1367403.0899999999</v>
      </c>
      <c r="CF83" s="94">
        <f>R83-F83</f>
        <v>-443682.22000000253</v>
      </c>
      <c r="CG83" s="94">
        <f>S83-G83</f>
        <v>-2895674.5300000012</v>
      </c>
      <c r="CH83" s="94">
        <f>T83-H83</f>
        <v>3707902.2600000016</v>
      </c>
      <c r="CI83" s="94">
        <f>U83-I83</f>
        <v>7130222</v>
      </c>
      <c r="CJ83" s="94">
        <f>V83-J83</f>
        <v>565813.66999999806</v>
      </c>
      <c r="CK83" s="94">
        <f>W83-K83</f>
        <v>630420.75</v>
      </c>
      <c r="CL83" s="94">
        <f>X83-L83</f>
        <v>1884744.7399999984</v>
      </c>
      <c r="CM83" s="94">
        <f>Y83-M83</f>
        <v>-1838294.3500000015</v>
      </c>
      <c r="CN83" s="94">
        <f>Z83-N83</f>
        <v>4810044.1999999993</v>
      </c>
      <c r="CO83" s="94">
        <f>AA83-O83</f>
        <v>5261935.34</v>
      </c>
      <c r="CP83" s="94">
        <f>AB83-P83</f>
        <v>2546436.1500000022</v>
      </c>
      <c r="CQ83" s="94">
        <f>AC83-Q83</f>
        <v>1509656.9000000022</v>
      </c>
      <c r="CR83" s="94">
        <f>AD83-R83</f>
        <v>3285524.0600000024</v>
      </c>
      <c r="CS83" s="94">
        <f>AE83-S83</f>
        <v>451190.69000000134</v>
      </c>
      <c r="CT83" s="94">
        <f>AF83-T83</f>
        <v>-2409842.5599999987</v>
      </c>
      <c r="CU83" s="94">
        <f>AG83-U83</f>
        <v>-4103698.6999999993</v>
      </c>
      <c r="CV83" s="331">
        <f>AH83-V83</f>
        <v>6860960.7700000033</v>
      </c>
      <c r="CW83" s="331">
        <f>AI83-W83</f>
        <v>4212752.8500000015</v>
      </c>
      <c r="CX83" s="331">
        <f>AJ83-X83</f>
        <v>2275645.1400000006</v>
      </c>
      <c r="CY83" s="331">
        <f>AK83-Y83</f>
        <v>534589.34000000358</v>
      </c>
      <c r="CZ83" s="331">
        <f>AL83-Z83</f>
        <v>3675339.1000000015</v>
      </c>
      <c r="DA83" s="331">
        <f>AM83-AA83</f>
        <v>2498655.8300000019</v>
      </c>
      <c r="DB83" s="331">
        <f>AN83-AB83</f>
        <v>1901325.6799999997</v>
      </c>
      <c r="DC83" s="331">
        <f>AO83-AC83</f>
        <v>2927882.4199999981</v>
      </c>
      <c r="DD83" s="331">
        <f>AP83-AD83</f>
        <v>33853.709999997169</v>
      </c>
      <c r="DE83" s="331">
        <f>AQ83-AE83</f>
        <v>-236376.85000000149</v>
      </c>
      <c r="DF83" s="331">
        <f>AR83-AF83</f>
        <v>2730163.8799999952</v>
      </c>
      <c r="DG83" s="331">
        <f>AS83-AG83</f>
        <v>2821232.6899999976</v>
      </c>
      <c r="DH83" s="331">
        <f>AT83-AH83</f>
        <v>259870.20999999717</v>
      </c>
      <c r="DI83" s="348"/>
    </row>
    <row r="84" spans="1:113" s="37" customFormat="1" x14ac:dyDescent="0.25">
      <c r="A84" s="139"/>
      <c r="B84" s="38" t="s">
        <v>34</v>
      </c>
      <c r="C84" s="91">
        <f t="shared" si="402"/>
        <v>27996240.409999996</v>
      </c>
      <c r="D84" s="92">
        <f t="shared" si="402"/>
        <v>26495953.200000003</v>
      </c>
      <c r="E84" s="92">
        <f t="shared" si="402"/>
        <v>24423561.510000002</v>
      </c>
      <c r="F84" s="92">
        <f t="shared" si="402"/>
        <v>21735933.969999999</v>
      </c>
      <c r="G84" s="92">
        <f t="shared" si="402"/>
        <v>24690633.440000001</v>
      </c>
      <c r="H84" s="92">
        <f t="shared" si="402"/>
        <v>25362586.899999999</v>
      </c>
      <c r="I84" s="92">
        <f t="shared" si="402"/>
        <v>24318314.32</v>
      </c>
      <c r="J84" s="92">
        <f t="shared" si="402"/>
        <v>25573217.240000002</v>
      </c>
      <c r="K84" s="92">
        <f t="shared" si="402"/>
        <v>20523198.120000001</v>
      </c>
      <c r="L84" s="258">
        <f t="shared" si="402"/>
        <v>25572169.509999998</v>
      </c>
      <c r="M84" s="34">
        <f t="shared" si="402"/>
        <v>29472822.580000002</v>
      </c>
      <c r="N84" s="92">
        <f t="shared" si="402"/>
        <v>24483587.810000002</v>
      </c>
      <c r="O84" s="207">
        <f t="shared" si="402"/>
        <v>23304887.970000003</v>
      </c>
      <c r="P84" s="207">
        <f t="shared" si="402"/>
        <v>24109687.59</v>
      </c>
      <c r="Q84" s="208">
        <f t="shared" si="402"/>
        <v>22156473.59</v>
      </c>
      <c r="R84" s="207">
        <f t="shared" ref="R84:U84" si="454">R98-R91</f>
        <v>27036705.460000001</v>
      </c>
      <c r="S84" s="207">
        <f t="shared" si="454"/>
        <v>25185500.73</v>
      </c>
      <c r="T84" s="207">
        <f t="shared" si="454"/>
        <v>26536015.100000001</v>
      </c>
      <c r="U84" s="207">
        <f t="shared" si="454"/>
        <v>26506545.870000001</v>
      </c>
      <c r="V84" s="207">
        <f t="shared" ref="V84:W84" si="455">V98-V91</f>
        <v>23563048</v>
      </c>
      <c r="W84" s="207">
        <f t="shared" si="455"/>
        <v>22441609.25</v>
      </c>
      <c r="X84" s="289">
        <f t="shared" ref="X84:Y84" si="456">X98-X91</f>
        <v>30085560.059999999</v>
      </c>
      <c r="Y84" s="207">
        <f t="shared" si="456"/>
        <v>27045516.619999997</v>
      </c>
      <c r="Z84" s="237">
        <f t="shared" ref="Z84" si="457">Z98-Z91</f>
        <v>30042415</v>
      </c>
      <c r="AA84" s="237">
        <f t="shared" ref="AA84:AB84" si="458">AA98-AA91</f>
        <v>32086105.630000003</v>
      </c>
      <c r="AB84" s="237">
        <f t="shared" si="458"/>
        <v>25564888.010000002</v>
      </c>
      <c r="AC84" s="237">
        <f t="shared" ref="AC84:AD84" si="459">AC98-AC91</f>
        <v>23347354.27</v>
      </c>
      <c r="AD84" s="237">
        <f t="shared" si="459"/>
        <v>26176472.149999999</v>
      </c>
      <c r="AE84" s="237">
        <f t="shared" ref="AE84" si="460">AE98-AE91</f>
        <v>26704954</v>
      </c>
      <c r="AF84" s="237">
        <f t="shared" ref="AF84" si="461">AF98-AF91</f>
        <v>28138847.449999999</v>
      </c>
      <c r="AG84" s="237">
        <f t="shared" ref="AG84:AH84" si="462">AG98-AG91</f>
        <v>28170690.77</v>
      </c>
      <c r="AH84" s="237">
        <f t="shared" si="462"/>
        <v>24024870.18</v>
      </c>
      <c r="AI84" s="207">
        <f t="shared" ref="AI84" si="463">AI98-AI91</f>
        <v>24209911.550000001</v>
      </c>
      <c r="AJ84" s="367">
        <f t="shared" ref="AJ84:AK84" si="464">AJ98-AJ91</f>
        <v>30903943.68</v>
      </c>
      <c r="AK84" s="454">
        <f t="shared" si="464"/>
        <v>30798507.790000003</v>
      </c>
      <c r="AL84" s="237">
        <f t="shared" ref="AL84:AM84" si="465">AL98-AL91</f>
        <v>33436241.59</v>
      </c>
      <c r="AM84" s="237">
        <f t="shared" si="465"/>
        <v>35570795.589999996</v>
      </c>
      <c r="AN84" s="237">
        <f t="shared" ref="AN84" si="466">AN98-AN91</f>
        <v>26333714.920000002</v>
      </c>
      <c r="AO84" s="237">
        <f t="shared" ref="AO84" si="467">AO98-AO91</f>
        <v>28525014.890000001</v>
      </c>
      <c r="AP84" s="237">
        <f t="shared" ref="AP84:AQ84" si="468">AP98-AP91</f>
        <v>27416486.300000001</v>
      </c>
      <c r="AQ84" s="237">
        <f t="shared" si="468"/>
        <v>23816323.199999999</v>
      </c>
      <c r="AR84" s="237">
        <f t="shared" ref="AR84:AS84" si="469">AR98-AR91</f>
        <v>31993375.199999999</v>
      </c>
      <c r="AS84" s="237">
        <f t="shared" si="469"/>
        <v>23790420.09</v>
      </c>
      <c r="AT84" s="237">
        <f t="shared" ref="AT84" si="470">AT98-AT91</f>
        <v>25806929.25</v>
      </c>
      <c r="AU84" s="207"/>
      <c r="AV84" s="367"/>
      <c r="AW84" s="406">
        <f t="shared" si="399"/>
        <v>-0.16757080133960725</v>
      </c>
      <c r="AX84" s="190">
        <f t="shared" si="399"/>
        <v>-9.0061512110460804E-2</v>
      </c>
      <c r="AY84" s="191">
        <f t="shared" si="399"/>
        <v>-9.2823805368097673E-2</v>
      </c>
      <c r="AZ84" s="191">
        <f t="shared" si="399"/>
        <v>0.24387134674388239</v>
      </c>
      <c r="BA84" s="191">
        <f t="shared" si="399"/>
        <v>2.0042713412054085E-2</v>
      </c>
      <c r="BB84" s="191">
        <f t="shared" si="399"/>
        <v>4.6266108604245057E-2</v>
      </c>
      <c r="BC84" s="191">
        <f t="shared" si="399"/>
        <v>8.9982863170756183E-2</v>
      </c>
      <c r="BD84" s="191">
        <f t="shared" si="399"/>
        <v>-7.8604472058987671E-2</v>
      </c>
      <c r="BE84" s="191">
        <f t="shared" si="399"/>
        <v>9.3475252676652465E-2</v>
      </c>
      <c r="BF84" s="191">
        <f t="shared" si="399"/>
        <v>0.17649619240303563</v>
      </c>
      <c r="BG84" s="191">
        <f t="shared" si="400"/>
        <v>-8.235743127117906E-2</v>
      </c>
      <c r="BH84" s="191">
        <f t="shared" si="400"/>
        <v>0.22704299848282722</v>
      </c>
      <c r="BI84" s="191">
        <f t="shared" si="400"/>
        <v>0.3767972483413744</v>
      </c>
      <c r="BJ84" s="191">
        <f t="shared" si="400"/>
        <v>6.0357497979508318E-2</v>
      </c>
      <c r="BK84" s="191">
        <f t="shared" si="400"/>
        <v>5.3748656128089184E-2</v>
      </c>
      <c r="BL84" s="191">
        <f t="shared" si="400"/>
        <v>-3.1817238652567782E-2</v>
      </c>
      <c r="BM84" s="191">
        <f t="shared" si="400"/>
        <v>6.0330476899753883E-2</v>
      </c>
      <c r="BN84" s="191">
        <f t="shared" si="400"/>
        <v>6.0402149454610372E-2</v>
      </c>
      <c r="BO84" s="191">
        <f t="shared" si="400"/>
        <v>6.2782412622214609E-2</v>
      </c>
      <c r="BP84" s="314">
        <f t="shared" si="400"/>
        <v>1.9599424488716388E-2</v>
      </c>
      <c r="BQ84" s="314">
        <f t="shared" si="401"/>
        <v>7.879569955528036E-2</v>
      </c>
      <c r="BR84" s="314">
        <f t="shared" si="401"/>
        <v>2.7201874200376813E-2</v>
      </c>
      <c r="BS84" s="439">
        <f t="shared" si="401"/>
        <v>0.13876574157302993</v>
      </c>
      <c r="BT84" s="380">
        <f t="shared" si="401"/>
        <v>0.11296783530884584</v>
      </c>
      <c r="BU84" s="380">
        <f t="shared" si="401"/>
        <v>0.10860432862073056</v>
      </c>
      <c r="BV84" s="380">
        <f t="shared" si="401"/>
        <v>3.0073548912057217E-2</v>
      </c>
      <c r="BW84" s="380">
        <f t="shared" si="401"/>
        <v>0.22176648198005869</v>
      </c>
      <c r="BX84" s="380">
        <f t="shared" si="401"/>
        <v>4.7371324252340183E-2</v>
      </c>
      <c r="BY84" s="380">
        <f t="shared" si="401"/>
        <v>-0.1081683495878705</v>
      </c>
      <c r="BZ84" s="380">
        <f t="shared" si="401"/>
        <v>0.13698243173780025</v>
      </c>
      <c r="CA84" s="380">
        <f>IF(ISERROR((AS84-AG84)/AG84)=TRUE,0,(AS84-AG84)/AG84)</f>
        <v>-0.15549035399106045</v>
      </c>
      <c r="CB84" s="380">
        <f>IF(ISERROR((AT84-AH84)/AH84)=TRUE,0,(AT84-AH84)/AH84)</f>
        <v>7.417559623208754E-2</v>
      </c>
      <c r="CC84" s="91">
        <f>O84-C84</f>
        <v>-4691352.4399999939</v>
      </c>
      <c r="CD84" s="93">
        <f>P84-D84</f>
        <v>-2386265.6100000031</v>
      </c>
      <c r="CE84" s="94">
        <f>Q84-E84</f>
        <v>-2267087.9200000018</v>
      </c>
      <c r="CF84" s="94">
        <f>R84-F84</f>
        <v>5300771.4900000021</v>
      </c>
      <c r="CG84" s="94">
        <f>S84-G84</f>
        <v>494867.28999999911</v>
      </c>
      <c r="CH84" s="94">
        <f>T84-H84</f>
        <v>1173428.200000003</v>
      </c>
      <c r="CI84" s="94">
        <f>U84-I84</f>
        <v>2188231.5500000007</v>
      </c>
      <c r="CJ84" s="94">
        <f>V84-J84</f>
        <v>-2010169.2400000021</v>
      </c>
      <c r="CK84" s="94">
        <f>W84-K84</f>
        <v>1918411.129999999</v>
      </c>
      <c r="CL84" s="94">
        <f>X84-L84</f>
        <v>4513390.5500000007</v>
      </c>
      <c r="CM84" s="94">
        <f>Y84-M84</f>
        <v>-2427305.9600000046</v>
      </c>
      <c r="CN84" s="94">
        <f>Z84-N84</f>
        <v>5558827.1899999976</v>
      </c>
      <c r="CO84" s="94">
        <f>AA84-O84</f>
        <v>8781217.6600000001</v>
      </c>
      <c r="CP84" s="94">
        <f>AB84-P84</f>
        <v>1455200.4200000018</v>
      </c>
      <c r="CQ84" s="94">
        <f>AC84-Q84</f>
        <v>1190880.6799999997</v>
      </c>
      <c r="CR84" s="94">
        <f>AD84-R84</f>
        <v>-860233.31000000238</v>
      </c>
      <c r="CS84" s="94">
        <f>AE84-S84</f>
        <v>1519453.2699999996</v>
      </c>
      <c r="CT84" s="94">
        <f>AF84-T84</f>
        <v>1602832.3499999978</v>
      </c>
      <c r="CU84" s="94">
        <f>AG84-U84</f>
        <v>1664144.8999999985</v>
      </c>
      <c r="CV84" s="331">
        <f>AH84-V84</f>
        <v>461822.1799999997</v>
      </c>
      <c r="CW84" s="331">
        <f>AI84-W84</f>
        <v>1768302.3000000007</v>
      </c>
      <c r="CX84" s="331">
        <f>AJ84-X84</f>
        <v>818383.62000000104</v>
      </c>
      <c r="CY84" s="331">
        <f>AK84-Y84</f>
        <v>3752991.1700000055</v>
      </c>
      <c r="CZ84" s="331">
        <f>AL84-Z84</f>
        <v>3393826.59</v>
      </c>
      <c r="DA84" s="331">
        <f>AM84-AA84</f>
        <v>3484689.9599999934</v>
      </c>
      <c r="DB84" s="331">
        <f>AN84-AB84</f>
        <v>768826.91000000015</v>
      </c>
      <c r="DC84" s="331">
        <f>AO84-AC84</f>
        <v>5177660.620000001</v>
      </c>
      <c r="DD84" s="331">
        <f>AP84-AD84</f>
        <v>1240014.1500000022</v>
      </c>
      <c r="DE84" s="331">
        <f>AQ84-AE84</f>
        <v>-2888630.8000000007</v>
      </c>
      <c r="DF84" s="331">
        <f>AR84-AF84</f>
        <v>3854527.75</v>
      </c>
      <c r="DG84" s="331">
        <f>AS84-AG84</f>
        <v>-4380270.68</v>
      </c>
      <c r="DH84" s="331">
        <f>AT84-AH84</f>
        <v>1782059.0700000003</v>
      </c>
      <c r="DI84" s="348"/>
    </row>
    <row r="85" spans="1:113" s="122" customFormat="1" x14ac:dyDescent="0.25">
      <c r="A85" s="140"/>
      <c r="B85" s="38" t="s">
        <v>35</v>
      </c>
      <c r="C85" s="123">
        <f>SUM(C80:C84)</f>
        <v>155895097.56999999</v>
      </c>
      <c r="D85" s="124">
        <f t="shared" ref="D85:CE85" si="471">SUM(D80:D84)</f>
        <v>129986928.05</v>
      </c>
      <c r="E85" s="124">
        <f t="shared" si="471"/>
        <v>115733267.64999999</v>
      </c>
      <c r="F85" s="124">
        <f t="shared" si="471"/>
        <v>103032343.59</v>
      </c>
      <c r="G85" s="124">
        <f t="shared" si="471"/>
        <v>131489010.56</v>
      </c>
      <c r="H85" s="124">
        <f t="shared" si="471"/>
        <v>136882239.18000001</v>
      </c>
      <c r="I85" s="124">
        <f t="shared" si="471"/>
        <v>121245597.42000002</v>
      </c>
      <c r="J85" s="124">
        <f t="shared" si="471"/>
        <v>119180814.5</v>
      </c>
      <c r="K85" s="124">
        <f t="shared" si="471"/>
        <v>107643828.36</v>
      </c>
      <c r="L85" s="259">
        <f t="shared" si="471"/>
        <v>150528370.09</v>
      </c>
      <c r="M85" s="125">
        <f t="shared" si="471"/>
        <v>183029601.02000001</v>
      </c>
      <c r="N85" s="124">
        <f t="shared" si="471"/>
        <v>145016465.38999999</v>
      </c>
      <c r="O85" s="272">
        <f t="shared" si="471"/>
        <v>144934792.44000003</v>
      </c>
      <c r="P85" s="201">
        <f t="shared" si="471"/>
        <v>133895854.75</v>
      </c>
      <c r="Q85" s="201">
        <f t="shared" si="471"/>
        <v>123688432.64000002</v>
      </c>
      <c r="R85" s="201">
        <f t="shared" ref="R85:U85" si="472">SUM(R80:R84)</f>
        <v>113615677.70000002</v>
      </c>
      <c r="S85" s="201">
        <f t="shared" si="472"/>
        <v>147744137.75999999</v>
      </c>
      <c r="T85" s="201">
        <f t="shared" si="472"/>
        <v>155808041.03999999</v>
      </c>
      <c r="U85" s="201">
        <f t="shared" si="472"/>
        <v>139778523.36000001</v>
      </c>
      <c r="V85" s="201">
        <f t="shared" ref="V85:W85" si="473">SUM(V80:V84)</f>
        <v>119941739</v>
      </c>
      <c r="W85" s="201">
        <f t="shared" si="473"/>
        <v>115315913.31</v>
      </c>
      <c r="X85" s="295">
        <f t="shared" ref="X85:Y85" si="474">SUM(X80:X84)</f>
        <v>159375545.50999999</v>
      </c>
      <c r="Y85" s="272">
        <f t="shared" si="474"/>
        <v>181193180.31999999</v>
      </c>
      <c r="Z85" s="238">
        <f t="shared" ref="Z85" si="475">SUM(Z80:Z84)</f>
        <v>180709441</v>
      </c>
      <c r="AA85" s="238">
        <f t="shared" ref="AA85:AB85" si="476">SUM(AA80:AA84)</f>
        <v>182179492.00999999</v>
      </c>
      <c r="AB85" s="238">
        <f t="shared" si="476"/>
        <v>138225095.83000001</v>
      </c>
      <c r="AC85" s="238">
        <f t="shared" ref="AC85:AD85" si="477">SUM(AC80:AC84)</f>
        <v>117381459.82000001</v>
      </c>
      <c r="AD85" s="238">
        <f t="shared" si="477"/>
        <v>129378016.65000001</v>
      </c>
      <c r="AE85" s="238">
        <f t="shared" ref="AE85" si="478">SUM(AE80:AE84)</f>
        <v>138823539</v>
      </c>
      <c r="AF85" s="238">
        <f t="shared" ref="AF85" si="479">SUM(AF80:AF84)</f>
        <v>141839882.47</v>
      </c>
      <c r="AG85" s="238">
        <f t="shared" ref="AG85:AH85" si="480">SUM(AG80:AG84)</f>
        <v>144047075.81999999</v>
      </c>
      <c r="AH85" s="238">
        <f t="shared" si="480"/>
        <v>135202981.27000001</v>
      </c>
      <c r="AI85" s="201">
        <f t="shared" ref="AI85" si="481">SUM(AI80:AI84)</f>
        <v>120933380.27</v>
      </c>
      <c r="AJ85" s="368">
        <f t="shared" ref="AJ85:AK85" si="482">SUM(AJ80:AJ84)</f>
        <v>181895224.14000002</v>
      </c>
      <c r="AK85" s="455">
        <f t="shared" si="482"/>
        <v>180497324.06</v>
      </c>
      <c r="AL85" s="435">
        <f t="shared" ref="AL85:AM85" si="483">SUM(AL80:AL84)</f>
        <v>196380029.87</v>
      </c>
      <c r="AM85" s="435">
        <f t="shared" si="483"/>
        <v>199237810.95000002</v>
      </c>
      <c r="AN85" s="435">
        <f t="shared" ref="AN85" si="484">SUM(AN80:AN84)</f>
        <v>147753431.10000002</v>
      </c>
      <c r="AO85" s="238">
        <f t="shared" ref="AO85" si="485">SUM(AO80:AO84)</f>
        <v>128301417.47</v>
      </c>
      <c r="AP85" s="238">
        <f t="shared" ref="AP85:AQ85" si="486">SUM(AP80:AP84)</f>
        <v>131115767.77999999</v>
      </c>
      <c r="AQ85" s="238">
        <f t="shared" si="486"/>
        <v>129942193.3</v>
      </c>
      <c r="AR85" s="238">
        <f t="shared" ref="AR85:AS85" si="487">SUM(AR80:AR84)</f>
        <v>167354897.74999997</v>
      </c>
      <c r="AS85" s="238">
        <f t="shared" si="487"/>
        <v>122339226.33000001</v>
      </c>
      <c r="AT85" s="238">
        <f t="shared" ref="AT85" si="488">SUM(AT80:AT84)</f>
        <v>130198247.58000001</v>
      </c>
      <c r="AU85" s="201"/>
      <c r="AV85" s="368"/>
      <c r="AW85" s="407">
        <f t="shared" si="399"/>
        <v>-7.030564335147596E-2</v>
      </c>
      <c r="AX85" s="192">
        <f t="shared" si="399"/>
        <v>3.0071690735674735E-2</v>
      </c>
      <c r="AY85" s="193">
        <f t="shared" si="399"/>
        <v>6.873706369423524E-2</v>
      </c>
      <c r="AZ85" s="193">
        <f t="shared" si="399"/>
        <v>0.10271856138801058</v>
      </c>
      <c r="BA85" s="193">
        <f t="shared" si="399"/>
        <v>0.12362346579969571</v>
      </c>
      <c r="BB85" s="193">
        <f t="shared" si="399"/>
        <v>0.13826338591022444</v>
      </c>
      <c r="BC85" s="193">
        <f t="shared" si="399"/>
        <v>0.15285442386663442</v>
      </c>
      <c r="BD85" s="193">
        <f t="shared" si="399"/>
        <v>6.3846224175620149E-3</v>
      </c>
      <c r="BE85" s="193">
        <f t="shared" si="399"/>
        <v>7.1272873390769501E-2</v>
      </c>
      <c r="BF85" s="193">
        <f t="shared" si="399"/>
        <v>5.8774139484206955E-2</v>
      </c>
      <c r="BG85" s="193">
        <f t="shared" si="400"/>
        <v>-1.0033462837518553E-2</v>
      </c>
      <c r="BH85" s="193">
        <f t="shared" si="400"/>
        <v>0.24613050327774244</v>
      </c>
      <c r="BI85" s="193">
        <f t="shared" si="400"/>
        <v>0.2569755608227644</v>
      </c>
      <c r="BJ85" s="193">
        <f t="shared" si="400"/>
        <v>3.2332898491019293E-2</v>
      </c>
      <c r="BK85" s="193">
        <f t="shared" si="400"/>
        <v>-5.0990805569965436E-2</v>
      </c>
      <c r="BL85" s="193">
        <f t="shared" si="400"/>
        <v>0.13873383734611114</v>
      </c>
      <c r="BM85" s="193">
        <f t="shared" si="400"/>
        <v>-6.0378698574767672E-2</v>
      </c>
      <c r="BN85" s="193">
        <f t="shared" si="400"/>
        <v>-8.9649792634348066E-2</v>
      </c>
      <c r="BO85" s="193">
        <f t="shared" si="400"/>
        <v>3.0537970765410854E-2</v>
      </c>
      <c r="BP85" s="315">
        <f t="shared" si="400"/>
        <v>0.1272387944116769</v>
      </c>
      <c r="BQ85" s="315">
        <f t="shared" si="401"/>
        <v>4.8713718677306408E-2</v>
      </c>
      <c r="BR85" s="315">
        <f t="shared" si="401"/>
        <v>0.14129946070419588</v>
      </c>
      <c r="BS85" s="470">
        <f t="shared" si="401"/>
        <v>-3.8404108740243922E-3</v>
      </c>
      <c r="BT85" s="433">
        <f t="shared" si="401"/>
        <v>8.6717045790651329E-2</v>
      </c>
      <c r="BU85" s="433">
        <f t="shared" si="401"/>
        <v>9.3634682761458587E-2</v>
      </c>
      <c r="BV85" s="433">
        <f t="shared" si="401"/>
        <v>6.8933468360323658E-2</v>
      </c>
      <c r="BW85" s="433">
        <f t="shared" si="401"/>
        <v>9.302966300423704E-2</v>
      </c>
      <c r="BX85" s="433">
        <f t="shared" si="401"/>
        <v>1.3431579606766064E-2</v>
      </c>
      <c r="BY85" s="433">
        <f t="shared" si="401"/>
        <v>-6.3975790877943278E-2</v>
      </c>
      <c r="BZ85" s="433">
        <f t="shared" si="401"/>
        <v>0.17988604358436741</v>
      </c>
      <c r="CA85" s="433">
        <f>IF(ISERROR((AS85-AG85)/AG85)=TRUE,0,(AS85-AG85)/AG85)</f>
        <v>-0.15069968874013051</v>
      </c>
      <c r="CB85" s="433">
        <f>IF(ISERROR((AT85-AH85)/AH85)=TRUE,0,(AT85-AH85)/AH85)</f>
        <v>-3.7016444777985755E-2</v>
      </c>
      <c r="CC85" s="123">
        <f t="shared" si="366"/>
        <v>-10960305.129999988</v>
      </c>
      <c r="CD85" s="126">
        <f t="shared" si="471"/>
        <v>3908926.7000000011</v>
      </c>
      <c r="CE85" s="127">
        <f t="shared" si="471"/>
        <v>7955164.9900000021</v>
      </c>
      <c r="CF85" s="127">
        <f t="shared" ref="CF85:CG85" si="489">SUM(CF80:CF84)</f>
        <v>10583334.109999996</v>
      </c>
      <c r="CG85" s="127">
        <f t="shared" si="489"/>
        <v>16255127.199999992</v>
      </c>
      <c r="CH85" s="127">
        <f t="shared" ref="CH85:CI85" si="490">SUM(CH80:CH84)</f>
        <v>18925801.859999999</v>
      </c>
      <c r="CI85" s="127">
        <f t="shared" si="490"/>
        <v>18532925.93999999</v>
      </c>
      <c r="CJ85" s="127">
        <f t="shared" ref="CJ85:CK85" si="491">SUM(CJ80:CJ84)</f>
        <v>760924.49999999721</v>
      </c>
      <c r="CK85" s="127">
        <f t="shared" si="491"/>
        <v>7672084.9499999955</v>
      </c>
      <c r="CL85" s="127">
        <f t="shared" ref="CL85:CM85" si="492">SUM(CL80:CL84)</f>
        <v>8847175.4200000092</v>
      </c>
      <c r="CM85" s="127">
        <f t="shared" si="492"/>
        <v>-1836420.6999999993</v>
      </c>
      <c r="CN85" s="127">
        <f t="shared" ref="CN85" si="493">SUM(CN80:CN84)</f>
        <v>35692975.609999992</v>
      </c>
      <c r="CO85" s="127">
        <f t="shared" ref="CO85:CP85" si="494">SUM(CO80:CO84)</f>
        <v>37244699.570000008</v>
      </c>
      <c r="CP85" s="127">
        <f t="shared" si="494"/>
        <v>4329241.0800000038</v>
      </c>
      <c r="CQ85" s="127">
        <f t="shared" ref="CQ85:CR85" si="495">SUM(CQ80:CQ84)</f>
        <v>-6306972.8199999947</v>
      </c>
      <c r="CR85" s="127">
        <f t="shared" si="495"/>
        <v>15762338.949999997</v>
      </c>
      <c r="CS85" s="127">
        <f t="shared" ref="CS85:CT85" si="496">SUM(CS80:CS84)</f>
        <v>-8920598.7599999867</v>
      </c>
      <c r="CT85" s="127">
        <f t="shared" si="496"/>
        <v>-13968158.569999995</v>
      </c>
      <c r="CU85" s="127">
        <f t="shared" ref="CU85:CV85" si="497">SUM(CU80:CU84)</f>
        <v>4268552.4600000102</v>
      </c>
      <c r="CV85" s="332">
        <f t="shared" si="497"/>
        <v>15261242.270000003</v>
      </c>
      <c r="CW85" s="332">
        <f t="shared" ref="CW85:CX85" si="498">SUM(CW80:CW84)</f>
        <v>5617466.9599999981</v>
      </c>
      <c r="CX85" s="332">
        <f t="shared" si="498"/>
        <v>22519678.630000006</v>
      </c>
      <c r="CY85" s="332">
        <f t="shared" ref="CY85" si="499">SUM(CY80:CY84)</f>
        <v>-695856.25999998301</v>
      </c>
      <c r="CZ85" s="332">
        <f t="shared" ref="CZ85:DA85" si="500">SUM(CZ80:CZ84)</f>
        <v>15670588.870000001</v>
      </c>
      <c r="DA85" s="332">
        <f t="shared" si="500"/>
        <v>17058318.939999994</v>
      </c>
      <c r="DB85" s="332">
        <f t="shared" ref="DB85" si="501">SUM(DB80:DB84)</f>
        <v>9528335.2700000014</v>
      </c>
      <c r="DC85" s="332">
        <f t="shared" ref="DC85:DD85" si="502">SUM(DC80:DC84)</f>
        <v>10919957.649999995</v>
      </c>
      <c r="DD85" s="332">
        <f t="shared" si="502"/>
        <v>1737751.1300000036</v>
      </c>
      <c r="DE85" s="332">
        <f t="shared" ref="DE85:DF85" si="503">SUM(DE80:DE84)</f>
        <v>-8881345.7000000067</v>
      </c>
      <c r="DF85" s="332">
        <f t="shared" si="503"/>
        <v>25515015.279999994</v>
      </c>
      <c r="DG85" s="332">
        <f t="shared" ref="DG85:DH85" si="504">SUM(DG80:DG84)</f>
        <v>-21707849.490000002</v>
      </c>
      <c r="DH85" s="332">
        <f t="shared" si="504"/>
        <v>-5004733.6899999958</v>
      </c>
      <c r="DI85" s="349"/>
    </row>
    <row r="86" spans="1:113" s="37" customFormat="1" x14ac:dyDescent="0.2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55"/>
      <c r="Y86" s="46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50"/>
      <c r="AL86" s="283"/>
      <c r="AM86" s="283"/>
      <c r="AN86" s="283"/>
      <c r="AO86" s="223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468"/>
      <c r="BT86" s="432"/>
      <c r="BU86" s="432"/>
      <c r="BV86" s="432"/>
      <c r="BW86" s="432"/>
      <c r="BX86" s="432"/>
      <c r="BY86" s="432"/>
      <c r="BZ86" s="432"/>
      <c r="CA86" s="432"/>
      <c r="CB86" s="432"/>
      <c r="CC86" s="44"/>
      <c r="CD86" s="47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327"/>
      <c r="CW86" s="327"/>
      <c r="CX86" s="327"/>
      <c r="CY86" s="327"/>
      <c r="CZ86" s="327"/>
      <c r="DA86" s="327"/>
      <c r="DB86" s="327"/>
      <c r="DC86" s="327"/>
      <c r="DD86" s="327"/>
      <c r="DE86" s="327"/>
      <c r="DF86" s="327"/>
      <c r="DG86" s="327"/>
      <c r="DH86" s="327"/>
      <c r="DI86" s="348"/>
    </row>
    <row r="87" spans="1:113" s="37" customFormat="1" x14ac:dyDescent="0.2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296"/>
      <c r="Y87" s="148"/>
      <c r="Z87" s="239"/>
      <c r="AA87" s="239"/>
      <c r="AB87" s="239"/>
      <c r="AC87" s="239"/>
      <c r="AD87" s="239"/>
      <c r="AE87" s="239"/>
      <c r="AF87" s="239"/>
      <c r="AG87" s="239"/>
      <c r="AH87" s="239"/>
      <c r="AI87" s="148"/>
      <c r="AJ87" s="367"/>
      <c r="AK87" s="454"/>
      <c r="AL87" s="239"/>
      <c r="AM87" s="239"/>
      <c r="AN87" s="239"/>
      <c r="AO87" s="239"/>
      <c r="AP87" s="239"/>
      <c r="AQ87" s="239"/>
      <c r="AR87" s="239"/>
      <c r="AS87" s="239"/>
      <c r="AT87" s="239"/>
      <c r="AU87" s="148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439"/>
      <c r="BT87" s="380"/>
      <c r="BU87" s="380"/>
      <c r="BV87" s="380"/>
      <c r="BW87" s="380"/>
      <c r="BX87" s="380"/>
      <c r="BY87" s="380"/>
      <c r="BZ87" s="380"/>
      <c r="CA87" s="380"/>
      <c r="CB87" s="380"/>
      <c r="CC87" s="91"/>
      <c r="CD87" s="93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331"/>
      <c r="CW87" s="331"/>
      <c r="CX87" s="331"/>
      <c r="CY87" s="331"/>
      <c r="CZ87" s="331"/>
      <c r="DA87" s="331"/>
      <c r="DB87" s="331"/>
      <c r="DC87" s="331"/>
      <c r="DD87" s="331"/>
      <c r="DE87" s="331"/>
      <c r="DF87" s="331"/>
      <c r="DG87" s="331"/>
      <c r="DH87" s="331"/>
      <c r="DI87" s="348"/>
    </row>
    <row r="88" spans="1:113" s="37" customFormat="1" x14ac:dyDescent="0.2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296"/>
      <c r="Y88" s="148"/>
      <c r="Z88" s="239"/>
      <c r="AA88" s="239"/>
      <c r="AB88" s="239"/>
      <c r="AC88" s="239"/>
      <c r="AD88" s="239"/>
      <c r="AE88" s="239"/>
      <c r="AF88" s="239"/>
      <c r="AG88" s="239"/>
      <c r="AH88" s="239"/>
      <c r="AI88" s="148"/>
      <c r="AJ88" s="367"/>
      <c r="AK88" s="454"/>
      <c r="AL88" s="239"/>
      <c r="AM88" s="239"/>
      <c r="AN88" s="239"/>
      <c r="AO88" s="239"/>
      <c r="AP88" s="239"/>
      <c r="AQ88" s="239"/>
      <c r="AR88" s="239"/>
      <c r="AS88" s="239"/>
      <c r="AT88" s="239"/>
      <c r="AU88" s="148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439"/>
      <c r="BT88" s="380"/>
      <c r="BU88" s="380"/>
      <c r="BV88" s="380"/>
      <c r="BW88" s="380"/>
      <c r="BX88" s="380"/>
      <c r="BY88" s="380"/>
      <c r="BZ88" s="380"/>
      <c r="CA88" s="380"/>
      <c r="CB88" s="380"/>
      <c r="CC88" s="91"/>
      <c r="CD88" s="93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331"/>
      <c r="CW88" s="331"/>
      <c r="CX88" s="331"/>
      <c r="CY88" s="331"/>
      <c r="CZ88" s="331"/>
      <c r="DA88" s="331"/>
      <c r="DB88" s="331"/>
      <c r="DC88" s="331"/>
      <c r="DD88" s="331"/>
      <c r="DE88" s="331"/>
      <c r="DF88" s="331"/>
      <c r="DG88" s="331"/>
      <c r="DH88" s="331"/>
      <c r="DI88" s="348"/>
    </row>
    <row r="89" spans="1:113" s="37" customFormat="1" x14ac:dyDescent="0.2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296"/>
      <c r="Y89" s="148"/>
      <c r="Z89" s="239"/>
      <c r="AA89" s="239"/>
      <c r="AB89" s="239"/>
      <c r="AC89" s="239"/>
      <c r="AD89" s="239"/>
      <c r="AE89" s="239"/>
      <c r="AF89" s="239"/>
      <c r="AG89" s="239"/>
      <c r="AH89" s="239"/>
      <c r="AI89" s="148"/>
      <c r="AJ89" s="367"/>
      <c r="AK89" s="454"/>
      <c r="AL89" s="239"/>
      <c r="AM89" s="239"/>
      <c r="AN89" s="239"/>
      <c r="AO89" s="239"/>
      <c r="AP89" s="239"/>
      <c r="AQ89" s="239"/>
      <c r="AR89" s="239"/>
      <c r="AS89" s="239"/>
      <c r="AT89" s="239"/>
      <c r="AU89" s="148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439"/>
      <c r="BT89" s="380"/>
      <c r="BU89" s="380"/>
      <c r="BV89" s="380"/>
      <c r="BW89" s="380"/>
      <c r="BX89" s="380"/>
      <c r="BY89" s="380"/>
      <c r="BZ89" s="380"/>
      <c r="CA89" s="380"/>
      <c r="CB89" s="380"/>
      <c r="CC89" s="91"/>
      <c r="CD89" s="93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331"/>
      <c r="CW89" s="331"/>
      <c r="CX89" s="331"/>
      <c r="CY89" s="331"/>
      <c r="CZ89" s="331"/>
      <c r="DA89" s="331"/>
      <c r="DB89" s="331"/>
      <c r="DC89" s="331"/>
      <c r="DD89" s="331"/>
      <c r="DE89" s="331"/>
      <c r="DF89" s="331"/>
      <c r="DG89" s="331"/>
      <c r="DH89" s="331"/>
      <c r="DI89" s="348"/>
    </row>
    <row r="90" spans="1:113" s="37" customFormat="1" x14ac:dyDescent="0.2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296"/>
      <c r="Y90" s="148"/>
      <c r="Z90" s="239"/>
      <c r="AA90" s="239"/>
      <c r="AB90" s="239"/>
      <c r="AC90" s="239"/>
      <c r="AD90" s="239"/>
      <c r="AE90" s="239"/>
      <c r="AF90" s="239"/>
      <c r="AG90" s="239"/>
      <c r="AH90" s="239"/>
      <c r="AI90" s="148"/>
      <c r="AJ90" s="367"/>
      <c r="AK90" s="454"/>
      <c r="AL90" s="239"/>
      <c r="AM90" s="239"/>
      <c r="AN90" s="239"/>
      <c r="AO90" s="239"/>
      <c r="AP90" s="239"/>
      <c r="AQ90" s="239"/>
      <c r="AR90" s="239"/>
      <c r="AS90" s="239"/>
      <c r="AT90" s="239"/>
      <c r="AU90" s="148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439"/>
      <c r="BT90" s="380"/>
      <c r="BU90" s="380"/>
      <c r="BV90" s="380"/>
      <c r="BW90" s="380"/>
      <c r="BX90" s="380"/>
      <c r="BY90" s="380"/>
      <c r="BZ90" s="380"/>
      <c r="CA90" s="380"/>
      <c r="CB90" s="380"/>
      <c r="CC90" s="91"/>
      <c r="CD90" s="93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331"/>
      <c r="CW90" s="331"/>
      <c r="CX90" s="331"/>
      <c r="CY90" s="331"/>
      <c r="CZ90" s="331"/>
      <c r="DA90" s="331"/>
      <c r="DB90" s="331"/>
      <c r="DC90" s="331"/>
      <c r="DD90" s="331"/>
      <c r="DE90" s="331"/>
      <c r="DF90" s="331"/>
      <c r="DG90" s="331"/>
      <c r="DH90" s="331"/>
      <c r="DI90" s="348"/>
    </row>
    <row r="91" spans="1:113" s="37" customFormat="1" x14ac:dyDescent="0.2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296"/>
      <c r="Y91" s="148"/>
      <c r="Z91" s="239"/>
      <c r="AA91" s="239"/>
      <c r="AB91" s="239"/>
      <c r="AC91" s="239"/>
      <c r="AD91" s="239"/>
      <c r="AE91" s="239"/>
      <c r="AF91" s="239"/>
      <c r="AG91" s="239"/>
      <c r="AH91" s="239"/>
      <c r="AI91" s="148"/>
      <c r="AJ91" s="367"/>
      <c r="AK91" s="454"/>
      <c r="AL91" s="239"/>
      <c r="AM91" s="239"/>
      <c r="AN91" s="239"/>
      <c r="AO91" s="239"/>
      <c r="AP91" s="239"/>
      <c r="AQ91" s="239"/>
      <c r="AR91" s="239"/>
      <c r="AS91" s="239"/>
      <c r="AT91" s="239"/>
      <c r="AU91" s="148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439"/>
      <c r="BT91" s="380"/>
      <c r="BU91" s="380"/>
      <c r="BV91" s="380"/>
      <c r="BW91" s="380"/>
      <c r="BX91" s="380"/>
      <c r="BY91" s="380"/>
      <c r="BZ91" s="380"/>
      <c r="CA91" s="380"/>
      <c r="CB91" s="380"/>
      <c r="CC91" s="91"/>
      <c r="CD91" s="93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331"/>
      <c r="CW91" s="331"/>
      <c r="CX91" s="331"/>
      <c r="CY91" s="331"/>
      <c r="CZ91" s="331"/>
      <c r="DA91" s="331"/>
      <c r="DB91" s="331"/>
      <c r="DC91" s="331"/>
      <c r="DD91" s="331"/>
      <c r="DE91" s="331"/>
      <c r="DF91" s="331"/>
      <c r="DG91" s="331"/>
      <c r="DH91" s="331"/>
      <c r="DI91" s="348"/>
    </row>
    <row r="92" spans="1:113" s="122" customFormat="1" x14ac:dyDescent="0.2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59"/>
      <c r="Y92" s="125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455"/>
      <c r="AL92" s="293"/>
      <c r="AM92" s="293"/>
      <c r="AN92" s="293"/>
      <c r="AO92" s="226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470"/>
      <c r="BT92" s="433"/>
      <c r="BU92" s="433"/>
      <c r="BV92" s="433"/>
      <c r="BW92" s="433"/>
      <c r="BX92" s="433"/>
      <c r="BY92" s="433"/>
      <c r="BZ92" s="433"/>
      <c r="CA92" s="433"/>
      <c r="CB92" s="433"/>
      <c r="CC92" s="123"/>
      <c r="CD92" s="126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127"/>
      <c r="CV92" s="332"/>
      <c r="CW92" s="332"/>
      <c r="CX92" s="332"/>
      <c r="CY92" s="332"/>
      <c r="CZ92" s="332"/>
      <c r="DA92" s="332"/>
      <c r="DB92" s="332"/>
      <c r="DC92" s="332"/>
      <c r="DD92" s="332"/>
      <c r="DE92" s="332"/>
      <c r="DF92" s="332"/>
      <c r="DG92" s="332"/>
      <c r="DH92" s="332"/>
      <c r="DI92" s="349"/>
    </row>
    <row r="93" spans="1:113" s="37" customFormat="1" x14ac:dyDescent="0.2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55"/>
      <c r="Y93" s="46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50"/>
      <c r="AL93" s="283"/>
      <c r="AM93" s="283"/>
      <c r="AN93" s="283"/>
      <c r="AO93" s="223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468"/>
      <c r="BT93" s="432"/>
      <c r="BU93" s="432"/>
      <c r="BV93" s="432"/>
      <c r="BW93" s="432"/>
      <c r="BX93" s="432"/>
      <c r="BY93" s="432"/>
      <c r="BZ93" s="432"/>
      <c r="CA93" s="432"/>
      <c r="CB93" s="432"/>
      <c r="CC93" s="44"/>
      <c r="CD93" s="47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48"/>
    </row>
    <row r="94" spans="1:113" s="37" customFormat="1" x14ac:dyDescent="0.25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0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47">
        <f>'NECO-ELECTRIC'!X94+'NECO-GAS'!X94</f>
        <v>86434061.900000006</v>
      </c>
      <c r="Y94" s="60">
        <f>'NECO-ELECTRIC'!Y94+'NECO-GAS'!Y94</f>
        <v>106034210.69</v>
      </c>
      <c r="Z94" s="240">
        <f>'NECO-ELECTRIC'!Z94+'NECO-GAS'!Z94</f>
        <v>100138301</v>
      </c>
      <c r="AA94" s="240">
        <f>'NECO-ELECTRIC'!AA94+'NECO-GAS'!AA94</f>
        <v>99414592.950000003</v>
      </c>
      <c r="AB94" s="240">
        <f>'NECO-ELECTRIC'!AB94+'NECO-GAS'!AB94</f>
        <v>72659735.390000001</v>
      </c>
      <c r="AC94" s="240">
        <f>'NECO-ELECTRIC'!AC94+'NECO-GAS'!AC94</f>
        <v>59554185.760000005</v>
      </c>
      <c r="AD94" s="240">
        <f>'NECO-ELECTRIC'!AD94+'NECO-GAS'!AD94</f>
        <v>66332600.769999996</v>
      </c>
      <c r="AE94" s="240">
        <f>'NECO-ELECTRIC'!AE94+'NECO-GAS'!AE94</f>
        <v>73263185</v>
      </c>
      <c r="AF94" s="240">
        <f>'NECO-ELECTRIC'!AF94+'NECO-GAS'!AF94</f>
        <v>75236987.530000001</v>
      </c>
      <c r="AG94" s="240">
        <f>'NECO-ELECTRIC'!AG94+'NECO-GAS'!AG94</f>
        <v>75722179.370000005</v>
      </c>
      <c r="AH94" s="240">
        <f>'NECO-ELECTRIC'!AH94+'NECO-GAS'!AH94</f>
        <v>61397446.149999999</v>
      </c>
      <c r="AI94" s="373">
        <f>'NECO-ELECTRIC'!AI94+'NECO-GAS'!AI94</f>
        <v>60089394.759999998</v>
      </c>
      <c r="AJ94" s="367">
        <f>'NECO-ELECTRIC'!AJ94+'NECO-GAS'!AJ94</f>
        <v>94864807.270000011</v>
      </c>
      <c r="AK94" s="454">
        <f>'NECO-ELECTRIC'!AK94+'NECO-GAS'!AK94</f>
        <v>99954849.900000006</v>
      </c>
      <c r="AL94" s="436">
        <f>'NECO-ELECTRIC'!AL94+'NECO-GAS'!AL94</f>
        <v>105258973.56</v>
      </c>
      <c r="AM94" s="436">
        <f>'NECO-ELECTRIC'!AM94+'NECO-GAS'!AM94</f>
        <v>106432211.36</v>
      </c>
      <c r="AN94" s="436">
        <f>'NECO-ELECTRIC'!AN94+'NECO-GAS'!AN94</f>
        <v>76903134.310000002</v>
      </c>
      <c r="AO94" s="240">
        <f>'NECO-ELECTRIC'!AO94+'NECO-GAS'!AO94</f>
        <v>60622566.310000002</v>
      </c>
      <c r="AP94" s="240">
        <f>'NECO-ELECTRIC'!AP94+'NECO-GAS'!AP94</f>
        <v>65067826.57</v>
      </c>
      <c r="AQ94" s="240">
        <f>'NECO-ELECTRIC'!AQ94+'NECO-GAS'!AQ94</f>
        <v>68129714.799999997</v>
      </c>
      <c r="AR94" s="240">
        <f>'NECO-ELECTRIC'!AR94+'NECO-GAS'!AR94</f>
        <v>89702265.109999999</v>
      </c>
      <c r="AS94" s="240">
        <f>'NECO-ELECTRIC'!AS94+'NECO-GAS'!AS94</f>
        <v>56901525.150000006</v>
      </c>
      <c r="AT94" s="240">
        <f>'NECO-ELECTRIC'!AT94+'NECO-GAS'!AT94</f>
        <v>61164286.040000007</v>
      </c>
      <c r="AU94" s="373"/>
      <c r="AV94" s="367"/>
      <c r="AW94" s="406">
        <f t="shared" ref="AW94:BF99" si="505">IF(ISERROR((O94-C94)/C94)=TRUE,0,(O94-C94)/C94)</f>
        <v>6.7573697863658718E-3</v>
      </c>
      <c r="AX94" s="190">
        <f t="shared" si="505"/>
        <v>0.1500925158365512</v>
      </c>
      <c r="AY94" s="191">
        <f t="shared" si="505"/>
        <v>0.213126926632354</v>
      </c>
      <c r="AZ94" s="191">
        <f t="shared" si="505"/>
        <v>0.12644274513703846</v>
      </c>
      <c r="BA94" s="191">
        <f t="shared" si="505"/>
        <v>0.26502133888002616</v>
      </c>
      <c r="BB94" s="191">
        <f t="shared" si="505"/>
        <v>0.17751506836080747</v>
      </c>
      <c r="BC94" s="191">
        <f t="shared" si="505"/>
        <v>0.13169464462978278</v>
      </c>
      <c r="BD94" s="191">
        <f t="shared" si="505"/>
        <v>4.3588500206190796E-2</v>
      </c>
      <c r="BE94" s="191">
        <f t="shared" si="505"/>
        <v>0.11691923404984371</v>
      </c>
      <c r="BF94" s="191">
        <f t="shared" si="505"/>
        <v>5.1789451491283771E-2</v>
      </c>
      <c r="BG94" s="191">
        <f t="shared" ref="BG94:BP99" si="506">IF(ISERROR((Y94-M94)/M94)=TRUE,0,(Y94-M94)/M94)</f>
        <v>3.7473333384499555E-2</v>
      </c>
      <c r="BH94" s="191">
        <f t="shared" si="506"/>
        <v>0.2935585795457461</v>
      </c>
      <c r="BI94" s="191">
        <f t="shared" si="506"/>
        <v>0.24389929274217945</v>
      </c>
      <c r="BJ94" s="191">
        <f t="shared" si="506"/>
        <v>-4.2402883768670021E-3</v>
      </c>
      <c r="BK94" s="191">
        <f t="shared" si="506"/>
        <v>-0.13082070644839511</v>
      </c>
      <c r="BL94" s="191">
        <f t="shared" si="506"/>
        <v>0.18845319634515331</v>
      </c>
      <c r="BM94" s="191">
        <f t="shared" si="506"/>
        <v>-0.12928683313524184</v>
      </c>
      <c r="BN94" s="191">
        <f t="shared" si="506"/>
        <v>-0.1337036732225394</v>
      </c>
      <c r="BO94" s="191">
        <f t="shared" si="506"/>
        <v>9.4331974925919854E-2</v>
      </c>
      <c r="BP94" s="314">
        <f t="shared" si="506"/>
        <v>3.147205460380205E-3</v>
      </c>
      <c r="BQ94" s="314">
        <f t="shared" ref="BQ94:BZ99" si="507">IF(ISERROR((AI94-W94)/W94)=TRUE,0,(AI94-W94)/W94)</f>
        <v>-2.4584717796941949E-2</v>
      </c>
      <c r="BR94" s="314">
        <f t="shared" si="507"/>
        <v>9.7539617885295804E-2</v>
      </c>
      <c r="BS94" s="439">
        <f t="shared" si="507"/>
        <v>-5.7333956186777474E-2</v>
      </c>
      <c r="BT94" s="380">
        <f t="shared" si="507"/>
        <v>5.113600399511474E-2</v>
      </c>
      <c r="BU94" s="380">
        <f t="shared" si="507"/>
        <v>7.0589419538532608E-2</v>
      </c>
      <c r="BV94" s="380">
        <f t="shared" si="507"/>
        <v>5.8400968531245316E-2</v>
      </c>
      <c r="BW94" s="380">
        <f t="shared" si="507"/>
        <v>1.7939638270020351E-2</v>
      </c>
      <c r="BX94" s="380">
        <f t="shared" si="507"/>
        <v>-1.9067158310065998E-2</v>
      </c>
      <c r="BY94" s="380">
        <f t="shared" si="507"/>
        <v>-7.0068892036293573E-2</v>
      </c>
      <c r="BZ94" s="380">
        <f t="shared" si="507"/>
        <v>0.19226284909708954</v>
      </c>
      <c r="CA94" s="380">
        <f>IF(ISERROR((AS94-AG94)/AG94)=TRUE,0,(AS94-AG94)/AG94)</f>
        <v>-0.24854876571944601</v>
      </c>
      <c r="CB94" s="380">
        <f>IF(ISERROR((AT94-AH94)/AH94)=TRUE,0,(AT94-AH94)/AH94)</f>
        <v>-3.7975538824588711E-3</v>
      </c>
      <c r="CC94" s="91">
        <f>O94-C94</f>
        <v>536435.84000000358</v>
      </c>
      <c r="CD94" s="61">
        <f>P94-D94</f>
        <v>9522818.8100000024</v>
      </c>
      <c r="CE94" s="62">
        <f>Q94-E94</f>
        <v>12037463.950000003</v>
      </c>
      <c r="CF94" s="62">
        <f>R94-F94</f>
        <v>6265124.9399999976</v>
      </c>
      <c r="CG94" s="62">
        <f>S94-G94</f>
        <v>17627619.819999993</v>
      </c>
      <c r="CH94" s="62">
        <f>T94-H94</f>
        <v>13092834.429999992</v>
      </c>
      <c r="CI94" s="62">
        <f>U94-I94</f>
        <v>8052168.7899999917</v>
      </c>
      <c r="CJ94" s="62">
        <f>V94-J94</f>
        <v>2556396.8900000006</v>
      </c>
      <c r="CK94" s="62">
        <f>W94-K94</f>
        <v>6448704.3399999961</v>
      </c>
      <c r="CL94" s="62">
        <f>X94-L94</f>
        <v>4255958.8800000101</v>
      </c>
      <c r="CM94" s="62">
        <f>Y94-M94</f>
        <v>3829934.900000006</v>
      </c>
      <c r="CN94" s="62">
        <f>Z94-N94</f>
        <v>22725261.819999993</v>
      </c>
      <c r="CO94" s="62">
        <f>AA94-O94</f>
        <v>19492855.290000007</v>
      </c>
      <c r="CP94" s="62">
        <f>AB94-P94</f>
        <v>-309410.21999999881</v>
      </c>
      <c r="CQ94" s="62">
        <f>AC94-Q94</f>
        <v>-8963536.8799999952</v>
      </c>
      <c r="CR94" s="62">
        <f>AD94-R94</f>
        <v>10518370.159999996</v>
      </c>
      <c r="CS94" s="62">
        <f>AE94-S94</f>
        <v>-10878398.919999987</v>
      </c>
      <c r="CT94" s="62">
        <f>AF94-T94</f>
        <v>-11612033.069999993</v>
      </c>
      <c r="CU94" s="62">
        <f>AG94-U94</f>
        <v>6527290.5200000107</v>
      </c>
      <c r="CV94" s="333">
        <f>AH94-V94</f>
        <v>192624.14999999851</v>
      </c>
      <c r="CW94" s="333">
        <f>AI94-W94</f>
        <v>-1514514.7300000042</v>
      </c>
      <c r="CX94" s="331">
        <f>AJ94-X94</f>
        <v>8430745.3700000048</v>
      </c>
      <c r="CY94" s="331">
        <f>AK94-Y94</f>
        <v>-6079360.7899999917</v>
      </c>
      <c r="CZ94" s="331">
        <f>AL94-Z94</f>
        <v>5120672.5600000024</v>
      </c>
      <c r="DA94" s="331">
        <f>AM94-AA94</f>
        <v>7017618.4099999964</v>
      </c>
      <c r="DB94" s="331">
        <f>AN94-AB94</f>
        <v>4243398.9200000018</v>
      </c>
      <c r="DC94" s="331">
        <f>AO94-AC94</f>
        <v>1068380.549999997</v>
      </c>
      <c r="DD94" s="331">
        <f>AP94-AD94</f>
        <v>-1264774.1999999955</v>
      </c>
      <c r="DE94" s="331">
        <f>AQ94-AE94</f>
        <v>-5133470.200000003</v>
      </c>
      <c r="DF94" s="331">
        <f>AR94-AF94</f>
        <v>14465277.579999998</v>
      </c>
      <c r="DG94" s="331">
        <f>AS94-AG94</f>
        <v>-18820654.219999999</v>
      </c>
      <c r="DH94" s="331">
        <f>AT94-AH94</f>
        <v>-233160.10999999195</v>
      </c>
      <c r="DI94" s="348"/>
    </row>
    <row r="95" spans="1:113" s="37" customFormat="1" x14ac:dyDescent="0.25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47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47">
        <f>'NECO-ELECTRIC'!X95+'NECO-GAS'!X95</f>
        <v>4188159.83</v>
      </c>
      <c r="Y95" s="60">
        <f>'NECO-ELECTRIC'!Y95+'NECO-GAS'!Y95</f>
        <v>5508944.3100000005</v>
      </c>
      <c r="Z95" s="240">
        <f>'NECO-ELECTRIC'!Z95+'NECO-GAS'!Z95</f>
        <v>5249121</v>
      </c>
      <c r="AA95" s="240">
        <f>'NECO-ELECTRIC'!AA95+'NECO-GAS'!AA95</f>
        <v>5130121.55</v>
      </c>
      <c r="AB95" s="240">
        <f>'NECO-ELECTRIC'!AB95+'NECO-GAS'!AB95</f>
        <v>4109646.65</v>
      </c>
      <c r="AC95" s="240">
        <f>'NECO-ELECTRIC'!AC95+'NECO-GAS'!AC95</f>
        <v>3318201.13</v>
      </c>
      <c r="AD95" s="240">
        <f>'NECO-ELECTRIC'!AD95+'NECO-GAS'!AD95</f>
        <v>3477415.26</v>
      </c>
      <c r="AE95" s="240">
        <f>'NECO-ELECTRIC'!AE95+'NECO-GAS'!AE95</f>
        <v>4455094</v>
      </c>
      <c r="AF95" s="240">
        <f>'NECO-ELECTRIC'!AF95+'NECO-GAS'!AF95</f>
        <v>3664766.03</v>
      </c>
      <c r="AG95" s="240">
        <f>'NECO-ELECTRIC'!AG95+'NECO-GAS'!AG95</f>
        <v>3354720.85</v>
      </c>
      <c r="AH95" s="240">
        <f>'NECO-ELECTRIC'!AH95+'NECO-GAS'!AH95</f>
        <v>2956971.46</v>
      </c>
      <c r="AI95" s="373">
        <f>'NECO-ELECTRIC'!AI95+'NECO-GAS'!AI95</f>
        <v>3464322.6900000004</v>
      </c>
      <c r="AJ95" s="367">
        <f>'NECO-ELECTRIC'!AJ95+'NECO-GAS'!AJ95</f>
        <v>5372080.8100000005</v>
      </c>
      <c r="AK95" s="454">
        <f>'NECO-ELECTRIC'!AK95+'NECO-GAS'!AK95</f>
        <v>6136030.4199999999</v>
      </c>
      <c r="AL95" s="436">
        <f>'NECO-ELECTRIC'!AL95+'NECO-GAS'!AL95</f>
        <v>6591401.6799999997</v>
      </c>
      <c r="AM95" s="436">
        <f>'NECO-ELECTRIC'!AM95+'NECO-GAS'!AM95</f>
        <v>7226267.9800000004</v>
      </c>
      <c r="AN95" s="436">
        <f>'NECO-ELECTRIC'!AN95+'NECO-GAS'!AN95</f>
        <v>5544951.8399999999</v>
      </c>
      <c r="AO95" s="240">
        <f>'NECO-ELECTRIC'!AO95+'NECO-GAS'!AO95</f>
        <v>4151747.73</v>
      </c>
      <c r="AP95" s="240">
        <f>'NECO-ELECTRIC'!AP95+'NECO-GAS'!AP95</f>
        <v>4574789.1399999997</v>
      </c>
      <c r="AQ95" s="240">
        <f>'NECO-ELECTRIC'!AQ95+'NECO-GAS'!AQ95</f>
        <v>4515341.9799999995</v>
      </c>
      <c r="AR95" s="240">
        <f>'NECO-ELECTRIC'!AR95+'NECO-GAS'!AR95</f>
        <v>5575338.4399999995</v>
      </c>
      <c r="AS95" s="240">
        <f>'NECO-ELECTRIC'!AS95+'NECO-GAS'!AS95</f>
        <v>2935260.75</v>
      </c>
      <c r="AT95" s="240">
        <f>'NECO-ELECTRIC'!AT95+'NECO-GAS'!AT95</f>
        <v>2969735.9400000004</v>
      </c>
      <c r="AU95" s="373"/>
      <c r="AV95" s="367"/>
      <c r="AW95" s="406">
        <f t="shared" si="505"/>
        <v>-0.37987689093604265</v>
      </c>
      <c r="AX95" s="190">
        <f t="shared" si="505"/>
        <v>-0.12898600034583793</v>
      </c>
      <c r="AY95" s="191">
        <f t="shared" si="505"/>
        <v>-5.6396757242780454E-2</v>
      </c>
      <c r="AZ95" s="191">
        <f t="shared" si="505"/>
        <v>-3.2228293770199534E-2</v>
      </c>
      <c r="BA95" s="191">
        <f t="shared" si="505"/>
        <v>0.10207645955381693</v>
      </c>
      <c r="BB95" s="191">
        <f t="shared" si="505"/>
        <v>3.8924986217559743E-2</v>
      </c>
      <c r="BC95" s="191">
        <f t="shared" si="505"/>
        <v>2.7556887425422356E-2</v>
      </c>
      <c r="BD95" s="191">
        <f t="shared" si="505"/>
        <v>-0.22370012775855222</v>
      </c>
      <c r="BE95" s="191">
        <f t="shared" si="505"/>
        <v>-0.20709032967348362</v>
      </c>
      <c r="BF95" s="191">
        <f t="shared" si="505"/>
        <v>-0.24811967121226389</v>
      </c>
      <c r="BG95" s="191">
        <f t="shared" si="506"/>
        <v>-0.12749041444532405</v>
      </c>
      <c r="BH95" s="191">
        <f t="shared" si="506"/>
        <v>5.4479446263721608E-2</v>
      </c>
      <c r="BI95" s="191">
        <f t="shared" si="506"/>
        <v>0.18138319376915024</v>
      </c>
      <c r="BJ95" s="191">
        <f t="shared" si="506"/>
        <v>-5.3255503764893129E-3</v>
      </c>
      <c r="BK95" s="191">
        <f t="shared" si="506"/>
        <v>-9.4697570283094321E-2</v>
      </c>
      <c r="BL95" s="191">
        <f t="shared" si="506"/>
        <v>6.7860934936121248E-2</v>
      </c>
      <c r="BM95" s="191">
        <f t="shared" si="506"/>
        <v>1.3634857653505051E-2</v>
      </c>
      <c r="BN95" s="191">
        <f t="shared" si="506"/>
        <v>-0.19303860887163016</v>
      </c>
      <c r="BO95" s="191">
        <f t="shared" si="506"/>
        <v>-0.12300322162752478</v>
      </c>
      <c r="BP95" s="314">
        <f t="shared" si="506"/>
        <v>7.7297949418768976E-3</v>
      </c>
      <c r="BQ95" s="314">
        <f t="shared" si="507"/>
        <v>9.5370263236021074E-2</v>
      </c>
      <c r="BR95" s="314">
        <f t="shared" si="507"/>
        <v>0.28268285549169225</v>
      </c>
      <c r="BS95" s="439">
        <f t="shared" si="507"/>
        <v>0.11383054079194338</v>
      </c>
      <c r="BT95" s="380">
        <f t="shared" si="507"/>
        <v>0.25571532452766849</v>
      </c>
      <c r="BU95" s="380">
        <f t="shared" si="507"/>
        <v>0.40859586065753173</v>
      </c>
      <c r="BV95" s="380">
        <f t="shared" si="507"/>
        <v>0.34925270035077105</v>
      </c>
      <c r="BW95" s="380">
        <f t="shared" si="507"/>
        <v>0.25120436264814366</v>
      </c>
      <c r="BX95" s="380">
        <f t="shared" si="507"/>
        <v>0.31557171000624179</v>
      </c>
      <c r="BY95" s="380">
        <f t="shared" si="507"/>
        <v>1.3523391425635354E-2</v>
      </c>
      <c r="BZ95" s="380">
        <f t="shared" si="507"/>
        <v>0.52133543979613883</v>
      </c>
      <c r="CA95" s="380">
        <f>IF(ISERROR((AS95-AG95)/AG95)=TRUE,0,(AS95-AG95)/AG95)</f>
        <v>-0.12503576862438498</v>
      </c>
      <c r="CB95" s="380">
        <f>IF(ISERROR((AT95-AH95)/AH95)=TRUE,0,(AT95-AH95)/AH95)</f>
        <v>4.3167410212340863E-3</v>
      </c>
      <c r="CC95" s="91">
        <f>O95-C95</f>
        <v>-2660123.66</v>
      </c>
      <c r="CD95" s="61">
        <f>P95-D95</f>
        <v>-611844.36000000034</v>
      </c>
      <c r="CE95" s="62">
        <f>Q95-E95</f>
        <v>-219065.36999999965</v>
      </c>
      <c r="CF95" s="62">
        <f>R95-F95</f>
        <v>-108444.18000000017</v>
      </c>
      <c r="CG95" s="62">
        <f>S95-G95</f>
        <v>407088.85000000009</v>
      </c>
      <c r="CH95" s="62">
        <f>T95-H95</f>
        <v>170152.28000000026</v>
      </c>
      <c r="CI95" s="62">
        <f>U95-I95</f>
        <v>102584.7200000002</v>
      </c>
      <c r="CJ95" s="62">
        <f>V95-J95</f>
        <v>-845550.88999999966</v>
      </c>
      <c r="CK95" s="62">
        <f>W95-K95</f>
        <v>-826025.58000000007</v>
      </c>
      <c r="CL95" s="62">
        <f>X95-L95</f>
        <v>-1382088.08</v>
      </c>
      <c r="CM95" s="62">
        <f>Y95-M95</f>
        <v>-804962.6099999994</v>
      </c>
      <c r="CN95" s="62">
        <f>Z95-N95</f>
        <v>271194.66999999993</v>
      </c>
      <c r="CO95" s="62">
        <f>AA95-O95</f>
        <v>787651.14999999944</v>
      </c>
      <c r="CP95" s="62">
        <f>AB95-P95</f>
        <v>-22003.310000000056</v>
      </c>
      <c r="CQ95" s="62">
        <f>AC95-Q95</f>
        <v>-347094.60000000056</v>
      </c>
      <c r="CR95" s="62">
        <f>AD95-R95</f>
        <v>220984.43999999994</v>
      </c>
      <c r="CS95" s="62">
        <f>AE95-S95</f>
        <v>59927.469999999739</v>
      </c>
      <c r="CT95" s="62">
        <f>AF95-T95</f>
        <v>-876673.09000000032</v>
      </c>
      <c r="CU95" s="62">
        <f>AG95-U95</f>
        <v>-470516.52</v>
      </c>
      <c r="CV95" s="333">
        <f>AH95-V95</f>
        <v>22681.459999999963</v>
      </c>
      <c r="CW95" s="333">
        <f>AI95-W95</f>
        <v>301627.11000000034</v>
      </c>
      <c r="CX95" s="331">
        <f>AJ95-X95</f>
        <v>1183920.9800000004</v>
      </c>
      <c r="CY95" s="331">
        <f>AK95-Y95</f>
        <v>627086.1099999994</v>
      </c>
      <c r="CZ95" s="331">
        <f>AL95-Z95</f>
        <v>1342280.6799999997</v>
      </c>
      <c r="DA95" s="331">
        <f>AM95-AA95</f>
        <v>2096146.4300000006</v>
      </c>
      <c r="DB95" s="331">
        <f>AN95-AB95</f>
        <v>1435305.19</v>
      </c>
      <c r="DC95" s="331">
        <f>AO95-AC95</f>
        <v>833546.60000000009</v>
      </c>
      <c r="DD95" s="331">
        <f>AP95-AD95</f>
        <v>1097373.8799999999</v>
      </c>
      <c r="DE95" s="331">
        <f>AQ95-AE95</f>
        <v>60247.979999999516</v>
      </c>
      <c r="DF95" s="331">
        <f>AR95-AF95</f>
        <v>1910572.4099999997</v>
      </c>
      <c r="DG95" s="331">
        <f>AS95-AG95</f>
        <v>-419460.10000000009</v>
      </c>
      <c r="DH95" s="331">
        <f>AT95-AH95</f>
        <v>12764.480000000447</v>
      </c>
      <c r="DI95" s="348"/>
    </row>
    <row r="96" spans="1:113" s="37" customFormat="1" x14ac:dyDescent="0.25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47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47">
        <f>'NECO-ELECTRIC'!X96+'NECO-GAS'!X96</f>
        <v>14672835.42</v>
      </c>
      <c r="Y96" s="60">
        <f>'NECO-ELECTRIC'!Y96+'NECO-GAS'!Y96</f>
        <v>17301519.23</v>
      </c>
      <c r="Z96" s="240">
        <f>'NECO-ELECTRIC'!Z96+'NECO-GAS'!Z96</f>
        <v>17683244</v>
      </c>
      <c r="AA96" s="240">
        <f>'NECO-ELECTRIC'!AA96+'NECO-GAS'!AA96</f>
        <v>17770847.59</v>
      </c>
      <c r="AB96" s="240">
        <f>'NECO-ELECTRIC'!AB96+'NECO-GAS'!AB96</f>
        <v>13175893.91</v>
      </c>
      <c r="AC96" s="240">
        <f>'NECO-ELECTRIC'!AC96+'NECO-GAS'!AC96</f>
        <v>11035198.75</v>
      </c>
      <c r="AD96" s="240">
        <f>'NECO-ELECTRIC'!AD96+'NECO-GAS'!AD96</f>
        <v>12078620.370000001</v>
      </c>
      <c r="AE96" s="240">
        <f>'NECO-ELECTRIC'!AE96+'NECO-GAS'!AE96</f>
        <v>12549366</v>
      </c>
      <c r="AF96" s="240">
        <f>'NECO-ELECTRIC'!AF96+'NECO-GAS'!AF96</f>
        <v>12850592.199999999</v>
      </c>
      <c r="AG96" s="240">
        <f>'NECO-ELECTRIC'!AG96+'NECO-GAS'!AG96</f>
        <v>13258593.939999999</v>
      </c>
      <c r="AH96" s="240">
        <f>'NECO-ELECTRIC'!AH96+'NECO-GAS'!AH96</f>
        <v>19597019.710000001</v>
      </c>
      <c r="AI96" s="373">
        <f>'NECO-ELECTRIC'!AI96+'NECO-GAS'!AI96</f>
        <v>11592540.060000001</v>
      </c>
      <c r="AJ96" s="367">
        <f>'NECO-ELECTRIC'!AJ96+'NECO-GAS'!AJ96</f>
        <v>24483818.939999998</v>
      </c>
      <c r="AK96" s="454">
        <f>'NECO-ELECTRIC'!AK96+'NECO-GAS'!AK96</f>
        <v>17770357.140000001</v>
      </c>
      <c r="AL96" s="436">
        <f>'NECO-ELECTRIC'!AL96+'NECO-GAS'!AL96</f>
        <v>19821713.939999998</v>
      </c>
      <c r="AM96" s="436">
        <f>'NECO-ELECTRIC'!AM96+'NECO-GAS'!AM96</f>
        <v>19732055.900000002</v>
      </c>
      <c r="AN96" s="436">
        <f>'NECO-ELECTRIC'!AN96+'NECO-GAS'!AN96</f>
        <v>14355372.48</v>
      </c>
      <c r="AO96" s="240">
        <f>'NECO-ELECTRIC'!AO96+'NECO-GAS'!AO96</f>
        <v>11947686.209999999</v>
      </c>
      <c r="AP96" s="240">
        <f>'NECO-ELECTRIC'!AP96+'NECO-GAS'!AP96</f>
        <v>12709903.960000001</v>
      </c>
      <c r="AQ96" s="240">
        <f>'NECO-ELECTRIC'!AQ96+'NECO-GAS'!AQ96</f>
        <v>11866250.17</v>
      </c>
      <c r="AR96" s="240">
        <f>'NECO-ELECTRIC'!AR96+'NECO-GAS'!AR96</f>
        <v>15405065.860000001</v>
      </c>
      <c r="AS96" s="240">
        <f>'NECO-ELECTRIC'!AS96+'NECO-GAS'!AS96</f>
        <v>12349896.760000002</v>
      </c>
      <c r="AT96" s="240">
        <f>'NECO-ELECTRIC'!AT96+'NECO-GAS'!AT96</f>
        <v>12770752.369999999</v>
      </c>
      <c r="AU96" s="373"/>
      <c r="AV96" s="367"/>
      <c r="AW96" s="406">
        <f t="shared" si="505"/>
        <v>-5.6849923451899334E-2</v>
      </c>
      <c r="AX96" s="190">
        <f t="shared" si="505"/>
        <v>-1.973820207984809E-2</v>
      </c>
      <c r="AY96" s="191">
        <f t="shared" si="505"/>
        <v>-2.0869111506504275E-2</v>
      </c>
      <c r="AZ96" s="191">
        <f t="shared" si="505"/>
        <v>-4.3428530814868374E-2</v>
      </c>
      <c r="BA96" s="191">
        <f t="shared" si="505"/>
        <v>5.1764882192490091E-2</v>
      </c>
      <c r="BB96" s="191">
        <f t="shared" si="505"/>
        <v>6.1333566778510762E-2</v>
      </c>
      <c r="BC96" s="191">
        <f t="shared" si="505"/>
        <v>9.1770075968023168E-2</v>
      </c>
      <c r="BD96" s="191">
        <f t="shared" si="505"/>
        <v>4.3449802506969282E-2</v>
      </c>
      <c r="BE96" s="191">
        <f t="shared" si="505"/>
        <v>-4.4422352828488061E-2</v>
      </c>
      <c r="BF96" s="191">
        <f t="shared" si="505"/>
        <v>-2.8138830695254826E-2</v>
      </c>
      <c r="BG96" s="191">
        <f t="shared" si="506"/>
        <v>-3.3289506435159384E-2</v>
      </c>
      <c r="BH96" s="191">
        <f t="shared" si="506"/>
        <v>0.15158302478605087</v>
      </c>
      <c r="BI96" s="191">
        <f t="shared" si="506"/>
        <v>0.19670558947435665</v>
      </c>
      <c r="BJ96" s="191">
        <f t="shared" si="506"/>
        <v>5.2650361547445707E-2</v>
      </c>
      <c r="BK96" s="191">
        <f t="shared" si="506"/>
        <v>2.8244398644945708E-2</v>
      </c>
      <c r="BL96" s="191">
        <f t="shared" si="506"/>
        <v>0.27399152667434867</v>
      </c>
      <c r="BM96" s="191">
        <f t="shared" si="506"/>
        <v>-5.765368292496755E-3</v>
      </c>
      <c r="BN96" s="191">
        <f t="shared" si="506"/>
        <v>-4.972568878475981E-2</v>
      </c>
      <c r="BO96" s="191">
        <f t="shared" si="506"/>
        <v>5.1663261740118004E-2</v>
      </c>
      <c r="BP96" s="314">
        <f t="shared" si="506"/>
        <v>0.65043295166039439</v>
      </c>
      <c r="BQ96" s="314">
        <f t="shared" si="507"/>
        <v>7.9054305795624683E-2</v>
      </c>
      <c r="BR96" s="314">
        <f t="shared" si="507"/>
        <v>0.66864946270895997</v>
      </c>
      <c r="BS96" s="439">
        <f t="shared" si="507"/>
        <v>2.7098077559978537E-2</v>
      </c>
      <c r="BT96" s="380">
        <f t="shared" si="507"/>
        <v>0.12093199302118987</v>
      </c>
      <c r="BU96" s="380">
        <f t="shared" si="507"/>
        <v>0.11036098869609418</v>
      </c>
      <c r="BV96" s="380">
        <f t="shared" si="507"/>
        <v>8.9517916435621958E-2</v>
      </c>
      <c r="BW96" s="380">
        <f t="shared" si="507"/>
        <v>8.2688810656899051E-2</v>
      </c>
      <c r="BX96" s="380">
        <f t="shared" si="507"/>
        <v>5.2264544348784747E-2</v>
      </c>
      <c r="BY96" s="380">
        <f t="shared" si="507"/>
        <v>-5.4434290146609804E-2</v>
      </c>
      <c r="BZ96" s="380">
        <f t="shared" si="507"/>
        <v>0.19878256349929166</v>
      </c>
      <c r="CA96" s="380">
        <f>IF(ISERROR((AS96-AG96)/AG96)=TRUE,0,(AS96-AG96)/AG96)</f>
        <v>-6.8536466544807537E-2</v>
      </c>
      <c r="CB96" s="380">
        <f>IF(ISERROR((AT96-AH96)/AH96)=TRUE,0,(AT96-AH96)/AH96)</f>
        <v>-0.34833191174047157</v>
      </c>
      <c r="CC96" s="91">
        <f>O96-C96</f>
        <v>-895096.58999999985</v>
      </c>
      <c r="CD96" s="61">
        <f>P96-D96</f>
        <v>-252035.34999999963</v>
      </c>
      <c r="CE96" s="62">
        <f>Q96-E96</f>
        <v>-228742.58000000007</v>
      </c>
      <c r="CF96" s="62">
        <f>R96-F96</f>
        <v>-430435.92000000179</v>
      </c>
      <c r="CG96" s="62">
        <f>S96-G96</f>
        <v>621225.76999999955</v>
      </c>
      <c r="CH96" s="62">
        <f>T96-H96</f>
        <v>781484.68999999948</v>
      </c>
      <c r="CI96" s="62">
        <f>U96-I96</f>
        <v>1059718.879999999</v>
      </c>
      <c r="CJ96" s="62">
        <f>V96-J96</f>
        <v>494434.0700000003</v>
      </c>
      <c r="CK96" s="62">
        <f>W96-K96</f>
        <v>-499425.68999999948</v>
      </c>
      <c r="CL96" s="62">
        <f>X96-L96</f>
        <v>-424830.66999999993</v>
      </c>
      <c r="CM96" s="62">
        <f>Y96-M96</f>
        <v>-595792.6799999997</v>
      </c>
      <c r="CN96" s="62">
        <f>Z96-N96</f>
        <v>2327647.7300000004</v>
      </c>
      <c r="CO96" s="62">
        <f>AA96-O96</f>
        <v>2921040.129999999</v>
      </c>
      <c r="CP96" s="62">
        <f>AB96-P96</f>
        <v>659018.03999999911</v>
      </c>
      <c r="CQ96" s="62">
        <f>AC96-Q96</f>
        <v>303121.08000000007</v>
      </c>
      <c r="CR96" s="62">
        <f>AD96-R96</f>
        <v>2597693.6000000015</v>
      </c>
      <c r="CS96" s="62">
        <f>AE96-S96</f>
        <v>-72771.269999999553</v>
      </c>
      <c r="CT96" s="62">
        <f>AF96-T96</f>
        <v>-672442.20000000112</v>
      </c>
      <c r="CU96" s="62">
        <f>AG96-U96</f>
        <v>651332.25999999978</v>
      </c>
      <c r="CV96" s="333">
        <f>AH96-V96</f>
        <v>7723153.7100000009</v>
      </c>
      <c r="CW96" s="333">
        <f>AI96-W96</f>
        <v>849299.4299999997</v>
      </c>
      <c r="CX96" s="331">
        <f>AJ96-X96</f>
        <v>9810983.5199999977</v>
      </c>
      <c r="CY96" s="331">
        <f>AK96-Y96</f>
        <v>468837.91000000015</v>
      </c>
      <c r="CZ96" s="331">
        <f>AL96-Z96</f>
        <v>2138469.9399999976</v>
      </c>
      <c r="DA96" s="331">
        <f>AM96-AA96</f>
        <v>1961208.3100000024</v>
      </c>
      <c r="DB96" s="331">
        <f>AN96-AB96</f>
        <v>1179478.5700000003</v>
      </c>
      <c r="DC96" s="331">
        <f>AO96-AC96</f>
        <v>912487.45999999903</v>
      </c>
      <c r="DD96" s="331">
        <f>AP96-AD96</f>
        <v>631283.58999999985</v>
      </c>
      <c r="DE96" s="331">
        <f>AQ96-AE96</f>
        <v>-683115.83000000007</v>
      </c>
      <c r="DF96" s="331">
        <f>AR96-AF96</f>
        <v>2554473.660000002</v>
      </c>
      <c r="DG96" s="331">
        <f>AS96-AG96</f>
        <v>-908697.17999999784</v>
      </c>
      <c r="DH96" s="331">
        <f>AT96-AH96</f>
        <v>-6826267.3400000017</v>
      </c>
      <c r="DI96" s="348"/>
    </row>
    <row r="97" spans="1:113" s="37" customFormat="1" x14ac:dyDescent="0.25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47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47">
        <f>'NECO-ELECTRIC'!X97+'NECO-GAS'!X97</f>
        <v>23994928.300000001</v>
      </c>
      <c r="Y97" s="60">
        <f>'NECO-ELECTRIC'!Y97+'NECO-GAS'!Y97</f>
        <v>25302989.469999999</v>
      </c>
      <c r="Z97" s="240">
        <f>'NECO-ELECTRIC'!Z97+'NECO-GAS'!Z97</f>
        <v>27596360</v>
      </c>
      <c r="AA97" s="240">
        <f>'NECO-ELECTRIC'!AA97+'NECO-GAS'!AA97</f>
        <v>27777824.289999999</v>
      </c>
      <c r="AB97" s="240">
        <f>'NECO-ELECTRIC'!AB97+'NECO-GAS'!AB97</f>
        <v>22714931.870000001</v>
      </c>
      <c r="AC97" s="240">
        <f>'NECO-ELECTRIC'!AC97+'NECO-GAS'!AC97</f>
        <v>20126519.91</v>
      </c>
      <c r="AD97" s="240">
        <f>'NECO-ELECTRIC'!AD97+'NECO-GAS'!AD97</f>
        <v>21312908.100000001</v>
      </c>
      <c r="AE97" s="240">
        <f>'NECO-ELECTRIC'!AE97+'NECO-GAS'!AE97</f>
        <v>21850940</v>
      </c>
      <c r="AF97" s="240">
        <f>'NECO-ELECTRIC'!AF97+'NECO-GAS'!AF97</f>
        <v>21948689.260000002</v>
      </c>
      <c r="AG97" s="240">
        <f>'NECO-ELECTRIC'!AG97+'NECO-GAS'!AG97</f>
        <v>23540890.890000001</v>
      </c>
      <c r="AH97" s="240">
        <f>'NECO-ELECTRIC'!AH97+'NECO-GAS'!AH97</f>
        <v>27226673.770000003</v>
      </c>
      <c r="AI97" s="373">
        <f>'NECO-ELECTRIC'!AI97+'NECO-GAS'!AI97</f>
        <v>21577211.210000001</v>
      </c>
      <c r="AJ97" s="367">
        <f>'NECO-ELECTRIC'!AJ97+'NECO-GAS'!AJ97</f>
        <v>26270573.440000001</v>
      </c>
      <c r="AK97" s="454">
        <f>'NECO-ELECTRIC'!AK97+'NECO-GAS'!AK97</f>
        <v>25837578.810000002</v>
      </c>
      <c r="AL97" s="436">
        <f>'NECO-ELECTRIC'!AL97+'NECO-GAS'!AL97</f>
        <v>31271699.100000001</v>
      </c>
      <c r="AM97" s="436">
        <f>'NECO-ELECTRIC'!AM97+'NECO-GAS'!AM97</f>
        <v>30276480.120000001</v>
      </c>
      <c r="AN97" s="436">
        <f>'NECO-ELECTRIC'!AN97+'NECO-GAS'!AN97</f>
        <v>24616257.550000001</v>
      </c>
      <c r="AO97" s="240">
        <f>'NECO-ELECTRIC'!AO97+'NECO-GAS'!AO97</f>
        <v>23054402.329999998</v>
      </c>
      <c r="AP97" s="240">
        <f>'NECO-ELECTRIC'!AP97+'NECO-GAS'!AP97</f>
        <v>21346761.809999999</v>
      </c>
      <c r="AQ97" s="240">
        <f>'NECO-ELECTRIC'!AQ97+'NECO-GAS'!AQ97</f>
        <v>21614563.149999999</v>
      </c>
      <c r="AR97" s="240">
        <f>'NECO-ELECTRIC'!AR97+'NECO-GAS'!AR97</f>
        <v>24678853.139999997</v>
      </c>
      <c r="AS97" s="240">
        <f>'NECO-ELECTRIC'!AS97+'NECO-GAS'!AS97</f>
        <v>26362123.579999998</v>
      </c>
      <c r="AT97" s="240">
        <f>'NECO-ELECTRIC'!AT97+'NECO-GAS'!AT97</f>
        <v>27486543.98</v>
      </c>
      <c r="AU97" s="373"/>
      <c r="AV97" s="367"/>
      <c r="AW97" s="406">
        <f t="shared" si="505"/>
        <v>-0.1261414678616701</v>
      </c>
      <c r="AX97" s="190">
        <f t="shared" si="505"/>
        <v>-0.10490508385709715</v>
      </c>
      <c r="AY97" s="191">
        <f t="shared" si="505"/>
        <v>-6.8423983305546554E-2</v>
      </c>
      <c r="AZ97" s="191">
        <f t="shared" si="505"/>
        <v>-2.4020390255478544E-2</v>
      </c>
      <c r="BA97" s="191">
        <f t="shared" si="505"/>
        <v>-0.11918600593551124</v>
      </c>
      <c r="BB97" s="191">
        <f t="shared" si="505"/>
        <v>0.17955395738550073</v>
      </c>
      <c r="BC97" s="191">
        <f t="shared" si="505"/>
        <v>0.34757210860722421</v>
      </c>
      <c r="BD97" s="191">
        <f t="shared" si="505"/>
        <v>2.8576593273012263E-2</v>
      </c>
      <c r="BE97" s="191">
        <f t="shared" si="505"/>
        <v>3.7672961223851345E-2</v>
      </c>
      <c r="BF97" s="191">
        <f t="shared" si="505"/>
        <v>8.5243287776666385E-2</v>
      </c>
      <c r="BG97" s="191">
        <f t="shared" si="506"/>
        <v>-6.773055991719118E-2</v>
      </c>
      <c r="BH97" s="191">
        <f t="shared" si="506"/>
        <v>0.21109354589038037</v>
      </c>
      <c r="BI97" s="191">
        <f t="shared" si="506"/>
        <v>0.23369876053683414</v>
      </c>
      <c r="BJ97" s="191">
        <f t="shared" si="506"/>
        <v>0.12625810994296616</v>
      </c>
      <c r="BK97" s="191">
        <f t="shared" si="506"/>
        <v>8.1090831424665583E-2</v>
      </c>
      <c r="BL97" s="191">
        <f t="shared" si="506"/>
        <v>0.18225184822767013</v>
      </c>
      <c r="BM97" s="191">
        <f t="shared" si="506"/>
        <v>2.1083924090136989E-2</v>
      </c>
      <c r="BN97" s="191">
        <f t="shared" si="506"/>
        <v>-9.8932176118322335E-2</v>
      </c>
      <c r="BO97" s="191">
        <f t="shared" si="506"/>
        <v>-0.14844491312269104</v>
      </c>
      <c r="BP97" s="314">
        <f t="shared" si="506"/>
        <v>0.33688782563124614</v>
      </c>
      <c r="BQ97" s="314">
        <f t="shared" si="507"/>
        <v>0.24260778900563423</v>
      </c>
      <c r="BR97" s="314">
        <f t="shared" si="507"/>
        <v>9.4838588869632104E-2</v>
      </c>
      <c r="BS97" s="439">
        <f t="shared" si="507"/>
        <v>2.1127516992955678E-2</v>
      </c>
      <c r="BT97" s="380">
        <f t="shared" si="507"/>
        <v>0.13318202473079788</v>
      </c>
      <c r="BU97" s="380">
        <f t="shared" si="507"/>
        <v>8.9951459261678621E-2</v>
      </c>
      <c r="BV97" s="380">
        <f t="shared" si="507"/>
        <v>8.3703780882174381E-2</v>
      </c>
      <c r="BW97" s="380">
        <f t="shared" si="507"/>
        <v>0.14547385405388735</v>
      </c>
      <c r="BX97" s="380">
        <f t="shared" si="507"/>
        <v>1.5884134554118949E-3</v>
      </c>
      <c r="BY97" s="380">
        <f t="shared" si="507"/>
        <v>-1.0817697087631081E-2</v>
      </c>
      <c r="BZ97" s="380">
        <f t="shared" si="507"/>
        <v>0.12438847020243408</v>
      </c>
      <c r="CA97" s="380">
        <f>IF(ISERROR((AS97-AG97)/AG97)=TRUE,0,(AS97-AG97)/AG97)</f>
        <v>0.11984392193068771</v>
      </c>
      <c r="CB97" s="380">
        <f>IF(ISERROR((AT97-AH97)/AH97)=TRUE,0,(AT97-AH97)/AH97)</f>
        <v>9.5446918046352726E-3</v>
      </c>
      <c r="CC97" s="91">
        <f>O97-C97</f>
        <v>-3250168.2799999975</v>
      </c>
      <c r="CD97" s="61">
        <f>P97-D97</f>
        <v>-2363746.7899999991</v>
      </c>
      <c r="CE97" s="62">
        <f>Q97-E97</f>
        <v>-1367403.0899999999</v>
      </c>
      <c r="CF97" s="62">
        <f>R97-F97</f>
        <v>-443682.22000000253</v>
      </c>
      <c r="CG97" s="62">
        <f>S97-G97</f>
        <v>-2895674.5300000012</v>
      </c>
      <c r="CH97" s="62">
        <f>T97-H97</f>
        <v>3707902.2600000016</v>
      </c>
      <c r="CI97" s="62">
        <f>U97-I97</f>
        <v>7130222</v>
      </c>
      <c r="CJ97" s="62">
        <f>V97-J97</f>
        <v>565813.66999999806</v>
      </c>
      <c r="CK97" s="62">
        <f>W97-K97</f>
        <v>630420.75</v>
      </c>
      <c r="CL97" s="62">
        <f>X97-L97</f>
        <v>1884744.7399999984</v>
      </c>
      <c r="CM97" s="62">
        <f>Y97-M97</f>
        <v>-1838294.3500000015</v>
      </c>
      <c r="CN97" s="62">
        <f>Z97-N97</f>
        <v>4810044.1999999993</v>
      </c>
      <c r="CO97" s="62">
        <f>AA97-O97</f>
        <v>5261935.34</v>
      </c>
      <c r="CP97" s="62">
        <f>AB97-P97</f>
        <v>2546436.1500000022</v>
      </c>
      <c r="CQ97" s="62">
        <f>AC97-Q97</f>
        <v>1509656.9000000022</v>
      </c>
      <c r="CR97" s="62">
        <f>AD97-R97</f>
        <v>3285524.0600000024</v>
      </c>
      <c r="CS97" s="62">
        <f>AE97-S97</f>
        <v>451190.69000000134</v>
      </c>
      <c r="CT97" s="62">
        <f>AF97-T97</f>
        <v>-2409842.5599999987</v>
      </c>
      <c r="CU97" s="62">
        <f>AG97-U97</f>
        <v>-4103698.6999999993</v>
      </c>
      <c r="CV97" s="333">
        <f>AH97-V97</f>
        <v>6860960.7700000033</v>
      </c>
      <c r="CW97" s="333">
        <f>AI97-W97</f>
        <v>4212752.8500000015</v>
      </c>
      <c r="CX97" s="331">
        <f>AJ97-X97</f>
        <v>2275645.1400000006</v>
      </c>
      <c r="CY97" s="331">
        <f>AK97-Y97</f>
        <v>534589.34000000358</v>
      </c>
      <c r="CZ97" s="331">
        <f>AL97-Z97</f>
        <v>3675339.1000000015</v>
      </c>
      <c r="DA97" s="331">
        <f>AM97-AA97</f>
        <v>2498655.8300000019</v>
      </c>
      <c r="DB97" s="331">
        <f>AN97-AB97</f>
        <v>1901325.6799999997</v>
      </c>
      <c r="DC97" s="331">
        <f>AO97-AC97</f>
        <v>2927882.4199999981</v>
      </c>
      <c r="DD97" s="331">
        <f>AP97-AD97</f>
        <v>33853.709999997169</v>
      </c>
      <c r="DE97" s="331">
        <f>AQ97-AE97</f>
        <v>-236376.85000000149</v>
      </c>
      <c r="DF97" s="331">
        <f>AR97-AF97</f>
        <v>2730163.8799999952</v>
      </c>
      <c r="DG97" s="331">
        <f>AS97-AG97</f>
        <v>2821232.6899999976</v>
      </c>
      <c r="DH97" s="331">
        <f>AT97-AH97</f>
        <v>259870.20999999717</v>
      </c>
      <c r="DI97" s="348"/>
    </row>
    <row r="98" spans="1:113" s="37" customFormat="1" x14ac:dyDescent="0.25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47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47">
        <f>'NECO-ELECTRIC'!X98+'NECO-GAS'!X98</f>
        <v>30085560.059999999</v>
      </c>
      <c r="Y98" s="60">
        <f>'NECO-ELECTRIC'!Y98+'NECO-GAS'!Y98</f>
        <v>27045516.619999997</v>
      </c>
      <c r="Z98" s="240">
        <f>'NECO-ELECTRIC'!Z98+'NECO-GAS'!Z98</f>
        <v>30042415</v>
      </c>
      <c r="AA98" s="240">
        <f>'NECO-ELECTRIC'!AA98+'NECO-GAS'!AA98</f>
        <v>32086105.630000003</v>
      </c>
      <c r="AB98" s="240">
        <f>'NECO-ELECTRIC'!AB98+'NECO-GAS'!AB98</f>
        <v>25564888.010000002</v>
      </c>
      <c r="AC98" s="240">
        <f>'NECO-ELECTRIC'!AC98+'NECO-GAS'!AC98</f>
        <v>23347354.27</v>
      </c>
      <c r="AD98" s="240">
        <f>'NECO-ELECTRIC'!AD98+'NECO-GAS'!AD98</f>
        <v>26176472.149999999</v>
      </c>
      <c r="AE98" s="240">
        <f>'NECO-ELECTRIC'!AE98+'NECO-GAS'!AE98</f>
        <v>26704954</v>
      </c>
      <c r="AF98" s="240">
        <f>'NECO-ELECTRIC'!AF98+'NECO-GAS'!AF98</f>
        <v>28138847.449999999</v>
      </c>
      <c r="AG98" s="240">
        <f>'NECO-ELECTRIC'!AG98+'NECO-GAS'!AG98</f>
        <v>28170690.77</v>
      </c>
      <c r="AH98" s="240">
        <f>'NECO-ELECTRIC'!AH98+'NECO-GAS'!AH98</f>
        <v>24024870.18</v>
      </c>
      <c r="AI98" s="373">
        <f>'NECO-ELECTRIC'!AI98+'NECO-GAS'!AI98</f>
        <v>24209911.550000001</v>
      </c>
      <c r="AJ98" s="367">
        <f>'NECO-ELECTRIC'!AJ98+'NECO-GAS'!AJ98</f>
        <v>30903943.68</v>
      </c>
      <c r="AK98" s="454">
        <f>'NECO-ELECTRIC'!AK98+'NECO-GAS'!AK98</f>
        <v>30798507.790000003</v>
      </c>
      <c r="AL98" s="436">
        <f>'NECO-ELECTRIC'!AL98+'NECO-GAS'!AL98</f>
        <v>33436241.59</v>
      </c>
      <c r="AM98" s="436">
        <f>'NECO-ELECTRIC'!AM98+'NECO-GAS'!AM98</f>
        <v>35570795.589999996</v>
      </c>
      <c r="AN98" s="436">
        <f>'NECO-ELECTRIC'!AN98+'NECO-GAS'!AN98</f>
        <v>26333714.920000002</v>
      </c>
      <c r="AO98" s="240">
        <f>'NECO-ELECTRIC'!AO98+'NECO-GAS'!AO98</f>
        <v>28525014.890000001</v>
      </c>
      <c r="AP98" s="240">
        <f>'NECO-ELECTRIC'!AP98+'NECO-GAS'!AP98</f>
        <v>27416486.300000001</v>
      </c>
      <c r="AQ98" s="240">
        <f>'NECO-ELECTRIC'!AQ98+'NECO-GAS'!AQ98</f>
        <v>23816323.199999999</v>
      </c>
      <c r="AR98" s="240">
        <f>'NECO-ELECTRIC'!AR98+'NECO-GAS'!AR98</f>
        <v>31993375.199999999</v>
      </c>
      <c r="AS98" s="240">
        <f>'NECO-ELECTRIC'!AS98+'NECO-GAS'!AS98</f>
        <v>23790420.09</v>
      </c>
      <c r="AT98" s="240">
        <f>'NECO-ELECTRIC'!AT98+'NECO-GAS'!AT98</f>
        <v>25806929.25</v>
      </c>
      <c r="AU98" s="373"/>
      <c r="AV98" s="367"/>
      <c r="AW98" s="406">
        <f t="shared" si="505"/>
        <v>-0.16757080133960725</v>
      </c>
      <c r="AX98" s="190">
        <f t="shared" si="505"/>
        <v>-9.0061512110460804E-2</v>
      </c>
      <c r="AY98" s="191">
        <f t="shared" si="505"/>
        <v>-9.2823805368097673E-2</v>
      </c>
      <c r="AZ98" s="191">
        <f t="shared" si="505"/>
        <v>0.24387134674388239</v>
      </c>
      <c r="BA98" s="191">
        <f t="shared" si="505"/>
        <v>2.0042713412054085E-2</v>
      </c>
      <c r="BB98" s="191">
        <f t="shared" si="505"/>
        <v>4.6266108604245057E-2</v>
      </c>
      <c r="BC98" s="191">
        <f t="shared" si="505"/>
        <v>8.9982863170756183E-2</v>
      </c>
      <c r="BD98" s="191">
        <f t="shared" si="505"/>
        <v>-7.8604472058987671E-2</v>
      </c>
      <c r="BE98" s="191">
        <f t="shared" si="505"/>
        <v>9.3475252676652465E-2</v>
      </c>
      <c r="BF98" s="191">
        <f t="shared" si="505"/>
        <v>0.17649619240303563</v>
      </c>
      <c r="BG98" s="191">
        <f t="shared" si="506"/>
        <v>-8.235743127117906E-2</v>
      </c>
      <c r="BH98" s="191">
        <f t="shared" si="506"/>
        <v>0.22704299848282722</v>
      </c>
      <c r="BI98" s="191">
        <f t="shared" si="506"/>
        <v>0.3767972483413744</v>
      </c>
      <c r="BJ98" s="191">
        <f t="shared" si="506"/>
        <v>6.0357497979508318E-2</v>
      </c>
      <c r="BK98" s="191">
        <f t="shared" si="506"/>
        <v>5.3748656128089184E-2</v>
      </c>
      <c r="BL98" s="191">
        <f t="shared" si="506"/>
        <v>-3.1817238652567782E-2</v>
      </c>
      <c r="BM98" s="191">
        <f t="shared" si="506"/>
        <v>6.0330476899753883E-2</v>
      </c>
      <c r="BN98" s="191">
        <f t="shared" si="506"/>
        <v>6.0402149454610372E-2</v>
      </c>
      <c r="BO98" s="191">
        <f t="shared" si="506"/>
        <v>6.2782412622214609E-2</v>
      </c>
      <c r="BP98" s="314">
        <f t="shared" si="506"/>
        <v>1.9599424488716388E-2</v>
      </c>
      <c r="BQ98" s="314">
        <f t="shared" si="507"/>
        <v>7.879569955528036E-2</v>
      </c>
      <c r="BR98" s="314">
        <f t="shared" si="507"/>
        <v>2.7201874200376813E-2</v>
      </c>
      <c r="BS98" s="439">
        <f t="shared" si="507"/>
        <v>0.13876574157302993</v>
      </c>
      <c r="BT98" s="380">
        <f t="shared" si="507"/>
        <v>0.11296783530884584</v>
      </c>
      <c r="BU98" s="380">
        <f t="shared" si="507"/>
        <v>0.10860432862073056</v>
      </c>
      <c r="BV98" s="380">
        <f t="shared" si="507"/>
        <v>3.0073548912057217E-2</v>
      </c>
      <c r="BW98" s="380">
        <f t="shared" si="507"/>
        <v>0.22176648198005869</v>
      </c>
      <c r="BX98" s="380">
        <f t="shared" si="507"/>
        <v>4.7371324252340183E-2</v>
      </c>
      <c r="BY98" s="380">
        <f t="shared" si="507"/>
        <v>-0.1081683495878705</v>
      </c>
      <c r="BZ98" s="380">
        <f t="shared" si="507"/>
        <v>0.13698243173780025</v>
      </c>
      <c r="CA98" s="380">
        <f>IF(ISERROR((AS98-AG98)/AG98)=TRUE,0,(AS98-AG98)/AG98)</f>
        <v>-0.15549035399106045</v>
      </c>
      <c r="CB98" s="380">
        <f>IF(ISERROR((AT98-AH98)/AH98)=TRUE,0,(AT98-AH98)/AH98)</f>
        <v>7.417559623208754E-2</v>
      </c>
      <c r="CC98" s="91">
        <f>O98-C98</f>
        <v>-4691352.4399999939</v>
      </c>
      <c r="CD98" s="61">
        <f>P98-D98</f>
        <v>-2386265.6100000031</v>
      </c>
      <c r="CE98" s="62">
        <f>Q98-E98</f>
        <v>-2267087.9200000018</v>
      </c>
      <c r="CF98" s="62">
        <f>R98-F98</f>
        <v>5300771.4900000021</v>
      </c>
      <c r="CG98" s="62">
        <f>S98-G98</f>
        <v>494867.28999999911</v>
      </c>
      <c r="CH98" s="62">
        <f>T98-H98</f>
        <v>1173428.200000003</v>
      </c>
      <c r="CI98" s="62">
        <f>U98-I98</f>
        <v>2188231.5500000007</v>
      </c>
      <c r="CJ98" s="62">
        <f>V98-J98</f>
        <v>-2010169.2400000021</v>
      </c>
      <c r="CK98" s="62">
        <f>W98-K98</f>
        <v>1918411.129999999</v>
      </c>
      <c r="CL98" s="62">
        <f>X98-L98</f>
        <v>4513390.5500000007</v>
      </c>
      <c r="CM98" s="62">
        <f>Y98-M98</f>
        <v>-2427305.9600000046</v>
      </c>
      <c r="CN98" s="62">
        <f>Z98-N98</f>
        <v>5558827.1899999976</v>
      </c>
      <c r="CO98" s="62">
        <f>AA98-O98</f>
        <v>8781217.6600000001</v>
      </c>
      <c r="CP98" s="62">
        <f>AB98-P98</f>
        <v>1455200.4200000018</v>
      </c>
      <c r="CQ98" s="62">
        <f>AC98-Q98</f>
        <v>1190880.6799999997</v>
      </c>
      <c r="CR98" s="62">
        <f>AD98-R98</f>
        <v>-860233.31000000238</v>
      </c>
      <c r="CS98" s="62">
        <f>AE98-S98</f>
        <v>1519453.2699999996</v>
      </c>
      <c r="CT98" s="62">
        <f>AF98-T98</f>
        <v>1602832.3499999978</v>
      </c>
      <c r="CU98" s="62">
        <f>AG98-U98</f>
        <v>1664144.8999999985</v>
      </c>
      <c r="CV98" s="333">
        <f>AH98-V98</f>
        <v>461822.1799999997</v>
      </c>
      <c r="CW98" s="333">
        <f>AI98-W98</f>
        <v>1768302.3000000007</v>
      </c>
      <c r="CX98" s="331">
        <f>AJ98-X98</f>
        <v>818383.62000000104</v>
      </c>
      <c r="CY98" s="331">
        <f>AK98-Y98</f>
        <v>3752991.1700000055</v>
      </c>
      <c r="CZ98" s="331">
        <f>AL98-Z98</f>
        <v>3393826.59</v>
      </c>
      <c r="DA98" s="331">
        <f>AM98-AA98</f>
        <v>3484689.9599999934</v>
      </c>
      <c r="DB98" s="331">
        <f>AN98-AB98</f>
        <v>768826.91000000015</v>
      </c>
      <c r="DC98" s="331">
        <f>AO98-AC98</f>
        <v>5177660.620000001</v>
      </c>
      <c r="DD98" s="331">
        <f>AP98-AD98</f>
        <v>1240014.1500000022</v>
      </c>
      <c r="DE98" s="331">
        <f>AQ98-AE98</f>
        <v>-2888630.8000000007</v>
      </c>
      <c r="DF98" s="331">
        <f>AR98-AF98</f>
        <v>3854527.75</v>
      </c>
      <c r="DG98" s="331">
        <f>AS98-AG98</f>
        <v>-4380270.68</v>
      </c>
      <c r="DH98" s="331">
        <f>AT98-AH98</f>
        <v>1782059.0700000003</v>
      </c>
      <c r="DI98" s="348"/>
    </row>
    <row r="99" spans="1:113" s="122" customFormat="1" ht="15.75" thickBot="1" x14ac:dyDescent="0.3">
      <c r="A99" s="140"/>
      <c r="B99" s="49" t="s">
        <v>35</v>
      </c>
      <c r="C99" s="118">
        <f>SUM(C94:C98)</f>
        <v>155895097.56999999</v>
      </c>
      <c r="D99" s="119">
        <f t="shared" ref="D99:CE99" si="508">SUM(D94:D98)</f>
        <v>129986928.05</v>
      </c>
      <c r="E99" s="119">
        <f t="shared" si="508"/>
        <v>115733267.64999999</v>
      </c>
      <c r="F99" s="119">
        <f t="shared" si="508"/>
        <v>103032343.59</v>
      </c>
      <c r="G99" s="119">
        <f t="shared" si="508"/>
        <v>131489010.56</v>
      </c>
      <c r="H99" s="119">
        <f t="shared" si="508"/>
        <v>136882239.18000001</v>
      </c>
      <c r="I99" s="119">
        <f t="shared" si="508"/>
        <v>121245597.42000002</v>
      </c>
      <c r="J99" s="119">
        <f t="shared" si="508"/>
        <v>119180814.5</v>
      </c>
      <c r="K99" s="119">
        <f t="shared" si="508"/>
        <v>107643828.36</v>
      </c>
      <c r="L99" s="257">
        <f t="shared" si="508"/>
        <v>150528370.09</v>
      </c>
      <c r="M99" s="35">
        <f t="shared" si="508"/>
        <v>183029601.02000001</v>
      </c>
      <c r="N99" s="119">
        <f t="shared" si="508"/>
        <v>145016465.38999999</v>
      </c>
      <c r="O99" s="35">
        <f t="shared" si="508"/>
        <v>144934792.44000003</v>
      </c>
      <c r="P99" s="119">
        <f t="shared" si="508"/>
        <v>133895854.75</v>
      </c>
      <c r="Q99" s="119">
        <f t="shared" si="508"/>
        <v>123688432.64000002</v>
      </c>
      <c r="R99" s="119">
        <f t="shared" si="508"/>
        <v>113615677.70000002</v>
      </c>
      <c r="S99" s="119">
        <f t="shared" ref="S99:T99" si="509">SUM(S94:S98)</f>
        <v>147744137.75999999</v>
      </c>
      <c r="T99" s="119">
        <f t="shared" si="509"/>
        <v>155808041.03999999</v>
      </c>
      <c r="U99" s="119">
        <f t="shared" ref="U99:V99" si="510">SUM(U94:U98)</f>
        <v>139778523.36000001</v>
      </c>
      <c r="V99" s="119">
        <f t="shared" si="510"/>
        <v>119941739</v>
      </c>
      <c r="W99" s="119">
        <f t="shared" ref="W99" si="511">SUM(W94:W98)</f>
        <v>115315913.31</v>
      </c>
      <c r="X99" s="257">
        <f t="shared" ref="X99:Y99" si="512">SUM(X94:X98)</f>
        <v>159375545.50999999</v>
      </c>
      <c r="Y99" s="35">
        <f t="shared" si="512"/>
        <v>181193180.31999999</v>
      </c>
      <c r="Z99" s="224">
        <f t="shared" ref="Z99" si="513">SUM(Z94:Z98)</f>
        <v>180709441</v>
      </c>
      <c r="AA99" s="224">
        <f t="shared" ref="AA99:AB99" si="514">SUM(AA94:AA98)</f>
        <v>182179492.00999999</v>
      </c>
      <c r="AB99" s="224">
        <f t="shared" si="514"/>
        <v>138225095.83000001</v>
      </c>
      <c r="AC99" s="224">
        <f t="shared" ref="AC99:AD99" si="515">SUM(AC94:AC98)</f>
        <v>117381459.82000001</v>
      </c>
      <c r="AD99" s="224">
        <f t="shared" si="515"/>
        <v>129378016.65000001</v>
      </c>
      <c r="AE99" s="224">
        <f t="shared" ref="AE99" si="516">SUM(AE94:AE98)</f>
        <v>138823539</v>
      </c>
      <c r="AF99" s="224">
        <f t="shared" ref="AF99" si="517">SUM(AF94:AF98)</f>
        <v>141839882.47</v>
      </c>
      <c r="AG99" s="224">
        <f t="shared" ref="AG99:AH99" si="518">SUM(AG94:AG98)</f>
        <v>144047075.81999999</v>
      </c>
      <c r="AH99" s="224">
        <f t="shared" si="518"/>
        <v>135202981.27000001</v>
      </c>
      <c r="AI99" s="119">
        <f t="shared" ref="AI99" si="519">SUM(AI94:AI98)</f>
        <v>120933380.27</v>
      </c>
      <c r="AJ99" s="364">
        <f t="shared" ref="AJ99:AK99" si="520">SUM(AJ94:AJ98)</f>
        <v>181895224.14000002</v>
      </c>
      <c r="AK99" s="451">
        <f t="shared" si="520"/>
        <v>180497324.06</v>
      </c>
      <c r="AL99" s="244">
        <f t="shared" ref="AL99:AM99" si="521">SUM(AL94:AL98)</f>
        <v>196380029.87</v>
      </c>
      <c r="AM99" s="244">
        <f t="shared" si="521"/>
        <v>199237810.95000002</v>
      </c>
      <c r="AN99" s="244">
        <f t="shared" ref="AN99" si="522">SUM(AN94:AN98)</f>
        <v>147753431.10000002</v>
      </c>
      <c r="AO99" s="224">
        <f t="shared" ref="AO99" si="523">SUM(AO94:AO98)</f>
        <v>128301417.47</v>
      </c>
      <c r="AP99" s="224">
        <f t="shared" ref="AP99:AQ99" si="524">SUM(AP94:AP98)</f>
        <v>131115767.77999999</v>
      </c>
      <c r="AQ99" s="224">
        <f t="shared" si="524"/>
        <v>129942193.3</v>
      </c>
      <c r="AR99" s="224">
        <f t="shared" ref="AR99:AS99" si="525">SUM(AR94:AR98)</f>
        <v>167354897.74999997</v>
      </c>
      <c r="AS99" s="224">
        <f t="shared" si="525"/>
        <v>122339226.33000001</v>
      </c>
      <c r="AT99" s="224">
        <f t="shared" ref="AT99" si="526">SUM(AT94:AT98)</f>
        <v>130198247.58000001</v>
      </c>
      <c r="AU99" s="119"/>
      <c r="AV99" s="364"/>
      <c r="AW99" s="170">
        <f t="shared" si="505"/>
        <v>-7.030564335147596E-2</v>
      </c>
      <c r="AX99" s="173">
        <f t="shared" si="505"/>
        <v>3.0071690735674735E-2</v>
      </c>
      <c r="AY99" s="174">
        <f t="shared" si="505"/>
        <v>6.873706369423524E-2</v>
      </c>
      <c r="AZ99" s="174">
        <f t="shared" si="505"/>
        <v>0.10271856138801058</v>
      </c>
      <c r="BA99" s="174">
        <f t="shared" si="505"/>
        <v>0.12362346579969571</v>
      </c>
      <c r="BB99" s="174">
        <f t="shared" si="505"/>
        <v>0.13826338591022444</v>
      </c>
      <c r="BC99" s="174">
        <f t="shared" si="505"/>
        <v>0.15285442386663442</v>
      </c>
      <c r="BD99" s="174">
        <f t="shared" si="505"/>
        <v>6.3846224175620149E-3</v>
      </c>
      <c r="BE99" s="174">
        <f t="shared" si="505"/>
        <v>7.1272873390769501E-2</v>
      </c>
      <c r="BF99" s="174">
        <f t="shared" si="505"/>
        <v>5.8774139484206955E-2</v>
      </c>
      <c r="BG99" s="174">
        <f t="shared" si="506"/>
        <v>-1.0033462837518553E-2</v>
      </c>
      <c r="BH99" s="174">
        <f t="shared" si="506"/>
        <v>0.24613050327774244</v>
      </c>
      <c r="BI99" s="174">
        <f t="shared" si="506"/>
        <v>0.2569755608227644</v>
      </c>
      <c r="BJ99" s="174">
        <f t="shared" si="506"/>
        <v>3.2332898491019293E-2</v>
      </c>
      <c r="BK99" s="174">
        <f t="shared" si="506"/>
        <v>-5.0990805569965436E-2</v>
      </c>
      <c r="BL99" s="174">
        <f t="shared" si="506"/>
        <v>0.13873383734611114</v>
      </c>
      <c r="BM99" s="174">
        <f t="shared" si="506"/>
        <v>-6.0378698574767672E-2</v>
      </c>
      <c r="BN99" s="174">
        <f t="shared" si="506"/>
        <v>-8.9649792634348066E-2</v>
      </c>
      <c r="BO99" s="174">
        <f t="shared" si="506"/>
        <v>3.0537970765410854E-2</v>
      </c>
      <c r="BP99" s="308">
        <f t="shared" si="506"/>
        <v>0.1272387944116769</v>
      </c>
      <c r="BQ99" s="308">
        <f t="shared" si="507"/>
        <v>4.8713718677306408E-2</v>
      </c>
      <c r="BR99" s="308">
        <f t="shared" si="507"/>
        <v>0.14129946070419588</v>
      </c>
      <c r="BS99" s="440">
        <f t="shared" si="507"/>
        <v>-3.8404108740243922E-3</v>
      </c>
      <c r="BT99" s="381">
        <f t="shared" si="507"/>
        <v>8.6717045790651329E-2</v>
      </c>
      <c r="BU99" s="381">
        <f t="shared" si="507"/>
        <v>9.3634682761458587E-2</v>
      </c>
      <c r="BV99" s="381">
        <f t="shared" si="507"/>
        <v>6.8933468360323658E-2</v>
      </c>
      <c r="BW99" s="381">
        <f t="shared" si="507"/>
        <v>9.302966300423704E-2</v>
      </c>
      <c r="BX99" s="381">
        <f t="shared" si="507"/>
        <v>1.3431579606766064E-2</v>
      </c>
      <c r="BY99" s="381">
        <f t="shared" si="507"/>
        <v>-6.3975790877943278E-2</v>
      </c>
      <c r="BZ99" s="381">
        <f t="shared" si="507"/>
        <v>0.17988604358436741</v>
      </c>
      <c r="CA99" s="381">
        <f>IF(ISERROR((AS99-AG99)/AG99)=TRUE,0,(AS99-AG99)/AG99)</f>
        <v>-0.15069968874013051</v>
      </c>
      <c r="CB99" s="381">
        <f>IF(ISERROR((AT99-AH99)/AH99)=TRUE,0,(AT99-AH99)/AH99)</f>
        <v>-3.7016444777985755E-2</v>
      </c>
      <c r="CC99" s="118">
        <f t="shared" ref="CC99:CC106" si="527">SUM(CC94:CC98)</f>
        <v>-10960305.129999988</v>
      </c>
      <c r="CD99" s="120">
        <f t="shared" si="508"/>
        <v>3908926.7000000011</v>
      </c>
      <c r="CE99" s="121">
        <f t="shared" si="508"/>
        <v>7955164.9900000021</v>
      </c>
      <c r="CF99" s="121">
        <f t="shared" ref="CF99:CG99" si="528">SUM(CF94:CF98)</f>
        <v>10583334.109999996</v>
      </c>
      <c r="CG99" s="121">
        <f t="shared" si="528"/>
        <v>16255127.199999992</v>
      </c>
      <c r="CH99" s="121">
        <f t="shared" ref="CH99:CI99" si="529">SUM(CH94:CH98)</f>
        <v>18925801.859999999</v>
      </c>
      <c r="CI99" s="121">
        <f t="shared" si="529"/>
        <v>18532925.93999999</v>
      </c>
      <c r="CJ99" s="121">
        <f t="shared" ref="CJ99:CK99" si="530">SUM(CJ94:CJ98)</f>
        <v>760924.49999999721</v>
      </c>
      <c r="CK99" s="121">
        <f t="shared" si="530"/>
        <v>7672084.9499999955</v>
      </c>
      <c r="CL99" s="121">
        <f t="shared" ref="CL99:CM99" si="531">SUM(CL94:CL98)</f>
        <v>8847175.4200000092</v>
      </c>
      <c r="CM99" s="121">
        <f t="shared" si="531"/>
        <v>-1836420.6999999993</v>
      </c>
      <c r="CN99" s="121">
        <f t="shared" ref="CN99" si="532">SUM(CN94:CN98)</f>
        <v>35692975.609999992</v>
      </c>
      <c r="CO99" s="121">
        <f t="shared" ref="CO99:CP99" si="533">SUM(CO94:CO98)</f>
        <v>37244699.570000008</v>
      </c>
      <c r="CP99" s="121">
        <f t="shared" si="533"/>
        <v>4329241.0800000038</v>
      </c>
      <c r="CQ99" s="121">
        <f t="shared" ref="CQ99:CR99" si="534">SUM(CQ94:CQ98)</f>
        <v>-6306972.8199999947</v>
      </c>
      <c r="CR99" s="121">
        <f t="shared" si="534"/>
        <v>15762338.949999997</v>
      </c>
      <c r="CS99" s="121">
        <f t="shared" ref="CS99:CT99" si="535">SUM(CS94:CS98)</f>
        <v>-8920598.7599999867</v>
      </c>
      <c r="CT99" s="121">
        <f t="shared" si="535"/>
        <v>-13968158.569999995</v>
      </c>
      <c r="CU99" s="121">
        <f t="shared" ref="CU99:CV99" si="536">SUM(CU94:CU98)</f>
        <v>4268552.4600000102</v>
      </c>
      <c r="CV99" s="328">
        <f t="shared" si="536"/>
        <v>15261242.270000003</v>
      </c>
      <c r="CW99" s="328">
        <f t="shared" ref="CW99:CX99" si="537">SUM(CW94:CW98)</f>
        <v>5617466.9599999981</v>
      </c>
      <c r="CX99" s="328">
        <f t="shared" si="537"/>
        <v>22519678.630000006</v>
      </c>
      <c r="CY99" s="328">
        <f t="shared" ref="CY99" si="538">SUM(CY94:CY98)</f>
        <v>-695856.25999998301</v>
      </c>
      <c r="CZ99" s="328">
        <f t="shared" ref="CZ99:DA99" si="539">SUM(CZ94:CZ98)</f>
        <v>15670588.870000001</v>
      </c>
      <c r="DA99" s="328">
        <f t="shared" si="539"/>
        <v>17058318.939999994</v>
      </c>
      <c r="DB99" s="328">
        <f t="shared" ref="DB99" si="540">SUM(DB94:DB98)</f>
        <v>9528335.2700000014</v>
      </c>
      <c r="DC99" s="328">
        <f t="shared" ref="DC99:DD99" si="541">SUM(DC94:DC98)</f>
        <v>10919957.649999995</v>
      </c>
      <c r="DD99" s="328">
        <f t="shared" si="541"/>
        <v>1737751.1300000036</v>
      </c>
      <c r="DE99" s="328">
        <f t="shared" ref="DE99:DF99" si="542">SUM(DE94:DE98)</f>
        <v>-8881345.7000000067</v>
      </c>
      <c r="DF99" s="328">
        <f t="shared" si="542"/>
        <v>25515015.279999994</v>
      </c>
      <c r="DG99" s="328">
        <f t="shared" ref="DG99:DH99" si="543">SUM(DG94:DG98)</f>
        <v>-21707849.490000002</v>
      </c>
      <c r="DH99" s="328">
        <f t="shared" si="543"/>
        <v>-5004733.6899999958</v>
      </c>
      <c r="DI99" s="349"/>
    </row>
    <row r="100" spans="1:113" s="37" customFormat="1" x14ac:dyDescent="0.2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0"/>
      <c r="Y100" s="88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447"/>
      <c r="AL100" s="280"/>
      <c r="AM100" s="280"/>
      <c r="AN100" s="280"/>
      <c r="AO100" s="220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469"/>
      <c r="BT100" s="421"/>
      <c r="BU100" s="421"/>
      <c r="BV100" s="421"/>
      <c r="BW100" s="421"/>
      <c r="BX100" s="421"/>
      <c r="BY100" s="421"/>
      <c r="BZ100" s="421"/>
      <c r="CA100" s="421"/>
      <c r="CB100" s="421"/>
      <c r="CC100" s="86"/>
      <c r="CD100" s="89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25"/>
      <c r="DH100" s="325"/>
      <c r="DI100" s="348"/>
    </row>
    <row r="101" spans="1:113" s="37" customFormat="1" x14ac:dyDescent="0.25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47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47">
        <f>'NECO-ELECTRIC'!X101+'NECO-GAS'!X101</f>
        <v>65695699.269999996</v>
      </c>
      <c r="Y101" s="60">
        <f>'NECO-ELECTRIC'!Y101+'NECO-GAS'!Y101</f>
        <v>82163949.679999992</v>
      </c>
      <c r="Z101" s="240">
        <f>'NECO-ELECTRIC'!Z101+'NECO-GAS'!Z101</f>
        <v>87458153</v>
      </c>
      <c r="AA101" s="240">
        <f>'NECO-ELECTRIC'!AA101+'NECO-GAS'!AA101</f>
        <v>106173005.47</v>
      </c>
      <c r="AB101" s="240">
        <f>'NECO-ELECTRIC'!AB101+'NECO-GAS'!AB101</f>
        <v>78888792.640000001</v>
      </c>
      <c r="AC101" s="240">
        <f>'NECO-ELECTRIC'!AC101+'NECO-GAS'!AC101</f>
        <v>80045985.930000007</v>
      </c>
      <c r="AD101" s="240">
        <f>'NECO-ELECTRIC'!AD101+'NECO-GAS'!AD101</f>
        <v>64004541.240000002</v>
      </c>
      <c r="AE101" s="240">
        <f>'NECO-ELECTRIC'!AE101+'NECO-GAS'!AE101</f>
        <v>67523070</v>
      </c>
      <c r="AF101" s="240">
        <f>'NECO-ELECTRIC'!AF101+'NECO-GAS'!AF101</f>
        <v>75745570.070000008</v>
      </c>
      <c r="AG101" s="240">
        <f>'NECO-ELECTRIC'!AG101+'NECO-GAS'!AG101</f>
        <v>73305964.359999999</v>
      </c>
      <c r="AH101" s="240">
        <f>'NECO-ELECTRIC'!AH101+'NECO-GAS'!AH101</f>
        <v>67757671.760000005</v>
      </c>
      <c r="AI101" s="373">
        <f>'NECO-ELECTRIC'!AI101+'NECO-GAS'!AI101</f>
        <v>62382743.439999998</v>
      </c>
      <c r="AJ101" s="367">
        <f>'NECO-ELECTRIC'!AJ101+'NECO-GAS'!AJ101</f>
        <v>69134453.480000004</v>
      </c>
      <c r="AK101" s="454">
        <f>'NECO-ELECTRIC'!AK101+'NECO-GAS'!AK101</f>
        <v>84529036.219999999</v>
      </c>
      <c r="AL101" s="436">
        <f>'NECO-ELECTRIC'!AL101+'NECO-GAS'!AL101</f>
        <v>98494467.640000001</v>
      </c>
      <c r="AM101" s="436">
        <f>'NECO-ELECTRIC'!AM101+'NECO-GAS'!AM101</f>
        <v>109558527.09999999</v>
      </c>
      <c r="AN101" s="436">
        <f>'NECO-ELECTRIC'!AN101+'NECO-GAS'!AN101</f>
        <v>84133557.469999999</v>
      </c>
      <c r="AO101" s="240">
        <f>'NECO-ELECTRIC'!AO101+'NECO-GAS'!AO101</f>
        <v>71612492.370000005</v>
      </c>
      <c r="AP101" s="240">
        <f>'NECO-ELECTRIC'!AP101+'NECO-GAS'!AP101</f>
        <v>60873240.439999998</v>
      </c>
      <c r="AQ101" s="240">
        <f>'NECO-ELECTRIC'!AQ101+'NECO-GAS'!AQ101</f>
        <v>61545508.339999996</v>
      </c>
      <c r="AR101" s="240">
        <f>'NECO-ELECTRIC'!AR101+'NECO-GAS'!AR101</f>
        <v>80908814.040000007</v>
      </c>
      <c r="AS101" s="240">
        <f>'NECO-ELECTRIC'!AS101+'NECO-GAS'!AS101</f>
        <v>65517630.200000003</v>
      </c>
      <c r="AT101" s="240">
        <f>'NECO-ELECTRIC'!AT101+'NECO-GAS'!AT101</f>
        <v>68607329.469999999</v>
      </c>
      <c r="AU101" s="373"/>
      <c r="AV101" s="367"/>
      <c r="AW101" s="406">
        <f t="shared" ref="AW101:BF106" si="544">IF(ISERROR((O101-C101)/C101)=TRUE,0,(O101-C101)/C101)</f>
        <v>-2.6238203994065991E-2</v>
      </c>
      <c r="AX101" s="190">
        <f t="shared" si="544"/>
        <v>-6.8475630640488519E-2</v>
      </c>
      <c r="AY101" s="191">
        <f t="shared" si="544"/>
        <v>3.3344429022549679E-2</v>
      </c>
      <c r="AZ101" s="191">
        <f t="shared" si="544"/>
        <v>0.20259447558099486</v>
      </c>
      <c r="BA101" s="191">
        <f t="shared" si="544"/>
        <v>0.13771846834702642</v>
      </c>
      <c r="BB101" s="191">
        <f t="shared" si="544"/>
        <v>0.10372533875881462</v>
      </c>
      <c r="BC101" s="191">
        <f t="shared" si="544"/>
        <v>9.9132752396221033E-2</v>
      </c>
      <c r="BD101" s="191">
        <f t="shared" si="544"/>
        <v>4.2064110881326916E-2</v>
      </c>
      <c r="BE101" s="191">
        <f t="shared" si="544"/>
        <v>0.13240870589398157</v>
      </c>
      <c r="BF101" s="191">
        <f t="shared" si="544"/>
        <v>-1.2070189518630006E-2</v>
      </c>
      <c r="BG101" s="191">
        <f t="shared" ref="BG101:BP106" si="545">IF(ISERROR((Y101-M101)/M101)=TRUE,0,(Y101-M101)/M101)</f>
        <v>-2.7349400946356021E-2</v>
      </c>
      <c r="BH101" s="191">
        <f t="shared" si="545"/>
        <v>9.6089371541545815E-2</v>
      </c>
      <c r="BI101" s="191">
        <f t="shared" si="545"/>
        <v>0.30026812654573598</v>
      </c>
      <c r="BJ101" s="191">
        <f t="shared" si="545"/>
        <v>0.11389418943067077</v>
      </c>
      <c r="BK101" s="191">
        <f t="shared" si="545"/>
        <v>0.19702307057352131</v>
      </c>
      <c r="BL101" s="191">
        <f t="shared" si="545"/>
        <v>4.3209213030547866E-2</v>
      </c>
      <c r="BM101" s="191">
        <f t="shared" si="545"/>
        <v>5.3112141959819954E-2</v>
      </c>
      <c r="BN101" s="191">
        <f t="shared" si="545"/>
        <v>-6.5129554887595528E-3</v>
      </c>
      <c r="BO101" s="191">
        <f t="shared" si="545"/>
        <v>-3.680750802761079E-3</v>
      </c>
      <c r="BP101" s="314">
        <f t="shared" si="545"/>
        <v>6.0953526227450094E-2</v>
      </c>
      <c r="BQ101" s="314">
        <f t="shared" ref="BQ101:BZ106" si="546">IF(ISERROR((AI101-W101)/W101)=TRUE,0,(AI101-W101)/W101)</f>
        <v>9.9815744712645274E-2</v>
      </c>
      <c r="BR101" s="314">
        <f t="shared" si="546"/>
        <v>5.2343673150767704E-2</v>
      </c>
      <c r="BS101" s="439">
        <f t="shared" si="546"/>
        <v>2.8784966511605104E-2</v>
      </c>
      <c r="BT101" s="380">
        <f t="shared" si="546"/>
        <v>0.12618966055686084</v>
      </c>
      <c r="BU101" s="380">
        <f t="shared" si="546"/>
        <v>3.1886839927090509E-2</v>
      </c>
      <c r="BV101" s="380">
        <f t="shared" si="546"/>
        <v>6.6483015577813234E-2</v>
      </c>
      <c r="BW101" s="380">
        <f t="shared" si="546"/>
        <v>-0.10535810711826411</v>
      </c>
      <c r="BX101" s="380">
        <f t="shared" si="546"/>
        <v>-4.8923103569455478E-2</v>
      </c>
      <c r="BY101" s="380">
        <f t="shared" si="546"/>
        <v>-8.85262127447701E-2</v>
      </c>
      <c r="BZ101" s="380">
        <f t="shared" si="546"/>
        <v>6.8165622956278565E-2</v>
      </c>
      <c r="CA101" s="380">
        <f>IF(ISERROR((AS101-AG101)/AG101)=TRUE,0,(AS101-AG101)/AG101)</f>
        <v>-0.10624420847602634</v>
      </c>
      <c r="CB101" s="380">
        <f>IF(ISERROR((AT101-AH101)/AH101)=TRUE,0,(AT101-AH101)/AH101)</f>
        <v>1.2539653266267917E-2</v>
      </c>
      <c r="CC101" s="91">
        <f>O101-C101</f>
        <v>-2200202.0599999875</v>
      </c>
      <c r="CD101" s="61">
        <f>P101-D101</f>
        <v>-5206108.2099999934</v>
      </c>
      <c r="CE101" s="62">
        <f>Q101-E101</f>
        <v>2157820.0300000012</v>
      </c>
      <c r="CF101" s="62">
        <f>R101-F101</f>
        <v>10335887.399999999</v>
      </c>
      <c r="CG101" s="62">
        <f>S101-G101</f>
        <v>7761308.3100000024</v>
      </c>
      <c r="CH101" s="62">
        <f>T101-H101</f>
        <v>7165044.2899999917</v>
      </c>
      <c r="CI101" s="62">
        <f>U101-I101</f>
        <v>6636021.8199999928</v>
      </c>
      <c r="CJ101" s="62">
        <f>V101-J101</f>
        <v>2577979.0799999982</v>
      </c>
      <c r="CK101" s="62">
        <f>W101-K101</f>
        <v>6632204.0399999991</v>
      </c>
      <c r="CL101" s="62">
        <f>X101-L101</f>
        <v>-802647.65000000596</v>
      </c>
      <c r="CM101" s="62">
        <f>Y101-M101</f>
        <v>-2310320.6900000125</v>
      </c>
      <c r="CN101" s="62">
        <f>Z101-N101</f>
        <v>7667074.5799999982</v>
      </c>
      <c r="CO101" s="62">
        <f>AA101-O101</f>
        <v>24518304.179999992</v>
      </c>
      <c r="CP101" s="62">
        <f>AB101-P101</f>
        <v>8066273.4200000018</v>
      </c>
      <c r="CQ101" s="62">
        <f>AC101-Q101</f>
        <v>13175106.080000013</v>
      </c>
      <c r="CR101" s="62">
        <f>AD101-R101</f>
        <v>2651036.650000006</v>
      </c>
      <c r="CS101" s="62">
        <f>AE101-S101</f>
        <v>3405425.4399999976</v>
      </c>
      <c r="CT101" s="62">
        <f>AF101-T101</f>
        <v>-496561.6099999845</v>
      </c>
      <c r="CU101" s="62">
        <f>AG101-U101</f>
        <v>-270817.79999999702</v>
      </c>
      <c r="CV101" s="333">
        <f>AH101-V101</f>
        <v>3892789.7600000054</v>
      </c>
      <c r="CW101" s="333">
        <f>AI101-W101</f>
        <v>5661657.4399999976</v>
      </c>
      <c r="CX101" s="331">
        <f>AJ101-X101</f>
        <v>3438754.2100000083</v>
      </c>
      <c r="CY101" s="331">
        <f>AK101-Y101</f>
        <v>2365086.5400000066</v>
      </c>
      <c r="CZ101" s="331">
        <f>AL101-Z101</f>
        <v>11036314.640000001</v>
      </c>
      <c r="DA101" s="331">
        <f>AM101-AA101</f>
        <v>3385521.6299999952</v>
      </c>
      <c r="DB101" s="331">
        <f>AN101-AB101</f>
        <v>5244764.8299999982</v>
      </c>
      <c r="DC101" s="331">
        <f>AO101-AC101</f>
        <v>-8433493.5600000024</v>
      </c>
      <c r="DD101" s="331">
        <f>AP101-AD101</f>
        <v>-3131300.8000000045</v>
      </c>
      <c r="DE101" s="331">
        <f>AQ101-AE101</f>
        <v>-5977561.6600000039</v>
      </c>
      <c r="DF101" s="331">
        <f>AR101-AF101</f>
        <v>5163243.9699999988</v>
      </c>
      <c r="DG101" s="331">
        <f>AS101-AG101</f>
        <v>-7788334.1599999964</v>
      </c>
      <c r="DH101" s="331">
        <f>AT101-AH101</f>
        <v>849657.70999999344</v>
      </c>
      <c r="DI101" s="348"/>
    </row>
    <row r="102" spans="1:113" s="37" customFormat="1" x14ac:dyDescent="0.25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47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47">
        <f>'NECO-ELECTRIC'!X102+'NECO-GAS'!X102</f>
        <v>2720114.21</v>
      </c>
      <c r="Y102" s="60">
        <f>'NECO-ELECTRIC'!Y102+'NECO-GAS'!Y102</f>
        <v>4855362.93</v>
      </c>
      <c r="Z102" s="240">
        <f>'NECO-ELECTRIC'!Z102+'NECO-GAS'!Z102</f>
        <v>3932969</v>
      </c>
      <c r="AA102" s="240">
        <f>'NECO-ELECTRIC'!AA102+'NECO-GAS'!AA102</f>
        <v>5005162.9800000004</v>
      </c>
      <c r="AB102" s="240">
        <f>'NECO-ELECTRIC'!AB102+'NECO-GAS'!AB102</f>
        <v>4357989.37</v>
      </c>
      <c r="AC102" s="240">
        <f>'NECO-ELECTRIC'!AC102+'NECO-GAS'!AC102</f>
        <v>3899951.16</v>
      </c>
      <c r="AD102" s="240">
        <f>'NECO-ELECTRIC'!AD102+'NECO-GAS'!AD102</f>
        <v>4084851.02</v>
      </c>
      <c r="AE102" s="240">
        <f>'NECO-ELECTRIC'!AE102+'NECO-GAS'!AE102</f>
        <v>6324749</v>
      </c>
      <c r="AF102" s="240">
        <f>'NECO-ELECTRIC'!AF102+'NECO-GAS'!AF102</f>
        <v>7784352.1099999994</v>
      </c>
      <c r="AG102" s="240">
        <f>'NECO-ELECTRIC'!AG102+'NECO-GAS'!AG102</f>
        <v>5687854.3700000001</v>
      </c>
      <c r="AH102" s="240">
        <f>'NECO-ELECTRIC'!AH102+'NECO-GAS'!AH102</f>
        <v>2871784.44</v>
      </c>
      <c r="AI102" s="373">
        <f>'NECO-ELECTRIC'!AI102+'NECO-GAS'!AI102</f>
        <v>3270276.1</v>
      </c>
      <c r="AJ102" s="367">
        <f>'NECO-ELECTRIC'!AJ102+'NECO-GAS'!AJ102</f>
        <v>2888399.77</v>
      </c>
      <c r="AK102" s="454">
        <f>'NECO-ELECTRIC'!AK102+'NECO-GAS'!AK102</f>
        <v>5064231.76</v>
      </c>
      <c r="AL102" s="436">
        <f>'NECO-ELECTRIC'!AL102+'NECO-GAS'!AL102</f>
        <v>5550185.6600000001</v>
      </c>
      <c r="AM102" s="436">
        <f>'NECO-ELECTRIC'!AM102+'NECO-GAS'!AM102</f>
        <v>6052557.9800000004</v>
      </c>
      <c r="AN102" s="436">
        <f>'NECO-ELECTRIC'!AN102+'NECO-GAS'!AN102</f>
        <v>5234941.1899999995</v>
      </c>
      <c r="AO102" s="240">
        <f>'NECO-ELECTRIC'!AO102+'NECO-GAS'!AO102</f>
        <v>5403063.79</v>
      </c>
      <c r="AP102" s="240">
        <f>'NECO-ELECTRIC'!AP102+'NECO-GAS'!AP102</f>
        <v>4729735.8599999994</v>
      </c>
      <c r="AQ102" s="240">
        <f>'NECO-ELECTRIC'!AQ102+'NECO-GAS'!AQ102</f>
        <v>4725653.25</v>
      </c>
      <c r="AR102" s="240">
        <f>'NECO-ELECTRIC'!AR102+'NECO-GAS'!AR102</f>
        <v>5243186.05</v>
      </c>
      <c r="AS102" s="240">
        <f>'NECO-ELECTRIC'!AS102+'NECO-GAS'!AS102</f>
        <v>7777784</v>
      </c>
      <c r="AT102" s="240">
        <f>'NECO-ELECTRIC'!AT102+'NECO-GAS'!AT102</f>
        <v>8462237.5</v>
      </c>
      <c r="AU102" s="373"/>
      <c r="AV102" s="367"/>
      <c r="AW102" s="406">
        <f t="shared" si="544"/>
        <v>-0.16787935292192105</v>
      </c>
      <c r="AX102" s="190">
        <f t="shared" si="544"/>
        <v>-0.39052027057249167</v>
      </c>
      <c r="AY102" s="191">
        <f t="shared" si="544"/>
        <v>-0.22399641262741068</v>
      </c>
      <c r="AZ102" s="191">
        <f t="shared" si="544"/>
        <v>-0.3002741996961738</v>
      </c>
      <c r="BA102" s="191">
        <f t="shared" si="544"/>
        <v>-0.13945664508775255</v>
      </c>
      <c r="BB102" s="191">
        <f t="shared" si="544"/>
        <v>-7.5580571018529233E-2</v>
      </c>
      <c r="BC102" s="191">
        <f t="shared" si="544"/>
        <v>0.11185984451214596</v>
      </c>
      <c r="BD102" s="191">
        <f t="shared" si="544"/>
        <v>-0.14573631145191468</v>
      </c>
      <c r="BE102" s="191">
        <f t="shared" si="544"/>
        <v>-9.1356781208853308E-2</v>
      </c>
      <c r="BF102" s="191">
        <f t="shared" si="544"/>
        <v>-8.220343795733219E-2</v>
      </c>
      <c r="BG102" s="191">
        <f t="shared" si="545"/>
        <v>0.16455294200772996</v>
      </c>
      <c r="BH102" s="191">
        <f t="shared" si="545"/>
        <v>-0.31908127054681534</v>
      </c>
      <c r="BI102" s="191">
        <f t="shared" si="545"/>
        <v>0.44899306497444774</v>
      </c>
      <c r="BJ102" s="191">
        <f t="shared" si="545"/>
        <v>0.32444102533733288</v>
      </c>
      <c r="BK102" s="191">
        <f t="shared" si="545"/>
        <v>0.13893722894305172</v>
      </c>
      <c r="BL102" s="191">
        <f t="shared" si="545"/>
        <v>0.32121314599458378</v>
      </c>
      <c r="BM102" s="191">
        <f t="shared" si="545"/>
        <v>1.0286600450585042</v>
      </c>
      <c r="BN102" s="191">
        <f t="shared" si="545"/>
        <v>1.4707013152505979</v>
      </c>
      <c r="BO102" s="191">
        <f t="shared" si="545"/>
        <v>0.52546135552362139</v>
      </c>
      <c r="BP102" s="314">
        <f t="shared" si="545"/>
        <v>2.733497103964299E-2</v>
      </c>
      <c r="BQ102" s="314">
        <f t="shared" si="546"/>
        <v>0.45538157248009847</v>
      </c>
      <c r="BR102" s="314">
        <f t="shared" si="546"/>
        <v>6.1867093440903742E-2</v>
      </c>
      <c r="BS102" s="439">
        <f t="shared" si="546"/>
        <v>4.301817042541866E-2</v>
      </c>
      <c r="BT102" s="380">
        <f t="shared" si="546"/>
        <v>0.41119486576171849</v>
      </c>
      <c r="BU102" s="380">
        <f t="shared" si="546"/>
        <v>0.20926291595004162</v>
      </c>
      <c r="BV102" s="380">
        <f t="shared" si="546"/>
        <v>0.201228535809852</v>
      </c>
      <c r="BW102" s="380">
        <f t="shared" si="546"/>
        <v>0.38541832149508248</v>
      </c>
      <c r="BX102" s="380">
        <f t="shared" si="546"/>
        <v>0.15787230350447379</v>
      </c>
      <c r="BY102" s="380">
        <f t="shared" si="546"/>
        <v>-0.25283149576370539</v>
      </c>
      <c r="BZ102" s="380">
        <f t="shared" si="546"/>
        <v>-0.32644541563523899</v>
      </c>
      <c r="CA102" s="380">
        <f>IF(ISERROR((AS102-AG102)/AG102)=TRUE,0,(AS102-AG102)/AG102)</f>
        <v>0.36743726088050316</v>
      </c>
      <c r="CB102" s="380">
        <f>IF(ISERROR((AT102-AH102)/AH102)=TRUE,0,(AT102-AH102)/AH102)</f>
        <v>1.946682690432016</v>
      </c>
      <c r="CC102" s="91">
        <f>O102-C102</f>
        <v>-696887.87000000011</v>
      </c>
      <c r="CD102" s="61">
        <f>P102-D102</f>
        <v>-2108326.4500000002</v>
      </c>
      <c r="CE102" s="62">
        <f>Q102-E102</f>
        <v>-988409.05000000028</v>
      </c>
      <c r="CF102" s="62">
        <f>R102-F102</f>
        <v>-1326763.3500000001</v>
      </c>
      <c r="CG102" s="62">
        <f>S102-G102</f>
        <v>-505243.20000000019</v>
      </c>
      <c r="CH102" s="62">
        <f>T102-H102</f>
        <v>-257598.49999999953</v>
      </c>
      <c r="CI102" s="62">
        <f>U102-I102</f>
        <v>375121.04000000004</v>
      </c>
      <c r="CJ102" s="62">
        <f>V102-J102</f>
        <v>-476887.11999999965</v>
      </c>
      <c r="CK102" s="62">
        <f>W102-K102</f>
        <v>-225920.13999999966</v>
      </c>
      <c r="CL102" s="62">
        <f>X102-L102</f>
        <v>-243629.95999999996</v>
      </c>
      <c r="CM102" s="62">
        <f>Y102-M102</f>
        <v>686069.49999999953</v>
      </c>
      <c r="CN102" s="62">
        <f>Z102-N102</f>
        <v>-1843005.1799999997</v>
      </c>
      <c r="CO102" s="62">
        <f>AA102-O102</f>
        <v>1550927.6900000004</v>
      </c>
      <c r="CP102" s="62">
        <f>AB102-P102</f>
        <v>1067552.6600000001</v>
      </c>
      <c r="CQ102" s="62">
        <f>AC102-Q102</f>
        <v>475749.14000000013</v>
      </c>
      <c r="CR102" s="62">
        <f>AD102-R102</f>
        <v>993108.37999999989</v>
      </c>
      <c r="CS102" s="62">
        <f>AE102-S102</f>
        <v>3207051.18</v>
      </c>
      <c r="CT102" s="62">
        <f>AF102-T102</f>
        <v>4633687.129999999</v>
      </c>
      <c r="CU102" s="62">
        <f>AG102-U102</f>
        <v>1959241.81</v>
      </c>
      <c r="CV102" s="333">
        <f>AH102-V102</f>
        <v>76411.439999999944</v>
      </c>
      <c r="CW102" s="333">
        <f>AI102-W102</f>
        <v>1023252.94</v>
      </c>
      <c r="CX102" s="331">
        <f>AJ102-X102</f>
        <v>168285.56000000006</v>
      </c>
      <c r="CY102" s="331">
        <f>AK102-Y102</f>
        <v>208868.83000000007</v>
      </c>
      <c r="CZ102" s="331">
        <f>AL102-Z102</f>
        <v>1617216.6600000001</v>
      </c>
      <c r="DA102" s="331">
        <f>AM102-AA102</f>
        <v>1047395</v>
      </c>
      <c r="DB102" s="331">
        <f>AN102-AB102</f>
        <v>876951.81999999937</v>
      </c>
      <c r="DC102" s="331">
        <f>AO102-AC102</f>
        <v>1503112.63</v>
      </c>
      <c r="DD102" s="331">
        <f>AP102-AD102</f>
        <v>644884.83999999939</v>
      </c>
      <c r="DE102" s="331">
        <f>AQ102-AE102</f>
        <v>-1599095.75</v>
      </c>
      <c r="DF102" s="331">
        <f>AR102-AF102</f>
        <v>-2541166.0599999996</v>
      </c>
      <c r="DG102" s="331">
        <f>AS102-AG102</f>
        <v>2089929.63</v>
      </c>
      <c r="DH102" s="331">
        <f>AT102-AH102</f>
        <v>5590453.0600000005</v>
      </c>
      <c r="DI102" s="348"/>
    </row>
    <row r="103" spans="1:113" s="37" customFormat="1" x14ac:dyDescent="0.25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47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47">
        <f>'NECO-ELECTRIC'!X103+'NECO-GAS'!X103</f>
        <v>11076236.920000002</v>
      </c>
      <c r="Y103" s="60">
        <f>'NECO-ELECTRIC'!Y103+'NECO-GAS'!Y103</f>
        <v>13221206.41</v>
      </c>
      <c r="Z103" s="240">
        <f>'NECO-ELECTRIC'!Z103+'NECO-GAS'!Z103</f>
        <v>15197051</v>
      </c>
      <c r="AA103" s="240">
        <f>'NECO-ELECTRIC'!AA103+'NECO-GAS'!AA103</f>
        <v>20019921.620000001</v>
      </c>
      <c r="AB103" s="240">
        <f>'NECO-ELECTRIC'!AB103+'NECO-GAS'!AB103</f>
        <v>14399444.390000001</v>
      </c>
      <c r="AC103" s="240">
        <f>'NECO-ELECTRIC'!AC103+'NECO-GAS'!AC103</f>
        <v>12358261.890000001</v>
      </c>
      <c r="AD103" s="240">
        <f>'NECO-ELECTRIC'!AD103+'NECO-GAS'!AD103</f>
        <v>10527790.209999999</v>
      </c>
      <c r="AE103" s="240">
        <f>'NECO-ELECTRIC'!AE103+'NECO-GAS'!AE103</f>
        <v>11224351</v>
      </c>
      <c r="AF103" s="240">
        <f>'NECO-ELECTRIC'!AF103+'NECO-GAS'!AF103</f>
        <v>12919059.57</v>
      </c>
      <c r="AG103" s="240">
        <f>'NECO-ELECTRIC'!AG103+'NECO-GAS'!AG103</f>
        <v>12380629.1</v>
      </c>
      <c r="AH103" s="240">
        <f>'NECO-ELECTRIC'!AH103+'NECO-GAS'!AH103</f>
        <v>10862017.279999999</v>
      </c>
      <c r="AI103" s="373">
        <f>'NECO-ELECTRIC'!AI103+'NECO-GAS'!AI103</f>
        <v>11578693.630000001</v>
      </c>
      <c r="AJ103" s="367">
        <f>'NECO-ELECTRIC'!AJ103+'NECO-GAS'!AJ103</f>
        <v>11906695.33</v>
      </c>
      <c r="AK103" s="454">
        <f>'NECO-ELECTRIC'!AK103+'NECO-GAS'!AK103</f>
        <v>13452171.780000001</v>
      </c>
      <c r="AL103" s="436">
        <f>'NECO-ELECTRIC'!AL103+'NECO-GAS'!AL103</f>
        <v>18288373.73</v>
      </c>
      <c r="AM103" s="436">
        <f>'NECO-ELECTRIC'!AM103+'NECO-GAS'!AM103</f>
        <v>20973815.670000002</v>
      </c>
      <c r="AN103" s="436">
        <f>'NECO-ELECTRIC'!AN103+'NECO-GAS'!AN103</f>
        <v>15853138.330000002</v>
      </c>
      <c r="AO103" s="240">
        <f>'NECO-ELECTRIC'!AO103+'NECO-GAS'!AO103</f>
        <v>13375538.59</v>
      </c>
      <c r="AP103" s="240">
        <f>'NECO-ELECTRIC'!AP103+'NECO-GAS'!AP103</f>
        <v>11572432.09</v>
      </c>
      <c r="AQ103" s="240">
        <f>'NECO-ELECTRIC'!AQ103+'NECO-GAS'!AQ103</f>
        <v>11328643.279999999</v>
      </c>
      <c r="AR103" s="240">
        <f>'NECO-ELECTRIC'!AR103+'NECO-GAS'!AR103</f>
        <v>13175824.52</v>
      </c>
      <c r="AS103" s="240">
        <f>'NECO-ELECTRIC'!AS103+'NECO-GAS'!AS103</f>
        <v>12143144.619999999</v>
      </c>
      <c r="AT103" s="240">
        <f>'NECO-ELECTRIC'!AT103+'NECO-GAS'!AT103</f>
        <v>12594827.699999999</v>
      </c>
      <c r="AU103" s="373"/>
      <c r="AV103" s="367"/>
      <c r="AW103" s="406">
        <f t="shared" si="544"/>
        <v>-0.13780313470833067</v>
      </c>
      <c r="AX103" s="190">
        <f t="shared" si="544"/>
        <v>-0.22912037658567269</v>
      </c>
      <c r="AY103" s="191">
        <f t="shared" si="544"/>
        <v>-0.10007347137738112</v>
      </c>
      <c r="AZ103" s="191">
        <f t="shared" si="544"/>
        <v>5.2240217756944499E-2</v>
      </c>
      <c r="BA103" s="191">
        <f t="shared" si="544"/>
        <v>-4.3916877119952362E-3</v>
      </c>
      <c r="BB103" s="191">
        <f t="shared" si="544"/>
        <v>-3.4030639646863738E-2</v>
      </c>
      <c r="BC103" s="191">
        <f t="shared" si="544"/>
        <v>0.13571695237067366</v>
      </c>
      <c r="BD103" s="191">
        <f t="shared" si="544"/>
        <v>-3.4113446604332187E-2</v>
      </c>
      <c r="BE103" s="191">
        <f t="shared" si="544"/>
        <v>6.4338092777514053E-2</v>
      </c>
      <c r="BF103" s="191">
        <f t="shared" si="544"/>
        <v>-5.7036129177354802E-2</v>
      </c>
      <c r="BG103" s="191">
        <f t="shared" si="545"/>
        <v>-0.16646843927853278</v>
      </c>
      <c r="BH103" s="191">
        <f t="shared" si="545"/>
        <v>3.0994418574375383E-2</v>
      </c>
      <c r="BI103" s="191">
        <f t="shared" si="545"/>
        <v>0.37299224618658827</v>
      </c>
      <c r="BJ103" s="191">
        <f t="shared" si="545"/>
        <v>0.26505724752519072</v>
      </c>
      <c r="BK103" s="191">
        <f t="shared" si="545"/>
        <v>4.0040439934751454E-2</v>
      </c>
      <c r="BL103" s="191">
        <f t="shared" si="545"/>
        <v>2.713484424009709E-2</v>
      </c>
      <c r="BM103" s="191">
        <f t="shared" si="545"/>
        <v>8.8596449490384269E-2</v>
      </c>
      <c r="BN103" s="191">
        <f t="shared" si="545"/>
        <v>8.6151482964737999E-2</v>
      </c>
      <c r="BO103" s="191">
        <f t="shared" si="545"/>
        <v>-3.0340142792561624E-2</v>
      </c>
      <c r="BP103" s="314">
        <f t="shared" si="545"/>
        <v>-3.5672318743616795E-2</v>
      </c>
      <c r="BQ103" s="314">
        <f t="shared" si="546"/>
        <v>0.18678002095021987</v>
      </c>
      <c r="BR103" s="314">
        <f t="shared" si="546"/>
        <v>7.4976584195347654E-2</v>
      </c>
      <c r="BS103" s="439">
        <f t="shared" si="546"/>
        <v>1.7469311259319567E-2</v>
      </c>
      <c r="BT103" s="380">
        <f t="shared" si="546"/>
        <v>0.20341596076765159</v>
      </c>
      <c r="BU103" s="380">
        <f t="shared" si="546"/>
        <v>4.764724198755383E-2</v>
      </c>
      <c r="BV103" s="380">
        <f t="shared" si="546"/>
        <v>0.10095486330080554</v>
      </c>
      <c r="BW103" s="380">
        <f t="shared" si="546"/>
        <v>8.2315515648940435E-2</v>
      </c>
      <c r="BX103" s="380">
        <f t="shared" si="546"/>
        <v>9.9227079867884344E-2</v>
      </c>
      <c r="BY103" s="380">
        <f t="shared" si="546"/>
        <v>9.2916089313314718E-3</v>
      </c>
      <c r="BZ103" s="380">
        <f t="shared" si="546"/>
        <v>1.9874894810164519E-2</v>
      </c>
      <c r="CA103" s="380">
        <f>IF(ISERROR((AS103-AG103)/AG103)=TRUE,0,(AS103-AG103)/AG103)</f>
        <v>-1.9181939631807601E-2</v>
      </c>
      <c r="CB103" s="380">
        <f>IF(ISERROR((AT103-AH103)/AH103)=TRUE,0,(AT103-AH103)/AH103)</f>
        <v>0.15952933744550257</v>
      </c>
      <c r="CC103" s="91">
        <f>O103-C103</f>
        <v>-2330488.4000000022</v>
      </c>
      <c r="CD103" s="61">
        <f>P103-D103</f>
        <v>-3383083.4000000004</v>
      </c>
      <c r="CE103" s="62">
        <f>Q103-E103</f>
        <v>-1321353.6800000016</v>
      </c>
      <c r="CF103" s="62">
        <f>R103-F103</f>
        <v>508861.78999999911</v>
      </c>
      <c r="CG103" s="62">
        <f>S103-G103</f>
        <v>-45481.759999999776</v>
      </c>
      <c r="CH103" s="62">
        <f>T103-H103</f>
        <v>-419032.0700000003</v>
      </c>
      <c r="CI103" s="62">
        <f>U103-I103</f>
        <v>1525763.7299999986</v>
      </c>
      <c r="CJ103" s="62">
        <f>V103-J103</f>
        <v>-397818.82999999821</v>
      </c>
      <c r="CK103" s="62">
        <f>W103-K103</f>
        <v>589763.52999999933</v>
      </c>
      <c r="CL103" s="62">
        <f>X103-L103</f>
        <v>-669957.45999999903</v>
      </c>
      <c r="CM103" s="62">
        <f>Y103-M103</f>
        <v>-2640468.2199999988</v>
      </c>
      <c r="CN103" s="62">
        <f>Z103-N103</f>
        <v>456863.53999999911</v>
      </c>
      <c r="CO103" s="62">
        <f>AA103-O103</f>
        <v>5438687.3300000019</v>
      </c>
      <c r="CP103" s="62">
        <f>AB103-P103</f>
        <v>3016999.51</v>
      </c>
      <c r="CQ103" s="62">
        <f>AC103-Q103</f>
        <v>475779.81000000052</v>
      </c>
      <c r="CR103" s="62">
        <f>AD103-R103</f>
        <v>278123.11999999918</v>
      </c>
      <c r="CS103" s="62">
        <f>AE103-S103</f>
        <v>913504.40000000037</v>
      </c>
      <c r="CT103" s="62">
        <f>AF103-T103</f>
        <v>1024715.3900000006</v>
      </c>
      <c r="CU103" s="62">
        <f>AG103-U103</f>
        <v>-387383.3200000003</v>
      </c>
      <c r="CV103" s="333">
        <f>AH103-V103</f>
        <v>-401806.72000000067</v>
      </c>
      <c r="CW103" s="333">
        <f>AI103-W103</f>
        <v>1822299.5000000019</v>
      </c>
      <c r="CX103" s="331">
        <f>AJ103-X103</f>
        <v>830458.40999999829</v>
      </c>
      <c r="CY103" s="331">
        <f>AK103-Y103</f>
        <v>230965.37000000104</v>
      </c>
      <c r="CZ103" s="331">
        <f>AL103-Z103</f>
        <v>3091322.7300000004</v>
      </c>
      <c r="DA103" s="331">
        <f>AM103-AA103</f>
        <v>953894.05000000075</v>
      </c>
      <c r="DB103" s="331">
        <f>AN103-AB103</f>
        <v>1453693.9400000013</v>
      </c>
      <c r="DC103" s="331">
        <f>AO103-AC103</f>
        <v>1017276.6999999993</v>
      </c>
      <c r="DD103" s="331">
        <f>AP103-AD103</f>
        <v>1044641.8800000008</v>
      </c>
      <c r="DE103" s="331">
        <f>AQ103-AE103</f>
        <v>104292.27999999933</v>
      </c>
      <c r="DF103" s="331">
        <f>AR103-AF103</f>
        <v>256764.94999999925</v>
      </c>
      <c r="DG103" s="331">
        <f>AS103-AG103</f>
        <v>-237484.48000000045</v>
      </c>
      <c r="DH103" s="331">
        <f>AT103-AH103</f>
        <v>1732810.42</v>
      </c>
      <c r="DI103" s="348"/>
    </row>
    <row r="104" spans="1:113" s="37" customFormat="1" x14ac:dyDescent="0.25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47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47">
        <f>'NECO-ELECTRIC'!X104+'NECO-GAS'!X104</f>
        <v>17370833.890000001</v>
      </c>
      <c r="Y104" s="60">
        <f>'NECO-ELECTRIC'!Y104+'NECO-GAS'!Y104</f>
        <v>20640747.039999999</v>
      </c>
      <c r="Z104" s="240">
        <f>'NECO-ELECTRIC'!Z104+'NECO-GAS'!Z104</f>
        <v>22674885</v>
      </c>
      <c r="AA104" s="240">
        <f>'NECO-ELECTRIC'!AA104+'NECO-GAS'!AA104</f>
        <v>30332300.239999998</v>
      </c>
      <c r="AB104" s="240">
        <f>'NECO-ELECTRIC'!AB104+'NECO-GAS'!AB104</f>
        <v>22174794.560000002</v>
      </c>
      <c r="AC104" s="240">
        <f>'NECO-ELECTRIC'!AC104+'NECO-GAS'!AC104</f>
        <v>20731731.649999999</v>
      </c>
      <c r="AD104" s="240">
        <f>'NECO-ELECTRIC'!AD104+'NECO-GAS'!AD104</f>
        <v>18202833.68</v>
      </c>
      <c r="AE104" s="240">
        <f>'NECO-ELECTRIC'!AE104+'NECO-GAS'!AE104</f>
        <v>19172208</v>
      </c>
      <c r="AF104" s="240">
        <f>'NECO-ELECTRIC'!AF104+'NECO-GAS'!AF104</f>
        <v>21672952.48</v>
      </c>
      <c r="AG104" s="240">
        <f>'NECO-ELECTRIC'!AG104+'NECO-GAS'!AG104</f>
        <v>20763803.369999997</v>
      </c>
      <c r="AH104" s="240">
        <f>'NECO-ELECTRIC'!AH104+'NECO-GAS'!AH104</f>
        <v>16109371.310000001</v>
      </c>
      <c r="AI104" s="373">
        <f>'NECO-ELECTRIC'!AI104+'NECO-GAS'!AI104</f>
        <v>20395839.02</v>
      </c>
      <c r="AJ104" s="367">
        <f>'NECO-ELECTRIC'!AJ104+'NECO-GAS'!AJ104</f>
        <v>19948199.129999999</v>
      </c>
      <c r="AK104" s="454">
        <f>'NECO-ELECTRIC'!AK104+'NECO-GAS'!AK104</f>
        <v>19587173.809999999</v>
      </c>
      <c r="AL104" s="436">
        <f>'NECO-ELECTRIC'!AL104+'NECO-GAS'!AL104</f>
        <v>26586255.479999997</v>
      </c>
      <c r="AM104" s="436">
        <f>'NECO-ELECTRIC'!AM104+'NECO-GAS'!AM104</f>
        <v>30961624.75</v>
      </c>
      <c r="AN104" s="436">
        <f>'NECO-ELECTRIC'!AN104+'NECO-GAS'!AN104</f>
        <v>25368755.579999998</v>
      </c>
      <c r="AO104" s="240">
        <f>'NECO-ELECTRIC'!AO104+'NECO-GAS'!AO104</f>
        <v>22215796.189999998</v>
      </c>
      <c r="AP104" s="240">
        <f>'NECO-ELECTRIC'!AP104+'NECO-GAS'!AP104</f>
        <v>20254345.579999998</v>
      </c>
      <c r="AQ104" s="240">
        <f>'NECO-ELECTRIC'!AQ104+'NECO-GAS'!AQ104</f>
        <v>18419987.740000002</v>
      </c>
      <c r="AR104" s="240">
        <f>'NECO-ELECTRIC'!AR104+'NECO-GAS'!AR104</f>
        <v>20840416.189999998</v>
      </c>
      <c r="AS104" s="240">
        <f>'NECO-ELECTRIC'!AS104+'NECO-GAS'!AS104</f>
        <v>19930807.52</v>
      </c>
      <c r="AT104" s="240">
        <f>'NECO-ELECTRIC'!AT104+'NECO-GAS'!AT104</f>
        <v>20753215.82</v>
      </c>
      <c r="AU104" s="373"/>
      <c r="AV104" s="367"/>
      <c r="AW104" s="406">
        <f t="shared" si="544"/>
        <v>-9.5902246242810435E-2</v>
      </c>
      <c r="AX104" s="190">
        <f t="shared" si="544"/>
        <v>-0.26202733026892799</v>
      </c>
      <c r="AY104" s="191">
        <f t="shared" si="544"/>
        <v>-0.13029855840020058</v>
      </c>
      <c r="AZ104" s="191">
        <f t="shared" si="544"/>
        <v>3.3975862172771426E-3</v>
      </c>
      <c r="BA104" s="191">
        <f t="shared" si="544"/>
        <v>1.3587398148916146E-2</v>
      </c>
      <c r="BB104" s="191">
        <f t="shared" si="544"/>
        <v>-5.7883511802602497E-2</v>
      </c>
      <c r="BC104" s="191">
        <f t="shared" si="544"/>
        <v>0.21111804958118405</v>
      </c>
      <c r="BD104" s="191">
        <f t="shared" si="544"/>
        <v>-1.52875358024457E-2</v>
      </c>
      <c r="BE104" s="191">
        <f t="shared" si="544"/>
        <v>6.7968971025151703E-2</v>
      </c>
      <c r="BF104" s="191">
        <f t="shared" si="544"/>
        <v>-7.9037906622529686E-2</v>
      </c>
      <c r="BG104" s="191">
        <f t="shared" si="545"/>
        <v>-0.15042116072890477</v>
      </c>
      <c r="BH104" s="191">
        <f t="shared" si="545"/>
        <v>1.362319613997094E-2</v>
      </c>
      <c r="BI104" s="191">
        <f t="shared" si="545"/>
        <v>0.32446286414493236</v>
      </c>
      <c r="BJ104" s="191">
        <f t="shared" si="545"/>
        <v>0.28942731272153704</v>
      </c>
      <c r="BK104" s="191">
        <f t="shared" si="545"/>
        <v>2.996986400425692E-2</v>
      </c>
      <c r="BL104" s="191">
        <f t="shared" si="545"/>
        <v>4.340095834000729E-2</v>
      </c>
      <c r="BM104" s="191">
        <f t="shared" si="545"/>
        <v>4.8503368107984182E-2</v>
      </c>
      <c r="BN104" s="191">
        <f t="shared" si="545"/>
        <v>0.1136949591954953</v>
      </c>
      <c r="BO104" s="191">
        <f t="shared" si="545"/>
        <v>-7.3667521717918863E-2</v>
      </c>
      <c r="BP104" s="314">
        <f t="shared" si="545"/>
        <v>-0.1757696015752164</v>
      </c>
      <c r="BQ104" s="314">
        <f t="shared" si="546"/>
        <v>0.23669188097744256</v>
      </c>
      <c r="BR104" s="314">
        <f t="shared" si="546"/>
        <v>0.14837314410586414</v>
      </c>
      <c r="BS104" s="439">
        <f t="shared" si="546"/>
        <v>-5.1043367178439124E-2</v>
      </c>
      <c r="BT104" s="380">
        <f t="shared" si="546"/>
        <v>0.17249791917357007</v>
      </c>
      <c r="BU104" s="380">
        <f t="shared" si="546"/>
        <v>2.0747668492681441E-2</v>
      </c>
      <c r="BV104" s="380">
        <f t="shared" si="546"/>
        <v>0.14403565324395029</v>
      </c>
      <c r="BW104" s="380">
        <f t="shared" si="546"/>
        <v>7.158420555766741E-2</v>
      </c>
      <c r="BX104" s="380">
        <f t="shared" si="546"/>
        <v>0.11270288659803865</v>
      </c>
      <c r="BY104" s="380">
        <f t="shared" si="546"/>
        <v>-3.9234931104440235E-2</v>
      </c>
      <c r="BZ104" s="380">
        <f t="shared" si="546"/>
        <v>-3.8413607503097462E-2</v>
      </c>
      <c r="CA104" s="380">
        <f>IF(ISERROR((AS104-AG104)/AG104)=TRUE,0,(AS104-AG104)/AG104)</f>
        <v>-4.0117691116432388E-2</v>
      </c>
      <c r="CB104" s="380">
        <f>IF(ISERROR((AT104-AH104)/AH104)=TRUE,0,(AT104-AH104)/AH104)</f>
        <v>0.28826975433344826</v>
      </c>
      <c r="CC104" s="91">
        <f>O104-C104</f>
        <v>-2429287.6899999976</v>
      </c>
      <c r="CD104" s="61">
        <f>P104-D104</f>
        <v>-6106172.2800000012</v>
      </c>
      <c r="CE104" s="62">
        <f>Q104-E104</f>
        <v>-3015646.8499999978</v>
      </c>
      <c r="CF104" s="62">
        <f>R104-F104</f>
        <v>59072.480000000447</v>
      </c>
      <c r="CG104" s="62">
        <f>S104-G104</f>
        <v>245119.24000000209</v>
      </c>
      <c r="CH104" s="62">
        <f>T104-H104</f>
        <v>-1195644.5600000061</v>
      </c>
      <c r="CI104" s="62">
        <f>U104-I104</f>
        <v>3907319.3200000003</v>
      </c>
      <c r="CJ104" s="62">
        <f>V104-J104</f>
        <v>-303429.64999999851</v>
      </c>
      <c r="CK104" s="62">
        <f>W104-K104</f>
        <v>1049620.0699999984</v>
      </c>
      <c r="CL104" s="62">
        <f>X104-L104</f>
        <v>-1490782.6899999976</v>
      </c>
      <c r="CM104" s="62">
        <f>Y104-M104</f>
        <v>-3654522.6700000018</v>
      </c>
      <c r="CN104" s="62">
        <f>Z104-N104</f>
        <v>304752.69999999925</v>
      </c>
      <c r="CO104" s="62">
        <f>AA104-O104</f>
        <v>7430714.1999999993</v>
      </c>
      <c r="CP104" s="62">
        <f>AB104-P104</f>
        <v>4977396.6600000039</v>
      </c>
      <c r="CQ104" s="62">
        <f>AC104-Q104</f>
        <v>603247.91999999806</v>
      </c>
      <c r="CR104" s="62">
        <f>AD104-R104</f>
        <v>757159</v>
      </c>
      <c r="CS104" s="62">
        <f>AE104-S104</f>
        <v>886899.0700000003</v>
      </c>
      <c r="CT104" s="62">
        <f>AF104-T104</f>
        <v>2212549.700000003</v>
      </c>
      <c r="CU104" s="62">
        <f>AG104-U104</f>
        <v>-1651262.3400000036</v>
      </c>
      <c r="CV104" s="333">
        <f>AH104-V104</f>
        <v>-3435371.6899999995</v>
      </c>
      <c r="CW104" s="333">
        <f>AI104-W104</f>
        <v>3903583.08</v>
      </c>
      <c r="CX104" s="331">
        <f>AJ104-X104</f>
        <v>2577365.2399999984</v>
      </c>
      <c r="CY104" s="331">
        <f>AK104-Y104</f>
        <v>-1053573.2300000004</v>
      </c>
      <c r="CZ104" s="331">
        <f>AL104-Z104</f>
        <v>3911370.4799999967</v>
      </c>
      <c r="DA104" s="331">
        <f>AM104-AA104</f>
        <v>629324.51000000164</v>
      </c>
      <c r="DB104" s="331">
        <f>AN104-AB104</f>
        <v>3193961.0199999958</v>
      </c>
      <c r="DC104" s="331">
        <f>AO104-AC104</f>
        <v>1484064.5399999991</v>
      </c>
      <c r="DD104" s="331">
        <f>AP104-AD104</f>
        <v>2051511.8999999985</v>
      </c>
      <c r="DE104" s="331">
        <f>AQ104-AE104</f>
        <v>-752220.25999999791</v>
      </c>
      <c r="DF104" s="331">
        <f>AR104-AF104</f>
        <v>-832536.29000000283</v>
      </c>
      <c r="DG104" s="331">
        <f>AS104-AG104</f>
        <v>-832995.84999999776</v>
      </c>
      <c r="DH104" s="331">
        <f>AT104-AH104</f>
        <v>4643844.51</v>
      </c>
      <c r="DI104" s="348"/>
    </row>
    <row r="105" spans="1:113" s="37" customFormat="1" x14ac:dyDescent="0.25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47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47">
        <f>'NECO-ELECTRIC'!X105+'NECO-GAS'!X105</f>
        <v>20913239.460000001</v>
      </c>
      <c r="Y105" s="60">
        <f>'NECO-ELECTRIC'!Y105+'NECO-GAS'!Y105</f>
        <v>25335149.440000001</v>
      </c>
      <c r="Z105" s="240">
        <f>'NECO-ELECTRIC'!Z105+'NECO-GAS'!Z105</f>
        <v>24903337</v>
      </c>
      <c r="AA105" s="240">
        <f>'NECO-ELECTRIC'!AA105+'NECO-GAS'!AA105</f>
        <v>31303167.489999998</v>
      </c>
      <c r="AB105" s="240">
        <f>'NECO-ELECTRIC'!AB105+'NECO-GAS'!AB105</f>
        <v>26159124.060000002</v>
      </c>
      <c r="AC105" s="240">
        <f>'NECO-ELECTRIC'!AC105+'NECO-GAS'!AC105</f>
        <v>23128739.669999998</v>
      </c>
      <c r="AD105" s="240">
        <f>'NECO-ELECTRIC'!AD105+'NECO-GAS'!AD105</f>
        <v>20218175.310000002</v>
      </c>
      <c r="AE105" s="240">
        <f>'NECO-ELECTRIC'!AE105+'NECO-GAS'!AE105</f>
        <v>22047898</v>
      </c>
      <c r="AF105" s="240">
        <f>'NECO-ELECTRIC'!AF105+'NECO-GAS'!AF105</f>
        <v>26275901.009999998</v>
      </c>
      <c r="AG105" s="240">
        <f>'NECO-ELECTRIC'!AG105+'NECO-GAS'!AG105</f>
        <v>24209903.260000002</v>
      </c>
      <c r="AH105" s="240">
        <f>'NECO-ELECTRIC'!AH105+'NECO-GAS'!AH105</f>
        <v>20459391.109999999</v>
      </c>
      <c r="AI105" s="373">
        <f>'NECO-ELECTRIC'!AI105+'NECO-GAS'!AI105</f>
        <v>23558220.330000002</v>
      </c>
      <c r="AJ105" s="367">
        <f>'NECO-ELECTRIC'!AJ105+'NECO-GAS'!AJ105</f>
        <v>23197666.830000002</v>
      </c>
      <c r="AK105" s="454">
        <f>'NECO-ELECTRIC'!AK105+'NECO-GAS'!AK105</f>
        <v>21045177.710000001</v>
      </c>
      <c r="AL105" s="436">
        <f>'NECO-ELECTRIC'!AL105+'NECO-GAS'!AL105</f>
        <v>31277994.5</v>
      </c>
      <c r="AM105" s="436">
        <f>'NECO-ELECTRIC'!AM105+'NECO-GAS'!AM105</f>
        <v>37864394.979999997</v>
      </c>
      <c r="AN105" s="436">
        <f>'NECO-ELECTRIC'!AN105+'NECO-GAS'!AN105</f>
        <v>28145155.890000001</v>
      </c>
      <c r="AO105" s="240">
        <f>'NECO-ELECTRIC'!AO105+'NECO-GAS'!AO105</f>
        <v>25770175.449999999</v>
      </c>
      <c r="AP105" s="240">
        <f>'NECO-ELECTRIC'!AP105+'NECO-GAS'!AP105</f>
        <v>23483337.030000001</v>
      </c>
      <c r="AQ105" s="240">
        <f>'NECO-ELECTRIC'!AQ105+'NECO-GAS'!AQ105</f>
        <v>21437484.710000001</v>
      </c>
      <c r="AR105" s="240">
        <f>'NECO-ELECTRIC'!AR105+'NECO-GAS'!AR105</f>
        <v>26496734.34</v>
      </c>
      <c r="AS105" s="240">
        <f>'NECO-ELECTRIC'!AS105+'NECO-GAS'!AS105</f>
        <v>27296284.280000001</v>
      </c>
      <c r="AT105" s="240">
        <f>'NECO-ELECTRIC'!AT105+'NECO-GAS'!AT105</f>
        <v>28006783.719999999</v>
      </c>
      <c r="AU105" s="373"/>
      <c r="AV105" s="367"/>
      <c r="AW105" s="406">
        <f t="shared" si="544"/>
        <v>-7.7562172626908385E-2</v>
      </c>
      <c r="AX105" s="190">
        <f t="shared" si="544"/>
        <v>-0.20526894881803101</v>
      </c>
      <c r="AY105" s="191">
        <f t="shared" si="544"/>
        <v>-0.10189235138493405</v>
      </c>
      <c r="AZ105" s="191">
        <f t="shared" si="544"/>
        <v>-3.0587268850539969E-2</v>
      </c>
      <c r="BA105" s="191">
        <f t="shared" si="544"/>
        <v>3.2583887855731269E-2</v>
      </c>
      <c r="BB105" s="191">
        <f t="shared" si="544"/>
        <v>-0.17203412324955836</v>
      </c>
      <c r="BC105" s="191">
        <f t="shared" si="544"/>
        <v>0.33981195674571768</v>
      </c>
      <c r="BD105" s="191">
        <f t="shared" si="544"/>
        <v>-7.9662268497804917E-2</v>
      </c>
      <c r="BE105" s="191">
        <f t="shared" si="544"/>
        <v>-2.0177327705021422E-2</v>
      </c>
      <c r="BF105" s="191">
        <f t="shared" si="544"/>
        <v>-5.5733788409079971E-2</v>
      </c>
      <c r="BG105" s="191">
        <f t="shared" si="545"/>
        <v>-2.5637035575420609E-2</v>
      </c>
      <c r="BH105" s="191">
        <f t="shared" si="545"/>
        <v>-3.8022799907857035E-3</v>
      </c>
      <c r="BI105" s="191">
        <f t="shared" si="545"/>
        <v>0.30682155645341774</v>
      </c>
      <c r="BJ105" s="191">
        <f t="shared" si="545"/>
        <v>0.38011973389096348</v>
      </c>
      <c r="BK105" s="191">
        <f t="shared" si="545"/>
        <v>-4.4769177863226005E-2</v>
      </c>
      <c r="BL105" s="191">
        <f t="shared" si="545"/>
        <v>3.1674541771881941E-2</v>
      </c>
      <c r="BM105" s="191">
        <f t="shared" si="545"/>
        <v>-2.7118415512501326E-2</v>
      </c>
      <c r="BN105" s="191">
        <f t="shared" si="545"/>
        <v>0.19210564533019395</v>
      </c>
      <c r="BO105" s="191">
        <f t="shared" si="545"/>
        <v>-0.13910980938035972</v>
      </c>
      <c r="BP105" s="314">
        <f t="shared" si="545"/>
        <v>-9.1557072227757968E-2</v>
      </c>
      <c r="BQ105" s="314">
        <f t="shared" si="546"/>
        <v>0.17129635634376433</v>
      </c>
      <c r="BR105" s="314">
        <f t="shared" si="546"/>
        <v>0.10923354912897847</v>
      </c>
      <c r="BS105" s="439">
        <f t="shared" si="546"/>
        <v>-0.16932885042417969</v>
      </c>
      <c r="BT105" s="380">
        <f t="shared" si="546"/>
        <v>0.25597603646451078</v>
      </c>
      <c r="BU105" s="380">
        <f t="shared" si="546"/>
        <v>0.20960267014818948</v>
      </c>
      <c r="BV105" s="380">
        <f t="shared" si="546"/>
        <v>7.5921190076729123E-2</v>
      </c>
      <c r="BW105" s="380">
        <f t="shared" si="546"/>
        <v>0.11420578110558159</v>
      </c>
      <c r="BX105" s="380">
        <f t="shared" si="546"/>
        <v>0.16149636007879675</v>
      </c>
      <c r="BY105" s="380">
        <f t="shared" si="546"/>
        <v>-2.7685781655920175E-2</v>
      </c>
      <c r="BZ105" s="380">
        <f t="shared" si="546"/>
        <v>8.4044056154709175E-3</v>
      </c>
      <c r="CA105" s="380">
        <f>IF(ISERROR((AS105-AG105)/AG105)=TRUE,0,(AS105-AG105)/AG105)</f>
        <v>0.12748423596964012</v>
      </c>
      <c r="CB105" s="380">
        <f>IF(ISERROR((AT105-AH105)/AH105)=TRUE,0,(AT105-AH105)/AH105)</f>
        <v>0.36889624766550538</v>
      </c>
      <c r="CC105" s="91">
        <f>O105-C105</f>
        <v>-2014117.75</v>
      </c>
      <c r="CD105" s="61">
        <f>P105-D105</f>
        <v>-4895640.3799999952</v>
      </c>
      <c r="CE105" s="62">
        <f>Q105-E105</f>
        <v>-2746988.4299999997</v>
      </c>
      <c r="CF105" s="62">
        <f>R105-F105</f>
        <v>-618345.53000000119</v>
      </c>
      <c r="CG105" s="62">
        <f>S105-G105</f>
        <v>715129.62000000104</v>
      </c>
      <c r="CH105" s="62">
        <f>T105-H105</f>
        <v>-4579784.3900000006</v>
      </c>
      <c r="CI105" s="62">
        <f>U105-I105</f>
        <v>7132472.429999996</v>
      </c>
      <c r="CJ105" s="62">
        <f>V105-J105</f>
        <v>-1949397.9200000018</v>
      </c>
      <c r="CK105" s="62">
        <f>W105-K105</f>
        <v>-414182.59999999776</v>
      </c>
      <c r="CL105" s="62">
        <f>X105-L105</f>
        <v>-1234370.1899999976</v>
      </c>
      <c r="CM105" s="62">
        <f>Y105-M105</f>
        <v>-666607.97999999672</v>
      </c>
      <c r="CN105" s="62">
        <f>Z105-N105</f>
        <v>-95050.870000001043</v>
      </c>
      <c r="CO105" s="62">
        <f>AA105-O105</f>
        <v>7349501.179999996</v>
      </c>
      <c r="CP105" s="62">
        <f>AB105-P105</f>
        <v>7204881.6000000015</v>
      </c>
      <c r="CQ105" s="62">
        <f>AC105-Q105</f>
        <v>-1083983.7200000025</v>
      </c>
      <c r="CR105" s="62">
        <f>AD105-R105</f>
        <v>620739.79000000283</v>
      </c>
      <c r="CS105" s="62">
        <f>AE105-S105</f>
        <v>-614570.23000000045</v>
      </c>
      <c r="CT105" s="62">
        <f>AF105-T105</f>
        <v>4234313.41</v>
      </c>
      <c r="CU105" s="62">
        <f>AG105-U105</f>
        <v>-3912037.8699999973</v>
      </c>
      <c r="CV105" s="333">
        <f>AH105-V105</f>
        <v>-2061991.8900000006</v>
      </c>
      <c r="CW105" s="333">
        <f>AI105-W105</f>
        <v>3445274.3599999994</v>
      </c>
      <c r="CX105" s="331">
        <f>AJ105-X105</f>
        <v>2284427.370000001</v>
      </c>
      <c r="CY105" s="331">
        <f>AK105-Y105</f>
        <v>-4289971.7300000004</v>
      </c>
      <c r="CZ105" s="331">
        <f>AL105-Z105</f>
        <v>6374657.5</v>
      </c>
      <c r="DA105" s="331">
        <f>AM105-AA105</f>
        <v>6561227.4899999984</v>
      </c>
      <c r="DB105" s="331">
        <f>AN105-AB105</f>
        <v>1986031.8299999982</v>
      </c>
      <c r="DC105" s="331">
        <f>AO105-AC105</f>
        <v>2641435.7800000012</v>
      </c>
      <c r="DD105" s="331">
        <f>AP105-AD105</f>
        <v>3265161.7199999988</v>
      </c>
      <c r="DE105" s="331">
        <f>AQ105-AE105</f>
        <v>-610413.28999999911</v>
      </c>
      <c r="DF105" s="331">
        <f>AR105-AF105</f>
        <v>220833.33000000194</v>
      </c>
      <c r="DG105" s="331">
        <f>AS105-AG105</f>
        <v>3086381.0199999996</v>
      </c>
      <c r="DH105" s="331">
        <f>AT105-AH105</f>
        <v>7547392.6099999994</v>
      </c>
      <c r="DI105" s="348"/>
    </row>
    <row r="106" spans="1:113" s="122" customFormat="1" x14ac:dyDescent="0.25">
      <c r="A106" s="140"/>
      <c r="B106" s="38" t="s">
        <v>35</v>
      </c>
      <c r="C106" s="123">
        <f>SUM(C101:C105)</f>
        <v>156216406.98999998</v>
      </c>
      <c r="D106" s="124">
        <f t="shared" ref="D106:CE106" si="547">SUM(D101:D105)</f>
        <v>143346371.88999999</v>
      </c>
      <c r="E106" s="124">
        <f t="shared" si="547"/>
        <v>132433349.04999998</v>
      </c>
      <c r="F106" s="125">
        <f t="shared" si="547"/>
        <v>102779311.73</v>
      </c>
      <c r="G106" s="124">
        <f t="shared" si="547"/>
        <v>110323133.92999999</v>
      </c>
      <c r="H106" s="124">
        <f t="shared" si="547"/>
        <v>132076146.45</v>
      </c>
      <c r="I106" s="124">
        <f t="shared" si="547"/>
        <v>121033715.64</v>
      </c>
      <c r="J106" s="124">
        <f t="shared" si="547"/>
        <v>120539759.44000001</v>
      </c>
      <c r="K106" s="124">
        <f t="shared" si="547"/>
        <v>97698220.300000012</v>
      </c>
      <c r="L106" s="259">
        <f t="shared" si="547"/>
        <v>122217511.69999999</v>
      </c>
      <c r="M106" s="125">
        <f t="shared" si="547"/>
        <v>154802265.56</v>
      </c>
      <c r="N106" s="124">
        <f t="shared" si="547"/>
        <v>147675760.22999999</v>
      </c>
      <c r="O106" s="125">
        <f t="shared" si="547"/>
        <v>146545423.22</v>
      </c>
      <c r="P106" s="124">
        <f t="shared" si="547"/>
        <v>121647041.16999999</v>
      </c>
      <c r="Q106" s="124">
        <f t="shared" si="547"/>
        <v>126518771.06999999</v>
      </c>
      <c r="R106" s="124">
        <f t="shared" si="547"/>
        <v>111738024.52</v>
      </c>
      <c r="S106" s="124">
        <f t="shared" ref="S106:T106" si="548">SUM(S101:S105)</f>
        <v>118493966.14</v>
      </c>
      <c r="T106" s="124">
        <f t="shared" si="548"/>
        <v>132789131.22</v>
      </c>
      <c r="U106" s="124">
        <f t="shared" ref="U106:V106" si="549">SUM(U101:U105)</f>
        <v>140610413.97999999</v>
      </c>
      <c r="V106" s="124">
        <f t="shared" si="549"/>
        <v>119990205</v>
      </c>
      <c r="W106" s="124">
        <f t="shared" ref="W106" si="550">SUM(W101:W105)</f>
        <v>105329705.19999999</v>
      </c>
      <c r="X106" s="259">
        <f t="shared" ref="X106:Y106" si="551">SUM(X101:X105)</f>
        <v>117776123.75</v>
      </c>
      <c r="Y106" s="125">
        <f t="shared" si="551"/>
        <v>146216415.49999997</v>
      </c>
      <c r="Z106" s="226">
        <f t="shared" ref="Z106" si="552">SUM(Z101:Z105)</f>
        <v>154166395</v>
      </c>
      <c r="AA106" s="226">
        <f t="shared" ref="AA106:AB106" si="553">SUM(AA101:AA105)</f>
        <v>192833557.80000001</v>
      </c>
      <c r="AB106" s="226">
        <f t="shared" si="553"/>
        <v>145980145.02000001</v>
      </c>
      <c r="AC106" s="226">
        <f t="shared" ref="AC106:AD106" si="554">SUM(AC101:AC105)</f>
        <v>140164670.29999998</v>
      </c>
      <c r="AD106" s="226">
        <f t="shared" si="554"/>
        <v>117038191.46000001</v>
      </c>
      <c r="AE106" s="226">
        <f t="shared" ref="AE106" si="555">SUM(AE101:AE105)</f>
        <v>126292276</v>
      </c>
      <c r="AF106" s="226">
        <f t="shared" ref="AF106" si="556">SUM(AF101:AF105)</f>
        <v>144397835.24000001</v>
      </c>
      <c r="AG106" s="226">
        <f t="shared" ref="AG106:AH106" si="557">SUM(AG101:AG105)</f>
        <v>136348154.45999998</v>
      </c>
      <c r="AH106" s="226">
        <f t="shared" si="557"/>
        <v>118060235.90000001</v>
      </c>
      <c r="AI106" s="124">
        <f t="shared" ref="AI106" si="558">SUM(AI101:AI105)</f>
        <v>121185772.52</v>
      </c>
      <c r="AJ106" s="368">
        <f t="shared" ref="AJ106:AK106" si="559">SUM(AJ101:AJ105)</f>
        <v>127075414.53999999</v>
      </c>
      <c r="AK106" s="455">
        <f t="shared" si="559"/>
        <v>143677791.28</v>
      </c>
      <c r="AL106" s="293">
        <f t="shared" ref="AL106:AM106" si="560">SUM(AL101:AL105)</f>
        <v>180197277.00999999</v>
      </c>
      <c r="AM106" s="293">
        <f t="shared" si="560"/>
        <v>205410920.47999999</v>
      </c>
      <c r="AN106" s="293">
        <f t="shared" ref="AN106" si="561">SUM(AN101:AN105)</f>
        <v>158735548.45999998</v>
      </c>
      <c r="AO106" s="226">
        <f t="shared" ref="AO106" si="562">SUM(AO101:AO105)</f>
        <v>138377066.39000002</v>
      </c>
      <c r="AP106" s="226">
        <f t="shared" ref="AP106:AQ106" si="563">SUM(AP101:AP105)</f>
        <v>120913091</v>
      </c>
      <c r="AQ106" s="226">
        <f t="shared" si="563"/>
        <v>117457277.31999999</v>
      </c>
      <c r="AR106" s="226">
        <f t="shared" ref="AR106:AS106" si="564">SUM(AR101:AR105)</f>
        <v>146664975.13999999</v>
      </c>
      <c r="AS106" s="226">
        <f t="shared" si="564"/>
        <v>132665650.62</v>
      </c>
      <c r="AT106" s="226">
        <f t="shared" ref="AT106" si="565">SUM(AT101:AT105)</f>
        <v>138424394.21000001</v>
      </c>
      <c r="AU106" s="124"/>
      <c r="AV106" s="368"/>
      <c r="AW106" s="407">
        <f t="shared" si="544"/>
        <v>-6.1907605970089034E-2</v>
      </c>
      <c r="AX106" s="192">
        <f t="shared" si="544"/>
        <v>-0.15137690918784788</v>
      </c>
      <c r="AY106" s="193">
        <f t="shared" si="544"/>
        <v>-4.4660789917552797E-2</v>
      </c>
      <c r="AZ106" s="193">
        <f t="shared" si="544"/>
        <v>8.7164553247198434E-2</v>
      </c>
      <c r="BA106" s="193">
        <f t="shared" si="544"/>
        <v>7.4062727543476051E-2</v>
      </c>
      <c r="BB106" s="193">
        <f t="shared" si="544"/>
        <v>5.3982856796167206E-3</v>
      </c>
      <c r="BC106" s="193">
        <f t="shared" si="544"/>
        <v>0.16174582624752665</v>
      </c>
      <c r="BD106" s="193">
        <f t="shared" si="544"/>
        <v>-4.559113462256072E-3</v>
      </c>
      <c r="BE106" s="193">
        <f t="shared" si="544"/>
        <v>7.8112834364496356E-2</v>
      </c>
      <c r="BF106" s="193">
        <f t="shared" si="544"/>
        <v>-3.6340029249670842E-2</v>
      </c>
      <c r="BG106" s="193">
        <f t="shared" si="545"/>
        <v>-5.5463335946283242E-2</v>
      </c>
      <c r="BH106" s="193">
        <f t="shared" si="545"/>
        <v>4.395193063432392E-2</v>
      </c>
      <c r="BI106" s="193">
        <f t="shared" si="545"/>
        <v>0.31586202805194652</v>
      </c>
      <c r="BJ106" s="193">
        <f t="shared" si="545"/>
        <v>0.20003037982645924</v>
      </c>
      <c r="BK106" s="193">
        <f t="shared" si="545"/>
        <v>0.10785671655354619</v>
      </c>
      <c r="BL106" s="193">
        <f t="shared" si="545"/>
        <v>4.7433870097205226E-2</v>
      </c>
      <c r="BM106" s="193">
        <f t="shared" si="545"/>
        <v>6.5811873077033622E-2</v>
      </c>
      <c r="BN106" s="193">
        <f t="shared" si="545"/>
        <v>8.7422094815630277E-2</v>
      </c>
      <c r="BO106" s="193">
        <f t="shared" si="545"/>
        <v>-3.0312545133437001E-2</v>
      </c>
      <c r="BP106" s="315">
        <f t="shared" si="545"/>
        <v>-1.6084388721562683E-2</v>
      </c>
      <c r="BQ106" s="315">
        <f t="shared" si="546"/>
        <v>0.15053746984188854</v>
      </c>
      <c r="BR106" s="315">
        <f t="shared" si="546"/>
        <v>7.8957351404596476E-2</v>
      </c>
      <c r="BS106" s="470">
        <f t="shared" si="546"/>
        <v>-1.7362101316182037E-2</v>
      </c>
      <c r="BT106" s="433">
        <f t="shared" si="546"/>
        <v>0.1688492619289696</v>
      </c>
      <c r="BU106" s="433">
        <f t="shared" si="546"/>
        <v>6.5223931059990928E-2</v>
      </c>
      <c r="BV106" s="433">
        <f t="shared" si="546"/>
        <v>8.7377659737578786E-2</v>
      </c>
      <c r="BW106" s="433">
        <f t="shared" si="546"/>
        <v>-1.2753598365222045E-2</v>
      </c>
      <c r="BX106" s="433">
        <f t="shared" si="546"/>
        <v>3.310799228578571E-2</v>
      </c>
      <c r="BY106" s="433">
        <f t="shared" si="546"/>
        <v>-6.9956761884630278E-2</v>
      </c>
      <c r="BZ106" s="433">
        <f t="shared" si="546"/>
        <v>1.5700650194871827E-2</v>
      </c>
      <c r="CA106" s="433">
        <f>IF(ISERROR((AS106-AG106)/AG106)=TRUE,0,(AS106-AG106)/AG106)</f>
        <v>-2.7008094495919989E-2</v>
      </c>
      <c r="CB106" s="433">
        <f>IF(ISERROR((AT106-AH106)/AH106)=TRUE,0,(AT106-AH106)/AH106)</f>
        <v>0.17248956140701732</v>
      </c>
      <c r="CC106" s="123">
        <f t="shared" si="527"/>
        <v>-9670983.7699999884</v>
      </c>
      <c r="CD106" s="126">
        <f t="shared" si="547"/>
        <v>-21699330.719999991</v>
      </c>
      <c r="CE106" s="127">
        <f t="shared" si="547"/>
        <v>-5914577.9799999986</v>
      </c>
      <c r="CF106" s="127">
        <f t="shared" ref="CF106:CG106" si="566">SUM(CF101:CF105)</f>
        <v>8958712.7899999972</v>
      </c>
      <c r="CG106" s="127">
        <f t="shared" si="566"/>
        <v>8170832.2100000056</v>
      </c>
      <c r="CH106" s="127">
        <f t="shared" ref="CH106:CI106" si="567">SUM(CH101:CH105)</f>
        <v>712984.76999998465</v>
      </c>
      <c r="CI106" s="127">
        <f t="shared" si="567"/>
        <v>19576698.339999989</v>
      </c>
      <c r="CJ106" s="127">
        <f t="shared" ref="CJ106:CK106" si="568">SUM(CJ101:CJ105)</f>
        <v>-549554.43999999994</v>
      </c>
      <c r="CK106" s="127">
        <f t="shared" si="568"/>
        <v>7631484.8999999994</v>
      </c>
      <c r="CL106" s="127">
        <f t="shared" ref="CL106:CM106" si="569">SUM(CL101:CL105)</f>
        <v>-4441387.95</v>
      </c>
      <c r="CM106" s="127">
        <f t="shared" si="569"/>
        <v>-8585850.0600000098</v>
      </c>
      <c r="CN106" s="127">
        <f t="shared" ref="CN106" si="570">SUM(CN101:CN105)</f>
        <v>6490634.7699999958</v>
      </c>
      <c r="CO106" s="127">
        <f t="shared" ref="CO106:CP106" si="571">SUM(CO101:CO105)</f>
        <v>46288134.579999983</v>
      </c>
      <c r="CP106" s="127">
        <f t="shared" si="571"/>
        <v>24333103.850000009</v>
      </c>
      <c r="CQ106" s="127">
        <f t="shared" ref="CQ106:CR106" si="572">SUM(CQ101:CQ105)</f>
        <v>13645899.23000001</v>
      </c>
      <c r="CR106" s="127">
        <f t="shared" si="572"/>
        <v>5300166.9400000079</v>
      </c>
      <c r="CS106" s="127">
        <f t="shared" ref="CS106:CT106" si="573">SUM(CS101:CS105)</f>
        <v>7798309.8599999975</v>
      </c>
      <c r="CT106" s="127">
        <f t="shared" si="573"/>
        <v>11608704.020000018</v>
      </c>
      <c r="CU106" s="127">
        <f t="shared" ref="CU106:CV106" si="574">SUM(CU101:CU105)</f>
        <v>-4262259.5199999977</v>
      </c>
      <c r="CV106" s="332">
        <f t="shared" si="574"/>
        <v>-1929969.0999999954</v>
      </c>
      <c r="CW106" s="332">
        <f t="shared" ref="CW106:CX106" si="575">SUM(CW101:CW105)</f>
        <v>15856067.319999998</v>
      </c>
      <c r="CX106" s="332">
        <f t="shared" si="575"/>
        <v>9299290.7900000066</v>
      </c>
      <c r="CY106" s="332">
        <f t="shared" ref="CY106" si="576">SUM(CY101:CY105)</f>
        <v>-2538624.2199999932</v>
      </c>
      <c r="CZ106" s="332">
        <f t="shared" ref="CZ106:DA106" si="577">SUM(CZ101:CZ105)</f>
        <v>26030882.009999998</v>
      </c>
      <c r="DA106" s="332">
        <f t="shared" si="577"/>
        <v>12577362.679999996</v>
      </c>
      <c r="DB106" s="332">
        <f t="shared" ref="DB106" si="578">SUM(DB101:DB105)</f>
        <v>12755403.439999994</v>
      </c>
      <c r="DC106" s="332">
        <f t="shared" ref="DC106:DD106" si="579">SUM(DC101:DC105)</f>
        <v>-1787603.9100000029</v>
      </c>
      <c r="DD106" s="332">
        <f t="shared" si="579"/>
        <v>3874899.5399999931</v>
      </c>
      <c r="DE106" s="332">
        <f t="shared" ref="DE106:DF106" si="580">SUM(DE101:DE105)</f>
        <v>-8834998.6800000016</v>
      </c>
      <c r="DF106" s="332">
        <f t="shared" si="580"/>
        <v>2267139.8999999976</v>
      </c>
      <c r="DG106" s="332">
        <f t="shared" ref="DG106:DH106" si="581">SUM(DG101:DG105)</f>
        <v>-3682503.8399999952</v>
      </c>
      <c r="DH106" s="332">
        <f t="shared" si="581"/>
        <v>20364158.309999995</v>
      </c>
      <c r="DI106" s="349"/>
    </row>
    <row r="107" spans="1:113" s="56" customFormat="1" x14ac:dyDescent="0.2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2"/>
      <c r="Y107" s="83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446"/>
      <c r="AL107" s="279"/>
      <c r="AM107" s="279"/>
      <c r="AN107" s="279"/>
      <c r="AO107" s="219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468"/>
      <c r="BT107" s="432"/>
      <c r="BU107" s="432"/>
      <c r="BV107" s="432"/>
      <c r="BW107" s="432"/>
      <c r="BX107" s="432"/>
      <c r="BY107" s="432"/>
      <c r="BZ107" s="432"/>
      <c r="CA107" s="432"/>
      <c r="CB107" s="432"/>
      <c r="CC107" s="81"/>
      <c r="CD107" s="84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324"/>
      <c r="CW107" s="324"/>
      <c r="CX107" s="324"/>
      <c r="CY107" s="324"/>
      <c r="CZ107" s="324"/>
      <c r="DA107" s="324"/>
      <c r="DB107" s="324"/>
      <c r="DC107" s="324"/>
      <c r="DD107" s="324"/>
      <c r="DE107" s="324"/>
      <c r="DF107" s="324"/>
      <c r="DG107" s="324"/>
      <c r="DH107" s="324"/>
      <c r="DI107" s="346"/>
    </row>
    <row r="108" spans="1:113" s="56" customFormat="1" x14ac:dyDescent="0.25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47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47">
        <f>'NECO-ELECTRIC'!X108+'NECO-GAS'!X108</f>
        <v>575748</v>
      </c>
      <c r="Y108" s="60">
        <f>'NECO-ELECTRIC'!Y108+'NECO-GAS'!Y108</f>
        <v>562862</v>
      </c>
      <c r="Z108" s="240">
        <f>'NECO-ELECTRIC'!Z108+'NECO-GAS'!Z108</f>
        <v>557136</v>
      </c>
      <c r="AA108" s="240">
        <f>'NECO-ELECTRIC'!AA108+'NECO-GAS'!AA108</f>
        <v>695597</v>
      </c>
      <c r="AB108" s="240">
        <f>'NECO-ELECTRIC'!AB108+'NECO-GAS'!AB108</f>
        <v>581250</v>
      </c>
      <c r="AC108" s="240">
        <f>'NECO-ELECTRIC'!AC108+'NECO-GAS'!AC108</f>
        <v>564477</v>
      </c>
      <c r="AD108" s="240">
        <f>'NECO-ELECTRIC'!AD108+'NECO-GAS'!AD108</f>
        <v>617931</v>
      </c>
      <c r="AE108" s="240">
        <f>'NECO-ELECTRIC'!AE108+'NECO-GAS'!AE108</f>
        <v>599931</v>
      </c>
      <c r="AF108" s="240">
        <f>'NECO-ELECTRIC'!AF108+'NECO-GAS'!AF108</f>
        <v>610074</v>
      </c>
      <c r="AG108" s="240">
        <f>'NECO-ELECTRIC'!AG108+'NECO-GAS'!AG108</f>
        <v>585391</v>
      </c>
      <c r="AH108" s="240">
        <f>'NECO-ELECTRIC'!AH108+'NECO-GAS'!AH108</f>
        <v>600532</v>
      </c>
      <c r="AI108" s="373">
        <f>'NECO-ELECTRIC'!AI108+'NECO-GAS'!AI108</f>
        <v>621991</v>
      </c>
      <c r="AJ108" s="369">
        <f>'NECO-ELECTRIC'!AJ108+'NECO-GAS'!AJ108</f>
        <v>600027</v>
      </c>
      <c r="AK108" s="456">
        <f>'NECO-ELECTRIC'!AK108+'NECO-GAS'!AK108</f>
        <v>590612</v>
      </c>
      <c r="AL108" s="436">
        <f>'NECO-ELECTRIC'!AL108+'NECO-GAS'!AL108</f>
        <v>593322</v>
      </c>
      <c r="AM108" s="436">
        <f>'NECO-ELECTRIC'!AM108+'NECO-GAS'!AM108</f>
        <v>673583</v>
      </c>
      <c r="AN108" s="436">
        <f>'NECO-ELECTRIC'!AN108+'NECO-GAS'!AN108</f>
        <v>590900</v>
      </c>
      <c r="AO108" s="240">
        <f>'NECO-ELECTRIC'!AO108+'NECO-GAS'!AO108</f>
        <v>606685</v>
      </c>
      <c r="AP108" s="240">
        <f>'NECO-ELECTRIC'!AP108+'NECO-GAS'!AP108</f>
        <v>597071</v>
      </c>
      <c r="AQ108" s="240">
        <f>'NECO-ELECTRIC'!AQ108+'NECO-GAS'!AQ108</f>
        <v>581763</v>
      </c>
      <c r="AR108" s="240">
        <f>'NECO-ELECTRIC'!AR108+'NECO-GAS'!AR108</f>
        <v>631792</v>
      </c>
      <c r="AS108" s="240">
        <f>'NECO-ELECTRIC'!AS108+'NECO-GAS'!AS108</f>
        <v>580197</v>
      </c>
      <c r="AT108" s="240">
        <f>'NECO-ELECTRIC'!AT108+'NECO-GAS'!AT108</f>
        <v>608868</v>
      </c>
      <c r="AU108" s="373"/>
      <c r="AV108" s="369"/>
      <c r="AW108" s="406">
        <f t="shared" ref="AW108:BF113" si="582">IF(ISERROR((O108-C108)/C108)=TRUE,0,(O108-C108)/C108)</f>
        <v>0.13743279569892472</v>
      </c>
      <c r="AX108" s="190">
        <f t="shared" si="582"/>
        <v>7.1212574479477292E-2</v>
      </c>
      <c r="AY108" s="191">
        <f t="shared" si="582"/>
        <v>2.9942337391072479E-2</v>
      </c>
      <c r="AZ108" s="191">
        <f t="shared" si="582"/>
        <v>0.19945437391145959</v>
      </c>
      <c r="BA108" s="191">
        <f t="shared" si="582"/>
        <v>5.420613636242301E-2</v>
      </c>
      <c r="BB108" s="191">
        <f t="shared" si="582"/>
        <v>6.0802682833209977E-2</v>
      </c>
      <c r="BC108" s="191">
        <f t="shared" si="582"/>
        <v>6.011229955541067E-2</v>
      </c>
      <c r="BD108" s="191">
        <f t="shared" si="582"/>
        <v>-1.7160392266142934E-2</v>
      </c>
      <c r="BE108" s="191">
        <f t="shared" si="582"/>
        <v>6.0100421053032135E-2</v>
      </c>
      <c r="BF108" s="191">
        <f t="shared" si="582"/>
        <v>-1.4477769827766234E-2</v>
      </c>
      <c r="BG108" s="191">
        <f t="shared" ref="BG108:BP113" si="583">IF(ISERROR((Y108-M108)/M108)=TRUE,0,(Y108-M108)/M108)</f>
        <v>-6.0352512629087134E-2</v>
      </c>
      <c r="BH108" s="191">
        <f t="shared" si="583"/>
        <v>8.6465348685639803E-3</v>
      </c>
      <c r="BI108" s="191">
        <f t="shared" si="583"/>
        <v>0.16757922653417484</v>
      </c>
      <c r="BJ108" s="191">
        <f t="shared" si="583"/>
        <v>3.3917841553091348E-2</v>
      </c>
      <c r="BK108" s="191">
        <f t="shared" si="583"/>
        <v>1.486674049995685E-2</v>
      </c>
      <c r="BL108" s="191">
        <f t="shared" si="583"/>
        <v>5.4365612240196974E-2</v>
      </c>
      <c r="BM108" s="191">
        <f t="shared" si="583"/>
        <v>1.2731499065647741E-2</v>
      </c>
      <c r="BN108" s="191">
        <f t="shared" si="583"/>
        <v>5.6211327444659509E-2</v>
      </c>
      <c r="BO108" s="191">
        <f t="shared" si="583"/>
        <v>3.4559483666645456E-2</v>
      </c>
      <c r="BP108" s="314">
        <f t="shared" si="583"/>
        <v>1.957375429327185E-2</v>
      </c>
      <c r="BQ108" s="314">
        <f t="shared" ref="BQ108:BZ113" si="584">IF(ISERROR((AI108-W108)/W108)=TRUE,0,(AI108-W108)/W108)</f>
        <v>0.11632969892762597</v>
      </c>
      <c r="BR108" s="314">
        <f t="shared" si="584"/>
        <v>4.2169490818899938E-2</v>
      </c>
      <c r="BS108" s="439">
        <f t="shared" si="584"/>
        <v>4.9301605011530358E-2</v>
      </c>
      <c r="BT108" s="380">
        <f t="shared" si="584"/>
        <v>6.4950030154217284E-2</v>
      </c>
      <c r="BU108" s="380">
        <f t="shared" si="584"/>
        <v>-3.1647635053055144E-2</v>
      </c>
      <c r="BV108" s="380">
        <f t="shared" si="584"/>
        <v>1.6602150537634409E-2</v>
      </c>
      <c r="BW108" s="380">
        <f t="shared" si="584"/>
        <v>7.4773640024305685E-2</v>
      </c>
      <c r="BX108" s="380">
        <f t="shared" si="584"/>
        <v>-3.3757814383806609E-2</v>
      </c>
      <c r="BY108" s="380">
        <f t="shared" si="584"/>
        <v>-3.0283482600499057E-2</v>
      </c>
      <c r="BZ108" s="380">
        <f t="shared" si="584"/>
        <v>3.5598960126148632E-2</v>
      </c>
      <c r="CA108" s="380">
        <f>IF(ISERROR((AS108-AG108)/AG108)=TRUE,0,(AS108-AG108)/AG108)</f>
        <v>-8.8727021768356534E-3</v>
      </c>
      <c r="CB108" s="380">
        <f>IF(ISERROR((AT108-AH108)/AH108)=TRUE,0,(AT108-AH108)/AH108)</f>
        <v>1.3881025490731551E-2</v>
      </c>
      <c r="CC108" s="96">
        <f>O108-C108</f>
        <v>71984</v>
      </c>
      <c r="CD108" s="61">
        <f>P108-D108</f>
        <v>37373</v>
      </c>
      <c r="CE108" s="62">
        <f>Q108-E108</f>
        <v>16170</v>
      </c>
      <c r="CF108" s="62">
        <f>R108-F108</f>
        <v>97456</v>
      </c>
      <c r="CG108" s="62">
        <f>S108-G108</f>
        <v>30460</v>
      </c>
      <c r="CH108" s="62">
        <f>T108-H108</f>
        <v>33107</v>
      </c>
      <c r="CI108" s="62">
        <f>U108-I108</f>
        <v>32085</v>
      </c>
      <c r="CJ108" s="62">
        <f>V108-J108</f>
        <v>-10284</v>
      </c>
      <c r="CK108" s="62">
        <f>W108-K108</f>
        <v>31588</v>
      </c>
      <c r="CL108" s="62">
        <f>X108-L108</f>
        <v>-8458</v>
      </c>
      <c r="CM108" s="62">
        <f>Y108-M108</f>
        <v>-36152</v>
      </c>
      <c r="CN108" s="62">
        <f>Z108-N108</f>
        <v>4776</v>
      </c>
      <c r="CO108" s="62">
        <f>AA108-O108</f>
        <v>99837</v>
      </c>
      <c r="CP108" s="62">
        <f>AB108-P108</f>
        <v>19068</v>
      </c>
      <c r="CQ108" s="62">
        <f>AC108-Q108</f>
        <v>8269</v>
      </c>
      <c r="CR108" s="62">
        <f>AD108-R108</f>
        <v>31862</v>
      </c>
      <c r="CS108" s="62">
        <f>AE108-S108</f>
        <v>7542</v>
      </c>
      <c r="CT108" s="62">
        <f>AF108-T108</f>
        <v>32468</v>
      </c>
      <c r="CU108" s="62">
        <f>AG108-U108</f>
        <v>19555</v>
      </c>
      <c r="CV108" s="333">
        <f>AH108-V108</f>
        <v>11529</v>
      </c>
      <c r="CW108" s="333">
        <f>AI108-W108</f>
        <v>64816</v>
      </c>
      <c r="CX108" s="342">
        <f>AJ108-X108</f>
        <v>24279</v>
      </c>
      <c r="CY108" s="342">
        <f>AK108-Y108</f>
        <v>27750</v>
      </c>
      <c r="CZ108" s="342">
        <f>AL108-Z108</f>
        <v>36186</v>
      </c>
      <c r="DA108" s="342">
        <f>AM108-AA108</f>
        <v>-22014</v>
      </c>
      <c r="DB108" s="342">
        <f>AN108-AB108</f>
        <v>9650</v>
      </c>
      <c r="DC108" s="342">
        <f>AO108-AC108</f>
        <v>42208</v>
      </c>
      <c r="DD108" s="342">
        <f>AP108-AD108</f>
        <v>-20860</v>
      </c>
      <c r="DE108" s="342">
        <f>AQ108-AE108</f>
        <v>-18168</v>
      </c>
      <c r="DF108" s="342">
        <f>AR108-AF108</f>
        <v>21718</v>
      </c>
      <c r="DG108" s="342">
        <f>AS108-AG108</f>
        <v>-5194</v>
      </c>
      <c r="DH108" s="342">
        <f>AT108-AH108</f>
        <v>8336</v>
      </c>
      <c r="DI108" s="346"/>
    </row>
    <row r="109" spans="1:113" s="56" customFormat="1" x14ac:dyDescent="0.25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47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47">
        <f>'NECO-ELECTRIC'!X109+'NECO-GAS'!X109</f>
        <v>47657</v>
      </c>
      <c r="Y109" s="60">
        <f>'NECO-ELECTRIC'!Y109+'NECO-GAS'!Y109</f>
        <v>54942</v>
      </c>
      <c r="Z109" s="240">
        <f>'NECO-ELECTRIC'!Z109+'NECO-GAS'!Z109</f>
        <v>47796</v>
      </c>
      <c r="AA109" s="240">
        <f>'NECO-ELECTRIC'!AA109+'NECO-GAS'!AA109</f>
        <v>58736</v>
      </c>
      <c r="AB109" s="240">
        <f>'NECO-ELECTRIC'!AB109+'NECO-GAS'!AB109</f>
        <v>50106</v>
      </c>
      <c r="AC109" s="240">
        <f>'NECO-ELECTRIC'!AC109+'NECO-GAS'!AC109</f>
        <v>49761</v>
      </c>
      <c r="AD109" s="240">
        <f>'NECO-ELECTRIC'!AD109+'NECO-GAS'!AD109</f>
        <v>50922</v>
      </c>
      <c r="AE109" s="240">
        <f>'NECO-ELECTRIC'!AE109+'NECO-GAS'!AE109</f>
        <v>60298</v>
      </c>
      <c r="AF109" s="240">
        <f>'NECO-ELECTRIC'!AF109+'NECO-GAS'!AF109</f>
        <v>69100</v>
      </c>
      <c r="AG109" s="240">
        <f>'NECO-ELECTRIC'!AG109+'NECO-GAS'!AG109</f>
        <v>63871</v>
      </c>
      <c r="AH109" s="240">
        <f>'NECO-ELECTRIC'!AH109+'NECO-GAS'!AH109</f>
        <v>52283</v>
      </c>
      <c r="AI109" s="373">
        <f>'NECO-ELECTRIC'!AI109+'NECO-GAS'!AI109</f>
        <v>52124</v>
      </c>
      <c r="AJ109" s="369">
        <f>'NECO-ELECTRIC'!AJ109+'NECO-GAS'!AJ109</f>
        <v>49481</v>
      </c>
      <c r="AK109" s="456">
        <f>'NECO-ELECTRIC'!AK109+'NECO-GAS'!AK109</f>
        <v>56513</v>
      </c>
      <c r="AL109" s="436">
        <f>'NECO-ELECTRIC'!AL109+'NECO-GAS'!AL109</f>
        <v>57437</v>
      </c>
      <c r="AM109" s="436">
        <f>'NECO-ELECTRIC'!AM109+'NECO-GAS'!AM109</f>
        <v>62106</v>
      </c>
      <c r="AN109" s="436">
        <f>'NECO-ELECTRIC'!AN109+'NECO-GAS'!AN109</f>
        <v>55240</v>
      </c>
      <c r="AO109" s="240">
        <f>'NECO-ELECTRIC'!AO109+'NECO-GAS'!AO109</f>
        <v>58532</v>
      </c>
      <c r="AP109" s="240">
        <f>'NECO-ELECTRIC'!AP109+'NECO-GAS'!AP109</f>
        <v>58504</v>
      </c>
      <c r="AQ109" s="240">
        <f>'NECO-ELECTRIC'!AQ109+'NECO-GAS'!AQ109</f>
        <v>56104</v>
      </c>
      <c r="AR109" s="240">
        <f>'NECO-ELECTRIC'!AR109+'NECO-GAS'!AR109</f>
        <v>58139</v>
      </c>
      <c r="AS109" s="240">
        <f>'NECO-ELECTRIC'!AS109+'NECO-GAS'!AS109</f>
        <v>80359</v>
      </c>
      <c r="AT109" s="240">
        <f>'NECO-ELECTRIC'!AT109+'NECO-GAS'!AT109</f>
        <v>82609</v>
      </c>
      <c r="AU109" s="373"/>
      <c r="AV109" s="369"/>
      <c r="AW109" s="406">
        <f t="shared" si="582"/>
        <v>0.23976499976870055</v>
      </c>
      <c r="AX109" s="190">
        <f t="shared" si="582"/>
        <v>-2.202339986235375E-2</v>
      </c>
      <c r="AY109" s="191">
        <f t="shared" si="582"/>
        <v>3.6188226816917198E-2</v>
      </c>
      <c r="AZ109" s="191">
        <f t="shared" si="582"/>
        <v>-3.421222115966354E-2</v>
      </c>
      <c r="BA109" s="191">
        <f t="shared" si="582"/>
        <v>-5.1037201469687689E-2</v>
      </c>
      <c r="BB109" s="191">
        <f t="shared" si="582"/>
        <v>-3.7369744879626306E-2</v>
      </c>
      <c r="BC109" s="191">
        <f t="shared" si="582"/>
        <v>8.3815903197925673E-2</v>
      </c>
      <c r="BD109" s="191">
        <f t="shared" si="582"/>
        <v>-4.8353745824717673E-2</v>
      </c>
      <c r="BE109" s="191">
        <f t="shared" si="582"/>
        <v>8.5403190534287885E-3</v>
      </c>
      <c r="BF109" s="191">
        <f t="shared" si="582"/>
        <v>9.6616328159458947E-4</v>
      </c>
      <c r="BG109" s="191">
        <f t="shared" si="583"/>
        <v>4.1850763250213328E-2</v>
      </c>
      <c r="BH109" s="191">
        <f t="shared" si="583"/>
        <v>-0.27403627084662352</v>
      </c>
      <c r="BI109" s="191">
        <f t="shared" si="583"/>
        <v>9.5820895522388067E-2</v>
      </c>
      <c r="BJ109" s="191">
        <f t="shared" si="583"/>
        <v>7.4595355383532723E-3</v>
      </c>
      <c r="BK109" s="191">
        <f t="shared" si="583"/>
        <v>-3.8787691475593501E-2</v>
      </c>
      <c r="BL109" s="191">
        <f t="shared" si="583"/>
        <v>2.9018308208382169E-2</v>
      </c>
      <c r="BM109" s="191">
        <f t="shared" si="583"/>
        <v>0.21595515134404808</v>
      </c>
      <c r="BN109" s="191">
        <f t="shared" si="583"/>
        <v>0.51724743648859317</v>
      </c>
      <c r="BO109" s="191">
        <f t="shared" si="583"/>
        <v>0.27337068123367692</v>
      </c>
      <c r="BP109" s="314">
        <f t="shared" si="583"/>
        <v>9.2324084907237175E-2</v>
      </c>
      <c r="BQ109" s="314">
        <f t="shared" si="584"/>
        <v>0.18971971149456771</v>
      </c>
      <c r="BR109" s="314">
        <f t="shared" si="584"/>
        <v>3.8273496023669133E-2</v>
      </c>
      <c r="BS109" s="439">
        <f t="shared" si="584"/>
        <v>2.8593789814713697E-2</v>
      </c>
      <c r="BT109" s="380">
        <f t="shared" si="584"/>
        <v>0.2017114402878902</v>
      </c>
      <c r="BU109" s="380">
        <f t="shared" si="584"/>
        <v>5.7375374557341326E-2</v>
      </c>
      <c r="BV109" s="380">
        <f t="shared" si="584"/>
        <v>0.10246277890871353</v>
      </c>
      <c r="BW109" s="380">
        <f t="shared" si="584"/>
        <v>0.1762625349169028</v>
      </c>
      <c r="BX109" s="380">
        <f t="shared" si="584"/>
        <v>0.14889438749459957</v>
      </c>
      <c r="BY109" s="380">
        <f t="shared" si="584"/>
        <v>-6.955454575607814E-2</v>
      </c>
      <c r="BZ109" s="380">
        <f t="shared" si="584"/>
        <v>-0.15862518089725036</v>
      </c>
      <c r="CA109" s="380">
        <f>IF(ISERROR((AS109-AG109)/AG109)=TRUE,0,(AS109-AG109)/AG109)</f>
        <v>0.25814532416902819</v>
      </c>
      <c r="CB109" s="380">
        <f>IF(ISERROR((AT109-AH109)/AH109)=TRUE,0,(AT109-AH109)/AH109)</f>
        <v>0.58003557561731345</v>
      </c>
      <c r="CC109" s="96">
        <f>O109-C109</f>
        <v>10366</v>
      </c>
      <c r="CD109" s="61">
        <f>P109-D109</f>
        <v>-1120</v>
      </c>
      <c r="CE109" s="62">
        <f>Q109-E109</f>
        <v>1808</v>
      </c>
      <c r="CF109" s="62">
        <f>R109-F109</f>
        <v>-1753</v>
      </c>
      <c r="CG109" s="62">
        <f>S109-G109</f>
        <v>-2667</v>
      </c>
      <c r="CH109" s="62">
        <f>T109-H109</f>
        <v>-1768</v>
      </c>
      <c r="CI109" s="62">
        <f>U109-I109</f>
        <v>3879</v>
      </c>
      <c r="CJ109" s="62">
        <f>V109-J109</f>
        <v>-2432</v>
      </c>
      <c r="CK109" s="62">
        <f>W109-K109</f>
        <v>371</v>
      </c>
      <c r="CL109" s="62">
        <f>X109-L109</f>
        <v>46</v>
      </c>
      <c r="CM109" s="62">
        <f>Y109-M109</f>
        <v>2207</v>
      </c>
      <c r="CN109" s="62">
        <f>Z109-N109</f>
        <v>-18042</v>
      </c>
      <c r="CO109" s="62">
        <f>AA109-O109</f>
        <v>5136</v>
      </c>
      <c r="CP109" s="62">
        <f>AB109-P109</f>
        <v>371</v>
      </c>
      <c r="CQ109" s="62">
        <f>AC109-Q109</f>
        <v>-2008</v>
      </c>
      <c r="CR109" s="62">
        <f>AD109-R109</f>
        <v>1436</v>
      </c>
      <c r="CS109" s="62">
        <f>AE109-S109</f>
        <v>10709</v>
      </c>
      <c r="CT109" s="62">
        <f>AF109-T109</f>
        <v>23557</v>
      </c>
      <c r="CU109" s="62">
        <f>AG109-U109</f>
        <v>13712</v>
      </c>
      <c r="CV109" s="333">
        <f>AH109-V109</f>
        <v>4419</v>
      </c>
      <c r="CW109" s="333">
        <f>AI109-W109</f>
        <v>8312</v>
      </c>
      <c r="CX109" s="342">
        <f>AJ109-X109</f>
        <v>1824</v>
      </c>
      <c r="CY109" s="342">
        <f>AK109-Y109</f>
        <v>1571</v>
      </c>
      <c r="CZ109" s="342">
        <f>AL109-Z109</f>
        <v>9641</v>
      </c>
      <c r="DA109" s="342">
        <f>AM109-AA109</f>
        <v>3370</v>
      </c>
      <c r="DB109" s="342">
        <f>AN109-AB109</f>
        <v>5134</v>
      </c>
      <c r="DC109" s="342">
        <f>AO109-AC109</f>
        <v>8771</v>
      </c>
      <c r="DD109" s="342">
        <f>AP109-AD109</f>
        <v>7582</v>
      </c>
      <c r="DE109" s="342">
        <f>AQ109-AE109</f>
        <v>-4194</v>
      </c>
      <c r="DF109" s="342">
        <f>AR109-AF109</f>
        <v>-10961</v>
      </c>
      <c r="DG109" s="342">
        <f>AS109-AG109</f>
        <v>16488</v>
      </c>
      <c r="DH109" s="342">
        <f>AT109-AH109</f>
        <v>30326</v>
      </c>
      <c r="DI109" s="346"/>
    </row>
    <row r="110" spans="1:113" s="56" customFormat="1" x14ac:dyDescent="0.25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47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0">
        <f>'NECO-ELECTRIC'!X110+'NECO-GAS'!X110</f>
        <v>68083</v>
      </c>
      <c r="Y110" s="60">
        <f>'NECO-ELECTRIC'!Y110+'NECO-GAS'!Y110</f>
        <v>81394</v>
      </c>
      <c r="Z110" s="240">
        <f>'NECO-ELECTRIC'!Z110+'NECO-GAS'!Z110</f>
        <v>68259</v>
      </c>
      <c r="AA110" s="240">
        <f>'NECO-ELECTRIC'!AA110+'NECO-GAS'!AA110</f>
        <v>82495</v>
      </c>
      <c r="AB110" s="240">
        <f>'NECO-ELECTRIC'!AB110+'NECO-GAS'!AB110</f>
        <v>67508</v>
      </c>
      <c r="AC110" s="240">
        <f>'NECO-ELECTRIC'!AC110+'NECO-GAS'!AC110</f>
        <v>69784</v>
      </c>
      <c r="AD110" s="240">
        <f>'NECO-ELECTRIC'!AD110+'NECO-GAS'!AD110</f>
        <v>70437</v>
      </c>
      <c r="AE110" s="240">
        <f>'NECO-ELECTRIC'!AE110+'NECO-GAS'!AE110</f>
        <v>68679</v>
      </c>
      <c r="AF110" s="240">
        <f>'NECO-ELECTRIC'!AF110+'NECO-GAS'!AF110</f>
        <v>74945</v>
      </c>
      <c r="AG110" s="240">
        <f>'NECO-ELECTRIC'!AG110+'NECO-GAS'!AG110</f>
        <v>68911</v>
      </c>
      <c r="AH110" s="240">
        <f>'NECO-ELECTRIC'!AH110+'NECO-GAS'!AH110</f>
        <v>65414</v>
      </c>
      <c r="AI110" s="373">
        <f>'NECO-ELECTRIC'!AI110+'NECO-GAS'!AI110</f>
        <v>72758</v>
      </c>
      <c r="AJ110" s="369">
        <f>'NECO-ELECTRIC'!AJ110+'NECO-GAS'!AJ110</f>
        <v>69022</v>
      </c>
      <c r="AK110" s="456">
        <f>'NECO-ELECTRIC'!AK110+'NECO-GAS'!AK110</f>
        <v>83180</v>
      </c>
      <c r="AL110" s="436">
        <f>'NECO-ELECTRIC'!AL110+'NECO-GAS'!AL110</f>
        <v>73773</v>
      </c>
      <c r="AM110" s="436">
        <f>'NECO-ELECTRIC'!AM110+'NECO-GAS'!AM110</f>
        <v>79651</v>
      </c>
      <c r="AN110" s="436">
        <f>'NECO-ELECTRIC'!AN110+'NECO-GAS'!AN110</f>
        <v>69649</v>
      </c>
      <c r="AO110" s="240">
        <f>'NECO-ELECTRIC'!AO110+'NECO-GAS'!AO110</f>
        <v>72112</v>
      </c>
      <c r="AP110" s="240">
        <f>'NECO-ELECTRIC'!AP110+'NECO-GAS'!AP110</f>
        <v>70756</v>
      </c>
      <c r="AQ110" s="240">
        <f>'NECO-ELECTRIC'!AQ110+'NECO-GAS'!AQ110</f>
        <v>67567</v>
      </c>
      <c r="AR110" s="240">
        <f>'NECO-ELECTRIC'!AR110+'NECO-GAS'!AR110</f>
        <v>71483</v>
      </c>
      <c r="AS110" s="240">
        <f>'NECO-ELECTRIC'!AS110+'NECO-GAS'!AS110</f>
        <v>70141</v>
      </c>
      <c r="AT110" s="240">
        <f>'NECO-ELECTRIC'!AT110+'NECO-GAS'!AT110</f>
        <v>72870</v>
      </c>
      <c r="AU110" s="373"/>
      <c r="AV110" s="369"/>
      <c r="AW110" s="406">
        <f t="shared" si="582"/>
        <v>5.0084628404369905E-2</v>
      </c>
      <c r="AX110" s="190">
        <f t="shared" si="582"/>
        <v>-1.4149903988415652E-2</v>
      </c>
      <c r="AY110" s="191">
        <f t="shared" si="582"/>
        <v>-2.2905873450142614E-2</v>
      </c>
      <c r="AZ110" s="191">
        <f t="shared" si="582"/>
        <v>0.16366093325103018</v>
      </c>
      <c r="BA110" s="191">
        <f t="shared" si="582"/>
        <v>8.8658328165882733E-2</v>
      </c>
      <c r="BB110" s="191">
        <f t="shared" si="582"/>
        <v>3.9358301316831393E-2</v>
      </c>
      <c r="BC110" s="191">
        <f t="shared" si="582"/>
        <v>0.18942767471285143</v>
      </c>
      <c r="BD110" s="191">
        <f t="shared" si="582"/>
        <v>-1.8001232961161722E-2</v>
      </c>
      <c r="BE110" s="191">
        <f t="shared" si="582"/>
        <v>5.5156378667269468E-2</v>
      </c>
      <c r="BF110" s="191">
        <f t="shared" si="582"/>
        <v>2.6360744580584353E-3</v>
      </c>
      <c r="BG110" s="191">
        <f t="shared" si="583"/>
        <v>-9.1371861708659394E-2</v>
      </c>
      <c r="BH110" s="191">
        <f t="shared" si="583"/>
        <v>-2.0322927879440258E-2</v>
      </c>
      <c r="BI110" s="191">
        <f t="shared" si="583"/>
        <v>0.20880650597113343</v>
      </c>
      <c r="BJ110" s="191">
        <f t="shared" si="583"/>
        <v>7.7799952103456541E-2</v>
      </c>
      <c r="BK110" s="191">
        <f t="shared" si="583"/>
        <v>3.9349438503470259E-2</v>
      </c>
      <c r="BL110" s="191">
        <f t="shared" si="583"/>
        <v>9.8349844446674606E-3</v>
      </c>
      <c r="BM110" s="191">
        <f t="shared" si="583"/>
        <v>-4.5873216543254471E-2</v>
      </c>
      <c r="BN110" s="191">
        <f t="shared" si="583"/>
        <v>5.7380287254155025E-2</v>
      </c>
      <c r="BO110" s="191">
        <f t="shared" si="583"/>
        <v>-4.7993368791876767E-2</v>
      </c>
      <c r="BP110" s="314">
        <f t="shared" si="583"/>
        <v>-8.7429025822742423E-2</v>
      </c>
      <c r="BQ110" s="314">
        <f t="shared" si="584"/>
        <v>0.11337587415262666</v>
      </c>
      <c r="BR110" s="314">
        <f t="shared" si="584"/>
        <v>1.3791989189665555E-2</v>
      </c>
      <c r="BS110" s="439">
        <f t="shared" si="584"/>
        <v>2.1942649335331844E-2</v>
      </c>
      <c r="BT110" s="380">
        <f t="shared" si="584"/>
        <v>8.0780556410143714E-2</v>
      </c>
      <c r="BU110" s="380">
        <f t="shared" si="584"/>
        <v>-3.447481665555488E-2</v>
      </c>
      <c r="BV110" s="380">
        <f t="shared" si="584"/>
        <v>3.1714759732179888E-2</v>
      </c>
      <c r="BW110" s="380">
        <f t="shared" si="584"/>
        <v>3.336008254041041E-2</v>
      </c>
      <c r="BX110" s="380">
        <f t="shared" si="584"/>
        <v>4.5288697701492114E-3</v>
      </c>
      <c r="BY110" s="380">
        <f t="shared" si="584"/>
        <v>-1.6191266617160995E-2</v>
      </c>
      <c r="BZ110" s="380">
        <f t="shared" si="584"/>
        <v>-4.6193875508706385E-2</v>
      </c>
      <c r="CA110" s="380">
        <f>IF(ISERROR((AS110-AG110)/AG110)=TRUE,0,(AS110-AG110)/AG110)</f>
        <v>1.7849109721234636E-2</v>
      </c>
      <c r="CB110" s="380">
        <f>IF(ISERROR((AT110-AH110)/AH110)=TRUE,0,(AT110-AH110)/AH110)</f>
        <v>0.11398171645213563</v>
      </c>
      <c r="CC110" s="96">
        <f>O110-C110</f>
        <v>3255</v>
      </c>
      <c r="CD110" s="61">
        <f>P110-D110</f>
        <v>-899</v>
      </c>
      <c r="CE110" s="62">
        <f>Q110-E110</f>
        <v>-1574</v>
      </c>
      <c r="CF110" s="62">
        <f>R110-F110</f>
        <v>9810</v>
      </c>
      <c r="CG110" s="62">
        <f>S110-G110</f>
        <v>5862</v>
      </c>
      <c r="CH110" s="62">
        <f>T110-H110</f>
        <v>2684</v>
      </c>
      <c r="CI110" s="62">
        <f>U110-I110</f>
        <v>11528</v>
      </c>
      <c r="CJ110" s="62">
        <f>V110-J110</f>
        <v>-1314</v>
      </c>
      <c r="CK110" s="62">
        <f>W110-K110</f>
        <v>3416</v>
      </c>
      <c r="CL110" s="62">
        <f>X110-L110</f>
        <v>179</v>
      </c>
      <c r="CM110" s="62">
        <f>Y110-M110</f>
        <v>-8185</v>
      </c>
      <c r="CN110" s="62">
        <f>Z110-N110</f>
        <v>-1416</v>
      </c>
      <c r="CO110" s="62">
        <f>AA110-O110</f>
        <v>14250</v>
      </c>
      <c r="CP110" s="62">
        <f>AB110-P110</f>
        <v>4873</v>
      </c>
      <c r="CQ110" s="62">
        <f>AC110-Q110</f>
        <v>2642</v>
      </c>
      <c r="CR110" s="62">
        <f>AD110-R110</f>
        <v>686</v>
      </c>
      <c r="CS110" s="62">
        <f>AE110-S110</f>
        <v>-3302</v>
      </c>
      <c r="CT110" s="62">
        <f>AF110-T110</f>
        <v>4067</v>
      </c>
      <c r="CU110" s="62">
        <f>AG110-U110</f>
        <v>-3474</v>
      </c>
      <c r="CV110" s="333">
        <f>AH110-V110</f>
        <v>-6267</v>
      </c>
      <c r="CW110" s="333">
        <f>AI110-W110</f>
        <v>7409</v>
      </c>
      <c r="CX110" s="342">
        <f>AJ110-X110</f>
        <v>939</v>
      </c>
      <c r="CY110" s="342">
        <f>AK110-Y110</f>
        <v>1786</v>
      </c>
      <c r="CZ110" s="342">
        <f>AL110-Z110</f>
        <v>5514</v>
      </c>
      <c r="DA110" s="342">
        <f>AM110-AA110</f>
        <v>-2844</v>
      </c>
      <c r="DB110" s="342">
        <f>AN110-AB110</f>
        <v>2141</v>
      </c>
      <c r="DC110" s="342">
        <f>AO110-AC110</f>
        <v>2328</v>
      </c>
      <c r="DD110" s="342">
        <f>AP110-AD110</f>
        <v>319</v>
      </c>
      <c r="DE110" s="342">
        <f>AQ110-AE110</f>
        <v>-1112</v>
      </c>
      <c r="DF110" s="342">
        <f>AR110-AF110</f>
        <v>-3462</v>
      </c>
      <c r="DG110" s="342">
        <f>AS110-AG110</f>
        <v>1230</v>
      </c>
      <c r="DH110" s="342">
        <f>AT110-AH110</f>
        <v>7456</v>
      </c>
      <c r="DI110" s="346"/>
    </row>
    <row r="111" spans="1:113" s="56" customFormat="1" x14ac:dyDescent="0.25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47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47">
        <f>'NECO-ELECTRIC'!X111+'NECO-GAS'!X111</f>
        <v>14121</v>
      </c>
      <c r="Y111" s="60">
        <f>'NECO-ELECTRIC'!Y111+'NECO-GAS'!Y111</f>
        <v>17598</v>
      </c>
      <c r="Z111" s="240">
        <f>'NECO-ELECTRIC'!Z111+'NECO-GAS'!Z111</f>
        <v>14798</v>
      </c>
      <c r="AA111" s="240">
        <f>'NECO-ELECTRIC'!AA111+'NECO-GAS'!AA111</f>
        <v>17771</v>
      </c>
      <c r="AB111" s="240">
        <f>'NECO-ELECTRIC'!AB111+'NECO-GAS'!AB111</f>
        <v>14140</v>
      </c>
      <c r="AC111" s="240">
        <f>'NECO-ELECTRIC'!AC111+'NECO-GAS'!AC111</f>
        <v>14745</v>
      </c>
      <c r="AD111" s="240">
        <f>'NECO-ELECTRIC'!AD111+'NECO-GAS'!AD111</f>
        <v>14444</v>
      </c>
      <c r="AE111" s="240">
        <f>'NECO-ELECTRIC'!AE111+'NECO-GAS'!AE111</f>
        <v>14303</v>
      </c>
      <c r="AF111" s="240">
        <f>'NECO-ELECTRIC'!AF111+'NECO-GAS'!AF111</f>
        <v>15382</v>
      </c>
      <c r="AG111" s="240">
        <f>'NECO-ELECTRIC'!AG111+'NECO-GAS'!AG111</f>
        <v>14349</v>
      </c>
      <c r="AH111" s="240">
        <f>'NECO-ELECTRIC'!AH111+'NECO-GAS'!AH111</f>
        <v>12467</v>
      </c>
      <c r="AI111" s="373">
        <f>'NECO-ELECTRIC'!AI111+'NECO-GAS'!AI111</f>
        <v>14966</v>
      </c>
      <c r="AJ111" s="369">
        <f>'NECO-ELECTRIC'!AJ111+'NECO-GAS'!AJ111</f>
        <v>13963</v>
      </c>
      <c r="AK111" s="456">
        <f>'NECO-ELECTRIC'!AK111+'NECO-GAS'!AK111</f>
        <v>16172</v>
      </c>
      <c r="AL111" s="436">
        <f>'NECO-ELECTRIC'!AL111+'NECO-GAS'!AL111</f>
        <v>15482</v>
      </c>
      <c r="AM111" s="436">
        <f>'NECO-ELECTRIC'!AM111+'NECO-GAS'!AM111</f>
        <v>17209</v>
      </c>
      <c r="AN111" s="436">
        <f>'NECO-ELECTRIC'!AN111+'NECO-GAS'!AN111</f>
        <v>16797</v>
      </c>
      <c r="AO111" s="240">
        <f>'NECO-ELECTRIC'!AO111+'NECO-GAS'!AO111</f>
        <v>16405</v>
      </c>
      <c r="AP111" s="240">
        <f>'NECO-ELECTRIC'!AP111+'NECO-GAS'!AP111</f>
        <v>15312</v>
      </c>
      <c r="AQ111" s="240">
        <f>'NECO-ELECTRIC'!AQ111+'NECO-GAS'!AQ111</f>
        <v>14202</v>
      </c>
      <c r="AR111" s="240">
        <f>'NECO-ELECTRIC'!AR111+'NECO-GAS'!AR111</f>
        <v>15900</v>
      </c>
      <c r="AS111" s="240">
        <f>'NECO-ELECTRIC'!AS111+'NECO-GAS'!AS111</f>
        <v>14906</v>
      </c>
      <c r="AT111" s="240">
        <f>'NECO-ELECTRIC'!AT111+'NECO-GAS'!AT111</f>
        <v>15549</v>
      </c>
      <c r="AU111" s="373"/>
      <c r="AV111" s="369"/>
      <c r="AW111" s="406">
        <f t="shared" si="582"/>
        <v>6.6842761758015998E-2</v>
      </c>
      <c r="AX111" s="190">
        <f t="shared" si="582"/>
        <v>-0.12573014018691589</v>
      </c>
      <c r="AY111" s="191">
        <f t="shared" si="582"/>
        <v>-4.1025980911983034E-2</v>
      </c>
      <c r="AZ111" s="191">
        <f t="shared" si="582"/>
        <v>0.13739198743126474</v>
      </c>
      <c r="BA111" s="191">
        <f t="shared" si="582"/>
        <v>3.0856028418193217E-2</v>
      </c>
      <c r="BB111" s="191">
        <f t="shared" si="582"/>
        <v>2.6066514554380141E-2</v>
      </c>
      <c r="BC111" s="191">
        <f t="shared" si="582"/>
        <v>0.24698888202594194</v>
      </c>
      <c r="BD111" s="191">
        <f t="shared" si="582"/>
        <v>-2.964254577157803E-2</v>
      </c>
      <c r="BE111" s="191">
        <f t="shared" si="582"/>
        <v>7.163461538461538E-2</v>
      </c>
      <c r="BF111" s="191">
        <f t="shared" si="582"/>
        <v>-3.4263438654082892E-2</v>
      </c>
      <c r="BG111" s="191">
        <f t="shared" si="583"/>
        <v>-0.10026074952707194</v>
      </c>
      <c r="BH111" s="191">
        <f t="shared" si="583"/>
        <v>4.9726892246577288E-2</v>
      </c>
      <c r="BI111" s="191">
        <f t="shared" si="583"/>
        <v>0.22221458046767537</v>
      </c>
      <c r="BJ111" s="191">
        <f t="shared" si="583"/>
        <v>0.18089193252046099</v>
      </c>
      <c r="BK111" s="191">
        <f t="shared" si="583"/>
        <v>1.9075264358283228E-2</v>
      </c>
      <c r="BL111" s="191">
        <f t="shared" si="583"/>
        <v>-2.4172940120174044E-3</v>
      </c>
      <c r="BM111" s="191">
        <f t="shared" si="583"/>
        <v>-3.3581081081081078E-2</v>
      </c>
      <c r="BN111" s="191">
        <f t="shared" si="583"/>
        <v>3.6522911051212935E-2</v>
      </c>
      <c r="BO111" s="191">
        <f t="shared" si="583"/>
        <v>-0.11157203888304129</v>
      </c>
      <c r="BP111" s="314">
        <f t="shared" si="583"/>
        <v>-0.19991015274034141</v>
      </c>
      <c r="BQ111" s="314">
        <f t="shared" si="584"/>
        <v>0.11903693734110962</v>
      </c>
      <c r="BR111" s="314">
        <f t="shared" si="584"/>
        <v>-1.1189009276963388E-2</v>
      </c>
      <c r="BS111" s="439">
        <f t="shared" si="584"/>
        <v>-8.1031935447209907E-2</v>
      </c>
      <c r="BT111" s="380">
        <f t="shared" si="584"/>
        <v>4.6222462494931747E-2</v>
      </c>
      <c r="BU111" s="380">
        <f t="shared" si="584"/>
        <v>-3.1624556862303754E-2</v>
      </c>
      <c r="BV111" s="380">
        <f t="shared" si="584"/>
        <v>0.18790664780763791</v>
      </c>
      <c r="BW111" s="380">
        <f t="shared" si="584"/>
        <v>0.11258053577483892</v>
      </c>
      <c r="BX111" s="380">
        <f t="shared" si="584"/>
        <v>6.0094156743284409E-2</v>
      </c>
      <c r="BY111" s="380">
        <f t="shared" si="584"/>
        <v>-7.0614556386772009E-3</v>
      </c>
      <c r="BZ111" s="380">
        <f t="shared" si="584"/>
        <v>3.3675724873228452E-2</v>
      </c>
      <c r="CA111" s="380">
        <f>IF(ISERROR((AS111-AG111)/AG111)=TRUE,0,(AS111-AG111)/AG111)</f>
        <v>3.8818036100076662E-2</v>
      </c>
      <c r="CB111" s="380">
        <f>IF(ISERROR((AT111-AH111)/AH111)=TRUE,0,(AT111-AH111)/AH111)</f>
        <v>0.24721264137322532</v>
      </c>
      <c r="CC111" s="96">
        <f>O111-C111</f>
        <v>911</v>
      </c>
      <c r="CD111" s="61">
        <f>P111-D111</f>
        <v>-1722</v>
      </c>
      <c r="CE111" s="62">
        <f>Q111-E111</f>
        <v>-619</v>
      </c>
      <c r="CF111" s="62">
        <f>R111-F111</f>
        <v>1749</v>
      </c>
      <c r="CG111" s="62">
        <f>S111-G111</f>
        <v>443</v>
      </c>
      <c r="CH111" s="62">
        <f>T111-H111</f>
        <v>377</v>
      </c>
      <c r="CI111" s="62">
        <f>U111-I111</f>
        <v>3199</v>
      </c>
      <c r="CJ111" s="62">
        <f>V111-J111</f>
        <v>-476</v>
      </c>
      <c r="CK111" s="62">
        <f>W111-K111</f>
        <v>894</v>
      </c>
      <c r="CL111" s="62">
        <f>X111-L111</f>
        <v>-501</v>
      </c>
      <c r="CM111" s="62">
        <f>Y111-M111</f>
        <v>-1961</v>
      </c>
      <c r="CN111" s="62">
        <f>Z111-N111</f>
        <v>701</v>
      </c>
      <c r="CO111" s="62">
        <f>AA111-O111</f>
        <v>3231</v>
      </c>
      <c r="CP111" s="62">
        <f>AB111-P111</f>
        <v>2166</v>
      </c>
      <c r="CQ111" s="62">
        <f>AC111-Q111</f>
        <v>276</v>
      </c>
      <c r="CR111" s="62">
        <f>AD111-R111</f>
        <v>-35</v>
      </c>
      <c r="CS111" s="62">
        <f>AE111-S111</f>
        <v>-497</v>
      </c>
      <c r="CT111" s="62">
        <f>AF111-T111</f>
        <v>542</v>
      </c>
      <c r="CU111" s="62">
        <f>AG111-U111</f>
        <v>-1802</v>
      </c>
      <c r="CV111" s="333">
        <f>AH111-V111</f>
        <v>-3115</v>
      </c>
      <c r="CW111" s="333">
        <f>AI111-W111</f>
        <v>1592</v>
      </c>
      <c r="CX111" s="342">
        <f>AJ111-X111</f>
        <v>-158</v>
      </c>
      <c r="CY111" s="342">
        <f>AK111-Y111</f>
        <v>-1426</v>
      </c>
      <c r="CZ111" s="342">
        <f>AL111-Z111</f>
        <v>684</v>
      </c>
      <c r="DA111" s="342">
        <f>AM111-AA111</f>
        <v>-562</v>
      </c>
      <c r="DB111" s="342">
        <f>AN111-AB111</f>
        <v>2657</v>
      </c>
      <c r="DC111" s="342">
        <f>AO111-AC111</f>
        <v>1660</v>
      </c>
      <c r="DD111" s="342">
        <f>AP111-AD111</f>
        <v>868</v>
      </c>
      <c r="DE111" s="342">
        <f>AQ111-AE111</f>
        <v>-101</v>
      </c>
      <c r="DF111" s="342">
        <f>AR111-AF111</f>
        <v>518</v>
      </c>
      <c r="DG111" s="342">
        <f>AS111-AG111</f>
        <v>557</v>
      </c>
      <c r="DH111" s="342">
        <f>AT111-AH111</f>
        <v>3082</v>
      </c>
      <c r="DI111" s="346"/>
    </row>
    <row r="112" spans="1:113" s="56" customFormat="1" x14ac:dyDescent="0.25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47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47">
        <f>'NECO-ELECTRIC'!X112+'NECO-GAS'!X112</f>
        <v>2222</v>
      </c>
      <c r="Y112" s="60">
        <f>'NECO-ELECTRIC'!Y112+'NECO-GAS'!Y112</f>
        <v>2450</v>
      </c>
      <c r="Z112" s="240">
        <f>'NECO-ELECTRIC'!Z112+'NECO-GAS'!Z112</f>
        <v>2340</v>
      </c>
      <c r="AA112" s="240">
        <f>'NECO-ELECTRIC'!AA112+'NECO-GAS'!AA112</f>
        <v>2672</v>
      </c>
      <c r="AB112" s="240">
        <f>'NECO-ELECTRIC'!AB112+'NECO-GAS'!AB112</f>
        <v>2195</v>
      </c>
      <c r="AC112" s="240">
        <f>'NECO-ELECTRIC'!AC112+'NECO-GAS'!AC112</f>
        <v>2232</v>
      </c>
      <c r="AD112" s="240">
        <f>'NECO-ELECTRIC'!AD112+'NECO-GAS'!AD112</f>
        <v>2141</v>
      </c>
      <c r="AE112" s="240">
        <f>'NECO-ELECTRIC'!AE112+'NECO-GAS'!AE112</f>
        <v>2300</v>
      </c>
      <c r="AF112" s="240">
        <f>'NECO-ELECTRIC'!AF112+'NECO-GAS'!AF112</f>
        <v>2386</v>
      </c>
      <c r="AG112" s="240">
        <f>'NECO-ELECTRIC'!AG112+'NECO-GAS'!AG112</f>
        <v>2203</v>
      </c>
      <c r="AH112" s="240">
        <f>'NECO-ELECTRIC'!AH112+'NECO-GAS'!AH112</f>
        <v>1827</v>
      </c>
      <c r="AI112" s="373">
        <f>'NECO-ELECTRIC'!AI112+'NECO-GAS'!AI112</f>
        <v>2339</v>
      </c>
      <c r="AJ112" s="369">
        <f>'NECO-ELECTRIC'!AJ112+'NECO-GAS'!AJ112</f>
        <v>2216</v>
      </c>
      <c r="AK112" s="456">
        <f>'NECO-ELECTRIC'!AK112+'NECO-GAS'!AK112</f>
        <v>2286</v>
      </c>
      <c r="AL112" s="436">
        <f>'NECO-ELECTRIC'!AL112+'NECO-GAS'!AL112</f>
        <v>2418</v>
      </c>
      <c r="AM112" s="436">
        <f>'NECO-ELECTRIC'!AM112+'NECO-GAS'!AM112</f>
        <v>2722</v>
      </c>
      <c r="AN112" s="436">
        <f>'NECO-ELECTRIC'!AN112+'NECO-GAS'!AN112</f>
        <v>2405</v>
      </c>
      <c r="AO112" s="240">
        <f>'NECO-ELECTRIC'!AO112+'NECO-GAS'!AO112</f>
        <v>2348</v>
      </c>
      <c r="AP112" s="240">
        <f>'NECO-ELECTRIC'!AP112+'NECO-GAS'!AP112</f>
        <v>2405</v>
      </c>
      <c r="AQ112" s="240">
        <f>'NECO-ELECTRIC'!AQ112+'NECO-GAS'!AQ112</f>
        <v>2217</v>
      </c>
      <c r="AR112" s="240">
        <f>'NECO-ELECTRIC'!AR112+'NECO-GAS'!AR112</f>
        <v>2566</v>
      </c>
      <c r="AS112" s="240">
        <f>'NECO-ELECTRIC'!AS112+'NECO-GAS'!AS112</f>
        <v>2378</v>
      </c>
      <c r="AT112" s="240">
        <f>'NECO-ELECTRIC'!AT112+'NECO-GAS'!AT112</f>
        <v>2451</v>
      </c>
      <c r="AU112" s="373"/>
      <c r="AV112" s="369"/>
      <c r="AW112" s="406">
        <f t="shared" si="582"/>
        <v>5.5214723926380369E-2</v>
      </c>
      <c r="AX112" s="190">
        <f t="shared" si="582"/>
        <v>-0.10862315388280133</v>
      </c>
      <c r="AY112" s="191">
        <f t="shared" si="582"/>
        <v>1.4592274678111588E-2</v>
      </c>
      <c r="AZ112" s="191">
        <f t="shared" si="582"/>
        <v>5.5319148936170209E-2</v>
      </c>
      <c r="BA112" s="191">
        <f t="shared" si="582"/>
        <v>8.7017873941674512E-2</v>
      </c>
      <c r="BB112" s="191">
        <f t="shared" si="582"/>
        <v>-1.7873100983020553E-2</v>
      </c>
      <c r="BC112" s="191">
        <f t="shared" si="582"/>
        <v>0.41350649350649349</v>
      </c>
      <c r="BD112" s="191">
        <f t="shared" si="582"/>
        <v>8.6425141859450022E-2</v>
      </c>
      <c r="BE112" s="191">
        <f t="shared" si="582"/>
        <v>0.20098846787479407</v>
      </c>
      <c r="BF112" s="191">
        <f t="shared" si="582"/>
        <v>3.7348272642390289E-2</v>
      </c>
      <c r="BG112" s="191">
        <f t="shared" si="583"/>
        <v>-0.24592182209910743</v>
      </c>
      <c r="BH112" s="191">
        <f t="shared" si="583"/>
        <v>-3.1055900621118012E-2</v>
      </c>
      <c r="BI112" s="191">
        <f t="shared" si="583"/>
        <v>0.19499105545617174</v>
      </c>
      <c r="BJ112" s="191">
        <f t="shared" si="583"/>
        <v>0.1731694281133084</v>
      </c>
      <c r="BK112" s="191">
        <f t="shared" si="583"/>
        <v>-5.5837563451776651E-2</v>
      </c>
      <c r="BL112" s="191">
        <f t="shared" si="583"/>
        <v>-4.0770609318996419E-2</v>
      </c>
      <c r="BM112" s="191">
        <f t="shared" si="583"/>
        <v>-4.7598442232799658E-3</v>
      </c>
      <c r="BN112" s="191">
        <f t="shared" si="583"/>
        <v>8.5532302092811652E-2</v>
      </c>
      <c r="BO112" s="191">
        <f t="shared" si="583"/>
        <v>-0.19037118706357956</v>
      </c>
      <c r="BP112" s="314">
        <f t="shared" si="583"/>
        <v>-0.26597026918441141</v>
      </c>
      <c r="BQ112" s="314">
        <f t="shared" si="584"/>
        <v>6.9501600365797903E-2</v>
      </c>
      <c r="BR112" s="314">
        <f t="shared" si="584"/>
        <v>-2.7002700270027003E-3</v>
      </c>
      <c r="BS112" s="439">
        <f t="shared" si="584"/>
        <v>-6.6938775510204079E-2</v>
      </c>
      <c r="BT112" s="380">
        <f t="shared" si="584"/>
        <v>3.3333333333333333E-2</v>
      </c>
      <c r="BU112" s="380">
        <f t="shared" si="584"/>
        <v>1.87125748502994E-2</v>
      </c>
      <c r="BV112" s="380">
        <f t="shared" si="584"/>
        <v>9.5671981776765377E-2</v>
      </c>
      <c r="BW112" s="380">
        <f t="shared" si="584"/>
        <v>5.197132616487455E-2</v>
      </c>
      <c r="BX112" s="380">
        <f t="shared" si="584"/>
        <v>0.12330686595049042</v>
      </c>
      <c r="BY112" s="380">
        <f t="shared" si="584"/>
        <v>-3.6086956521739127E-2</v>
      </c>
      <c r="BZ112" s="380">
        <f t="shared" si="584"/>
        <v>7.5440067057837387E-2</v>
      </c>
      <c r="CA112" s="380">
        <f>IF(ISERROR((AS112-AG112)/AG112)=TRUE,0,(AS112-AG112)/AG112)</f>
        <v>7.9437131184748072E-2</v>
      </c>
      <c r="CB112" s="380">
        <f>IF(ISERROR((AT112-AH112)/AH112)=TRUE,0,(AT112-AH112)/AH112)</f>
        <v>0.34154351395730709</v>
      </c>
      <c r="CC112" s="96">
        <f>O112-C112</f>
        <v>117</v>
      </c>
      <c r="CD112" s="61">
        <f>P112-D112</f>
        <v>-228</v>
      </c>
      <c r="CE112" s="62">
        <f>Q112-E112</f>
        <v>34</v>
      </c>
      <c r="CF112" s="62">
        <f>R112-F112</f>
        <v>117</v>
      </c>
      <c r="CG112" s="62">
        <f>S112-G112</f>
        <v>185</v>
      </c>
      <c r="CH112" s="62">
        <f>T112-H112</f>
        <v>-40</v>
      </c>
      <c r="CI112" s="62">
        <f>U112-I112</f>
        <v>796</v>
      </c>
      <c r="CJ112" s="62">
        <f>V112-J112</f>
        <v>198</v>
      </c>
      <c r="CK112" s="62">
        <f>W112-K112</f>
        <v>366</v>
      </c>
      <c r="CL112" s="62">
        <f>X112-L112</f>
        <v>80</v>
      </c>
      <c r="CM112" s="62">
        <f>Y112-M112</f>
        <v>-799</v>
      </c>
      <c r="CN112" s="62">
        <f>Z112-N112</f>
        <v>-75</v>
      </c>
      <c r="CO112" s="62">
        <f>AA112-O112</f>
        <v>436</v>
      </c>
      <c r="CP112" s="62">
        <f>AB112-P112</f>
        <v>324</v>
      </c>
      <c r="CQ112" s="62">
        <f>AC112-Q112</f>
        <v>-132</v>
      </c>
      <c r="CR112" s="62">
        <f>AD112-R112</f>
        <v>-91</v>
      </c>
      <c r="CS112" s="62">
        <f>AE112-S112</f>
        <v>-11</v>
      </c>
      <c r="CT112" s="62">
        <f>AF112-T112</f>
        <v>188</v>
      </c>
      <c r="CU112" s="62">
        <f>AG112-U112</f>
        <v>-518</v>
      </c>
      <c r="CV112" s="333">
        <f>AH112-V112</f>
        <v>-662</v>
      </c>
      <c r="CW112" s="333">
        <f>AI112-W112</f>
        <v>152</v>
      </c>
      <c r="CX112" s="342">
        <f>AJ112-X112</f>
        <v>-6</v>
      </c>
      <c r="CY112" s="342">
        <f>AK112-Y112</f>
        <v>-164</v>
      </c>
      <c r="CZ112" s="342">
        <f>AL112-Z112</f>
        <v>78</v>
      </c>
      <c r="DA112" s="342">
        <f>AM112-AA112</f>
        <v>50</v>
      </c>
      <c r="DB112" s="342">
        <f>AN112-AB112</f>
        <v>210</v>
      </c>
      <c r="DC112" s="342">
        <f>AO112-AC112</f>
        <v>116</v>
      </c>
      <c r="DD112" s="342">
        <f>AP112-AD112</f>
        <v>264</v>
      </c>
      <c r="DE112" s="342">
        <f>AQ112-AE112</f>
        <v>-83</v>
      </c>
      <c r="DF112" s="342">
        <f>AR112-AF112</f>
        <v>180</v>
      </c>
      <c r="DG112" s="342">
        <f>AS112-AG112</f>
        <v>175</v>
      </c>
      <c r="DH112" s="342">
        <f>AT112-AH112</f>
        <v>624</v>
      </c>
      <c r="DI112" s="346"/>
    </row>
    <row r="113" spans="1:113" s="69" customFormat="1" ht="15.75" thickBot="1" x14ac:dyDescent="0.3">
      <c r="A113" s="140"/>
      <c r="B113" s="63" t="s">
        <v>35</v>
      </c>
      <c r="C113" s="64">
        <f>SUM(C108:C112)</f>
        <v>647748</v>
      </c>
      <c r="D113" s="65">
        <f t="shared" ref="D113:CE127" si="585">SUM(D108:D112)</f>
        <v>654993</v>
      </c>
      <c r="E113" s="65">
        <f t="shared" si="585"/>
        <v>676133</v>
      </c>
      <c r="F113" s="66">
        <f t="shared" si="585"/>
        <v>614638</v>
      </c>
      <c r="G113" s="65">
        <f t="shared" si="585"/>
        <v>696787</v>
      </c>
      <c r="H113" s="65">
        <f t="shared" si="585"/>
        <v>676705</v>
      </c>
      <c r="I113" s="65">
        <f t="shared" si="585"/>
        <v>655765</v>
      </c>
      <c r="J113" s="65">
        <f t="shared" si="585"/>
        <v>740927</v>
      </c>
      <c r="K113" s="65">
        <f t="shared" si="585"/>
        <v>645262</v>
      </c>
      <c r="L113" s="248">
        <f t="shared" si="585"/>
        <v>716485</v>
      </c>
      <c r="M113" s="66">
        <f t="shared" si="585"/>
        <v>764136</v>
      </c>
      <c r="N113" s="65">
        <f t="shared" si="585"/>
        <v>704385</v>
      </c>
      <c r="O113" s="66">
        <f t="shared" si="585"/>
        <v>734381</v>
      </c>
      <c r="P113" s="65">
        <f t="shared" si="585"/>
        <v>688397</v>
      </c>
      <c r="Q113" s="65">
        <f t="shared" si="585"/>
        <v>691952</v>
      </c>
      <c r="R113" s="65">
        <f t="shared" si="585"/>
        <v>722017</v>
      </c>
      <c r="S113" s="65">
        <f t="shared" ref="S113:T113" si="586">SUM(S108:S112)</f>
        <v>731070</v>
      </c>
      <c r="T113" s="65">
        <f t="shared" si="586"/>
        <v>711065</v>
      </c>
      <c r="U113" s="65">
        <f t="shared" ref="U113:V113" si="587">SUM(U108:U112)</f>
        <v>707252</v>
      </c>
      <c r="V113" s="65">
        <f t="shared" si="587"/>
        <v>726619</v>
      </c>
      <c r="W113" s="65">
        <f t="shared" ref="W113" si="588">SUM(W108:W112)</f>
        <v>681897</v>
      </c>
      <c r="X113" s="248">
        <f t="shared" ref="X113:Y113" si="589">SUM(X108:X112)</f>
        <v>707831</v>
      </c>
      <c r="Y113" s="66">
        <f t="shared" si="589"/>
        <v>719246</v>
      </c>
      <c r="Z113" s="215">
        <f t="shared" ref="Z113" si="590">SUM(Z108:Z112)</f>
        <v>690329</v>
      </c>
      <c r="AA113" s="215">
        <f t="shared" ref="AA113:AB113" si="591">SUM(AA108:AA112)</f>
        <v>857271</v>
      </c>
      <c r="AB113" s="215">
        <f t="shared" si="591"/>
        <v>715199</v>
      </c>
      <c r="AC113" s="215">
        <f t="shared" ref="AC113:AD113" si="592">SUM(AC108:AC112)</f>
        <v>700999</v>
      </c>
      <c r="AD113" s="215">
        <f t="shared" si="592"/>
        <v>755875</v>
      </c>
      <c r="AE113" s="215">
        <f t="shared" ref="AE113" si="593">SUM(AE108:AE112)</f>
        <v>745511</v>
      </c>
      <c r="AF113" s="215">
        <f t="shared" ref="AF113" si="594">SUM(AF108:AF112)</f>
        <v>771887</v>
      </c>
      <c r="AG113" s="215">
        <f t="shared" ref="AG113:AH113" si="595">SUM(AG108:AG112)</f>
        <v>734725</v>
      </c>
      <c r="AH113" s="215">
        <f t="shared" si="595"/>
        <v>732523</v>
      </c>
      <c r="AI113" s="65">
        <f t="shared" ref="AI113" si="596">SUM(AI108:AI112)</f>
        <v>764178</v>
      </c>
      <c r="AJ113" s="355">
        <f t="shared" ref="AJ113:AK113" si="597">SUM(AJ108:AJ112)</f>
        <v>734709</v>
      </c>
      <c r="AK113" s="442">
        <f t="shared" si="597"/>
        <v>748763</v>
      </c>
      <c r="AL113" s="275">
        <f t="shared" ref="AL113:AM113" si="598">SUM(AL108:AL112)</f>
        <v>742432</v>
      </c>
      <c r="AM113" s="275">
        <f t="shared" si="598"/>
        <v>835271</v>
      </c>
      <c r="AN113" s="275">
        <f t="shared" ref="AN113" si="599">SUM(AN108:AN112)</f>
        <v>734991</v>
      </c>
      <c r="AO113" s="215">
        <f t="shared" ref="AO113" si="600">SUM(AO108:AO112)</f>
        <v>756082</v>
      </c>
      <c r="AP113" s="215">
        <f t="shared" ref="AP113:AQ113" si="601">SUM(AP108:AP112)</f>
        <v>744048</v>
      </c>
      <c r="AQ113" s="215">
        <f t="shared" si="601"/>
        <v>721853</v>
      </c>
      <c r="AR113" s="215">
        <f t="shared" ref="AR113:AS113" si="602">SUM(AR108:AR112)</f>
        <v>779880</v>
      </c>
      <c r="AS113" s="215">
        <f t="shared" si="602"/>
        <v>747981</v>
      </c>
      <c r="AT113" s="215">
        <f t="shared" ref="AT113" si="603">SUM(AT108:AT112)</f>
        <v>782347</v>
      </c>
      <c r="AU113" s="65"/>
      <c r="AV113" s="355"/>
      <c r="AW113" s="170">
        <f t="shared" si="582"/>
        <v>0.13374491314523548</v>
      </c>
      <c r="AX113" s="173">
        <f t="shared" si="582"/>
        <v>5.0999018310119347E-2</v>
      </c>
      <c r="AY113" s="174">
        <f t="shared" si="582"/>
        <v>2.3396284458826886E-2</v>
      </c>
      <c r="AZ113" s="174">
        <f t="shared" si="582"/>
        <v>0.17470283321239494</v>
      </c>
      <c r="BA113" s="174">
        <f t="shared" si="582"/>
        <v>4.9201549397448571E-2</v>
      </c>
      <c r="BB113" s="174">
        <f t="shared" si="582"/>
        <v>5.0775448681478638E-2</v>
      </c>
      <c r="BC113" s="174">
        <f t="shared" si="582"/>
        <v>7.8514406837815381E-2</v>
      </c>
      <c r="BD113" s="174">
        <f t="shared" si="582"/>
        <v>-1.9310944263065052E-2</v>
      </c>
      <c r="BE113" s="174">
        <f t="shared" si="582"/>
        <v>5.6775387362032789E-2</v>
      </c>
      <c r="BF113" s="174">
        <f t="shared" si="582"/>
        <v>-1.2078410573843137E-2</v>
      </c>
      <c r="BG113" s="174">
        <f t="shared" si="583"/>
        <v>-5.874608708397458E-2</v>
      </c>
      <c r="BH113" s="174">
        <f t="shared" si="583"/>
        <v>-1.9954996202360926E-2</v>
      </c>
      <c r="BI113" s="174">
        <f t="shared" si="583"/>
        <v>0.16733820727932777</v>
      </c>
      <c r="BJ113" s="174">
        <f t="shared" si="583"/>
        <v>3.8933929113578354E-2</v>
      </c>
      <c r="BK113" s="174">
        <f t="shared" si="583"/>
        <v>1.3074606331074988E-2</v>
      </c>
      <c r="BL113" s="174">
        <f t="shared" si="583"/>
        <v>4.6893632698399065E-2</v>
      </c>
      <c r="BM113" s="174">
        <f t="shared" si="583"/>
        <v>1.9753238403983204E-2</v>
      </c>
      <c r="BN113" s="174">
        <f t="shared" si="583"/>
        <v>8.5536484006384791E-2</v>
      </c>
      <c r="BO113" s="174">
        <f t="shared" si="583"/>
        <v>3.8844711644505779E-2</v>
      </c>
      <c r="BP113" s="308">
        <f t="shared" si="583"/>
        <v>8.1253036323024851E-3</v>
      </c>
      <c r="BQ113" s="308">
        <f t="shared" si="584"/>
        <v>0.12066485114320785</v>
      </c>
      <c r="BR113" s="308">
        <f t="shared" si="584"/>
        <v>3.7972340855373668E-2</v>
      </c>
      <c r="BS113" s="440">
        <f t="shared" si="584"/>
        <v>4.1038810087230239E-2</v>
      </c>
      <c r="BT113" s="381">
        <f t="shared" si="584"/>
        <v>7.5475606558611907E-2</v>
      </c>
      <c r="BU113" s="381">
        <f t="shared" si="584"/>
        <v>-2.5662830073570668E-2</v>
      </c>
      <c r="BV113" s="381">
        <f t="shared" si="584"/>
        <v>2.767341676931875E-2</v>
      </c>
      <c r="BW113" s="381">
        <f t="shared" si="584"/>
        <v>7.8577858170981701E-2</v>
      </c>
      <c r="BX113" s="381">
        <f t="shared" si="584"/>
        <v>-1.5646766991896807E-2</v>
      </c>
      <c r="BY113" s="381">
        <f t="shared" si="584"/>
        <v>-3.1733938198094995E-2</v>
      </c>
      <c r="BZ113" s="381">
        <f t="shared" si="584"/>
        <v>1.0355142656891489E-2</v>
      </c>
      <c r="CA113" s="381">
        <f>IF(ISERROR((AS113-AG113)/AG113)=TRUE,0,(AS113-AG113)/AG113)</f>
        <v>1.8042124604443838E-2</v>
      </c>
      <c r="CB113" s="381">
        <f>IF(ISERROR((AT113-AH113)/AH113)=TRUE,0,(AT113-AH113)/AH113)</f>
        <v>6.8016976941338361E-2</v>
      </c>
      <c r="CC113" s="64">
        <f t="shared" si="585"/>
        <v>86633</v>
      </c>
      <c r="CD113" s="67">
        <f t="shared" si="585"/>
        <v>33404</v>
      </c>
      <c r="CE113" s="68">
        <f t="shared" si="585"/>
        <v>15819</v>
      </c>
      <c r="CF113" s="68">
        <f t="shared" ref="CF113:CG113" si="604">SUM(CF108:CF112)</f>
        <v>107379</v>
      </c>
      <c r="CG113" s="68">
        <f t="shared" si="604"/>
        <v>34283</v>
      </c>
      <c r="CH113" s="68">
        <f t="shared" ref="CH113:CI113" si="605">SUM(CH108:CH112)</f>
        <v>34360</v>
      </c>
      <c r="CI113" s="68">
        <f t="shared" si="605"/>
        <v>51487</v>
      </c>
      <c r="CJ113" s="68">
        <f t="shared" ref="CJ113:CK113" si="606">SUM(CJ108:CJ112)</f>
        <v>-14308</v>
      </c>
      <c r="CK113" s="68">
        <f t="shared" si="606"/>
        <v>36635</v>
      </c>
      <c r="CL113" s="68">
        <f t="shared" ref="CL113:CM113" si="607">SUM(CL108:CL112)</f>
        <v>-8654</v>
      </c>
      <c r="CM113" s="68">
        <f t="shared" si="607"/>
        <v>-44890</v>
      </c>
      <c r="CN113" s="68">
        <f t="shared" ref="CN113" si="608">SUM(CN108:CN112)</f>
        <v>-14056</v>
      </c>
      <c r="CO113" s="68">
        <f t="shared" ref="CO113:CP113" si="609">SUM(CO108:CO112)</f>
        <v>122890</v>
      </c>
      <c r="CP113" s="68">
        <f t="shared" si="609"/>
        <v>26802</v>
      </c>
      <c r="CQ113" s="68">
        <f t="shared" ref="CQ113:CR113" si="610">SUM(CQ108:CQ112)</f>
        <v>9047</v>
      </c>
      <c r="CR113" s="68">
        <f t="shared" si="610"/>
        <v>33858</v>
      </c>
      <c r="CS113" s="68">
        <f t="shared" ref="CS113:CT113" si="611">SUM(CS108:CS112)</f>
        <v>14441</v>
      </c>
      <c r="CT113" s="68">
        <f t="shared" si="611"/>
        <v>60822</v>
      </c>
      <c r="CU113" s="68">
        <f t="shared" ref="CU113:CV113" si="612">SUM(CU108:CU112)</f>
        <v>27473</v>
      </c>
      <c r="CV113" s="321">
        <f t="shared" si="612"/>
        <v>5904</v>
      </c>
      <c r="CW113" s="321">
        <f t="shared" ref="CW113:CX113" si="613">SUM(CW108:CW112)</f>
        <v>82281</v>
      </c>
      <c r="CX113" s="321">
        <f t="shared" si="613"/>
        <v>26878</v>
      </c>
      <c r="CY113" s="321">
        <f t="shared" ref="CY113" si="614">SUM(CY108:CY112)</f>
        <v>29517</v>
      </c>
      <c r="CZ113" s="321">
        <f t="shared" ref="CZ113:DA113" si="615">SUM(CZ108:CZ112)</f>
        <v>52103</v>
      </c>
      <c r="DA113" s="321">
        <f t="shared" si="615"/>
        <v>-22000</v>
      </c>
      <c r="DB113" s="321">
        <f t="shared" ref="DB113" si="616">SUM(DB108:DB112)</f>
        <v>19792</v>
      </c>
      <c r="DC113" s="321">
        <f t="shared" ref="DC113:DD113" si="617">SUM(DC108:DC112)</f>
        <v>55083</v>
      </c>
      <c r="DD113" s="321">
        <f t="shared" si="617"/>
        <v>-11827</v>
      </c>
      <c r="DE113" s="321">
        <f t="shared" ref="DE113:DF113" si="618">SUM(DE108:DE112)</f>
        <v>-23658</v>
      </c>
      <c r="DF113" s="321">
        <f t="shared" si="618"/>
        <v>7993</v>
      </c>
      <c r="DG113" s="321">
        <f t="shared" ref="DG113:DH113" si="619">SUM(DG108:DG112)</f>
        <v>13256</v>
      </c>
      <c r="DH113" s="321">
        <f t="shared" si="619"/>
        <v>49824</v>
      </c>
      <c r="DI113" s="347"/>
    </row>
    <row r="114" spans="1:113" s="37" customFormat="1" x14ac:dyDescent="0.2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87"/>
      <c r="V114" s="87"/>
      <c r="W114" s="87"/>
      <c r="X114" s="260"/>
      <c r="Y114" s="88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447"/>
      <c r="AL114" s="280"/>
      <c r="AM114" s="280"/>
      <c r="AN114" s="280"/>
      <c r="AO114" s="220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469"/>
      <c r="BT114" s="421"/>
      <c r="BU114" s="421"/>
      <c r="BV114" s="421"/>
      <c r="BW114" s="421"/>
      <c r="BX114" s="421"/>
      <c r="BY114" s="421"/>
      <c r="BZ114" s="421"/>
      <c r="CA114" s="421"/>
      <c r="CB114" s="421"/>
      <c r="CC114" s="86"/>
      <c r="CD114" s="89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25"/>
      <c r="DF114" s="325"/>
      <c r="DG114" s="325"/>
      <c r="DH114" s="325"/>
      <c r="DI114" s="348"/>
    </row>
    <row r="115" spans="1:113" s="37" customFormat="1" x14ac:dyDescent="0.25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620">+E94-E101</f>
        <v>-8232801.1299999952</v>
      </c>
      <c r="F115" s="92">
        <f t="shared" si="620"/>
        <v>-1468511.5199999958</v>
      </c>
      <c r="G115" s="92">
        <f t="shared" si="620"/>
        <v>10157627.849999994</v>
      </c>
      <c r="H115" s="92">
        <f t="shared" si="620"/>
        <v>4679098.7800000012</v>
      </c>
      <c r="I115" s="92">
        <f t="shared" si="620"/>
        <v>-5798040.2800000012</v>
      </c>
      <c r="J115" s="92">
        <f t="shared" si="620"/>
        <v>-2638477.8100000024</v>
      </c>
      <c r="K115" s="92">
        <f t="shared" si="620"/>
        <v>5066323.1900000051</v>
      </c>
      <c r="L115" s="258">
        <f t="shared" si="620"/>
        <v>15679756.099999994</v>
      </c>
      <c r="M115" s="34">
        <f t="shared" si="620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621">+P94-P101</f>
        <v>2146626.3900000006</v>
      </c>
      <c r="Q115" s="92">
        <f t="shared" si="621"/>
        <v>1646842.7900000066</v>
      </c>
      <c r="R115" s="92">
        <f t="shared" si="621"/>
        <v>-5539273.9799999967</v>
      </c>
      <c r="S115" s="92">
        <f t="shared" si="621"/>
        <v>20023939.359999985</v>
      </c>
      <c r="T115" s="92">
        <f t="shared" ref="T115:U115" si="622">+T94-T101</f>
        <v>10606888.920000002</v>
      </c>
      <c r="U115" s="92">
        <f t="shared" si="622"/>
        <v>-4381893.3100000024</v>
      </c>
      <c r="V115" s="92">
        <f t="shared" ref="V115:W115" si="623">+V94-V101</f>
        <v>-2660060</v>
      </c>
      <c r="W115" s="92">
        <f t="shared" si="623"/>
        <v>4882823.4900000021</v>
      </c>
      <c r="X115" s="258">
        <f t="shared" ref="X115:Y115" si="624">+X94-X101</f>
        <v>20738362.63000001</v>
      </c>
      <c r="Y115" s="34">
        <f t="shared" si="624"/>
        <v>23870261.010000005</v>
      </c>
      <c r="Z115" s="225">
        <f t="shared" ref="Z115" si="625">+Z94-Z101</f>
        <v>12680148</v>
      </c>
      <c r="AA115" s="225">
        <f t="shared" ref="AA115:AB115" si="626">+AA94-AA101</f>
        <v>-6758412.5199999958</v>
      </c>
      <c r="AB115" s="225">
        <f t="shared" si="626"/>
        <v>-6229057.25</v>
      </c>
      <c r="AC115" s="225">
        <f t="shared" ref="AC115:AD115" si="627">+AC94-AC101</f>
        <v>-20491800.170000002</v>
      </c>
      <c r="AD115" s="225">
        <f t="shared" si="627"/>
        <v>2328059.5299999937</v>
      </c>
      <c r="AE115" s="225">
        <f t="shared" ref="AE115:AF115" si="628">+AE94-AE101</f>
        <v>5740115</v>
      </c>
      <c r="AF115" s="225">
        <f t="shared" si="628"/>
        <v>-508582.54000000656</v>
      </c>
      <c r="AG115" s="225">
        <f t="shared" ref="AG115:AH115" si="629">+AG94-AG101</f>
        <v>2416215.0100000054</v>
      </c>
      <c r="AH115" s="225">
        <f t="shared" si="629"/>
        <v>-6360225.6100000069</v>
      </c>
      <c r="AI115" s="92">
        <f t="shared" ref="AI115" si="630">+AI94-AI101</f>
        <v>-2293348.6799999997</v>
      </c>
      <c r="AJ115" s="367">
        <f t="shared" ref="AJ115:AK115" si="631">+AJ94-AJ101</f>
        <v>25730353.790000007</v>
      </c>
      <c r="AK115" s="454">
        <f t="shared" si="631"/>
        <v>15425813.680000007</v>
      </c>
      <c r="AL115" s="292">
        <f t="shared" ref="AL115:AM115" si="632">+AL94-AL101</f>
        <v>6764505.9200000018</v>
      </c>
      <c r="AM115" s="292">
        <f t="shared" si="632"/>
        <v>-3126315.7399999946</v>
      </c>
      <c r="AN115" s="292">
        <f t="shared" ref="AN115" si="633">+AN94-AN101</f>
        <v>-7230423.1599999964</v>
      </c>
      <c r="AO115" s="225">
        <f t="shared" ref="AO115" si="634">+AO94-AO101</f>
        <v>-10989926.060000002</v>
      </c>
      <c r="AP115" s="225">
        <f t="shared" ref="AP115:AQ115" si="635">+AP94-AP101</f>
        <v>4194586.1300000027</v>
      </c>
      <c r="AQ115" s="225">
        <f t="shared" si="635"/>
        <v>6584206.4600000009</v>
      </c>
      <c r="AR115" s="225">
        <f t="shared" ref="AR115:AS115" si="636">+AR94-AR101</f>
        <v>8793451.0699999928</v>
      </c>
      <c r="AS115" s="225">
        <f t="shared" si="636"/>
        <v>-8616105.049999997</v>
      </c>
      <c r="AT115" s="225">
        <f t="shared" ref="AT115" si="637">+AT94-AT101</f>
        <v>-7443043.4299999923</v>
      </c>
      <c r="AU115" s="92"/>
      <c r="AV115" s="367"/>
      <c r="AW115" s="406">
        <f t="shared" ref="AW115:BF120" si="638">IF(ISERROR((O115-C115)/C115)=TRUE,0,(O115-C115)/C115)</f>
        <v>-0.61227782423816879</v>
      </c>
      <c r="AX115" s="190">
        <f t="shared" si="638"/>
        <v>-1.1706068272507968</v>
      </c>
      <c r="AY115" s="191">
        <f t="shared" si="638"/>
        <v>-1.2000343217327305</v>
      </c>
      <c r="AZ115" s="191">
        <f t="shared" si="638"/>
        <v>2.7720330447254593</v>
      </c>
      <c r="BA115" s="191">
        <f t="shared" si="638"/>
        <v>0.97132043580430993</v>
      </c>
      <c r="BB115" s="191">
        <f t="shared" si="638"/>
        <v>1.2668657830728676</v>
      </c>
      <c r="BC115" s="191">
        <f t="shared" si="638"/>
        <v>-0.24424579713337186</v>
      </c>
      <c r="BD115" s="191">
        <f t="shared" si="638"/>
        <v>8.1797883303015521E-3</v>
      </c>
      <c r="BE115" s="191">
        <f t="shared" si="638"/>
        <v>-3.6219501425056699E-2</v>
      </c>
      <c r="BF115" s="191">
        <f t="shared" si="638"/>
        <v>0.32262023068075774</v>
      </c>
      <c r="BG115" s="191">
        <f t="shared" ref="BG115:BP120" si="639">IF(ISERROR((Y115-M115)/M115)=TRUE,0,(Y115-M115)/M115)</f>
        <v>0.34632000637030957</v>
      </c>
      <c r="BH115" s="191">
        <f t="shared" si="639"/>
        <v>-6.3321861921841238</v>
      </c>
      <c r="BI115" s="191">
        <f t="shared" si="639"/>
        <v>2.8999159607290523</v>
      </c>
      <c r="BJ115" s="191">
        <f t="shared" si="639"/>
        <v>-3.9017891883831721</v>
      </c>
      <c r="BK115" s="191">
        <f t="shared" si="639"/>
        <v>-13.443082177868307</v>
      </c>
      <c r="BL115" s="191">
        <f t="shared" si="639"/>
        <v>-1.4202824302256296</v>
      </c>
      <c r="BM115" s="191">
        <f t="shared" si="639"/>
        <v>-0.7133373759877385</v>
      </c>
      <c r="BN115" s="191">
        <f t="shared" si="639"/>
        <v>-1.0479483233807643</v>
      </c>
      <c r="BO115" s="191">
        <f t="shared" si="639"/>
        <v>-1.5514089091320218</v>
      </c>
      <c r="BP115" s="314">
        <f t="shared" si="639"/>
        <v>1.3910083268798474</v>
      </c>
      <c r="BQ115" s="314">
        <f t="shared" ref="BQ115:BZ120" si="640">IF(ISERROR((AI115-W115)/W115)=TRUE,0,(AI115-W115)/W115)</f>
        <v>-1.4696767525381096</v>
      </c>
      <c r="BR115" s="314">
        <f t="shared" si="640"/>
        <v>0.2407128879489554</v>
      </c>
      <c r="BS115" s="439">
        <f t="shared" si="640"/>
        <v>-0.35376434830194581</v>
      </c>
      <c r="BT115" s="380">
        <f t="shared" si="640"/>
        <v>-0.4665278417885973</v>
      </c>
      <c r="BU115" s="380">
        <f t="shared" si="640"/>
        <v>-0.53741862741459345</v>
      </c>
      <c r="BV115" s="380">
        <f t="shared" si="640"/>
        <v>0.16075721731406409</v>
      </c>
      <c r="BW115" s="380">
        <f t="shared" si="640"/>
        <v>-0.46369152691185933</v>
      </c>
      <c r="BX115" s="380">
        <f t="shared" si="640"/>
        <v>0.80175209265375358</v>
      </c>
      <c r="BY115" s="380">
        <f t="shared" si="640"/>
        <v>0.14705131517399928</v>
      </c>
      <c r="BZ115" s="380">
        <f t="shared" si="640"/>
        <v>-18.290115917073912</v>
      </c>
      <c r="CA115" s="380">
        <f>IF(ISERROR((AS115-AG115)/AG115)=TRUE,0,(AS115-AG115)/AG115)</f>
        <v>-4.5659512975213152</v>
      </c>
      <c r="CB115" s="380">
        <f>IF(ISERROR((AT115-AH115)/AH115)=TRUE,0,(AT115-AH115)/AH115)</f>
        <v>0.17024833494860636</v>
      </c>
      <c r="CC115" s="91">
        <f>O115-C115</f>
        <v>2736637.8999999911</v>
      </c>
      <c r="CD115" s="61">
        <f>P115-D115</f>
        <v>14728927.019999996</v>
      </c>
      <c r="CE115" s="62">
        <f>Q115-E115</f>
        <v>9879643.9200000018</v>
      </c>
      <c r="CF115" s="62">
        <f>R115-F115</f>
        <v>-4070762.4600000009</v>
      </c>
      <c r="CG115" s="62">
        <f>S115-G115</f>
        <v>9866311.5099999905</v>
      </c>
      <c r="CH115" s="62">
        <f>T115-H115</f>
        <v>5927790.1400000006</v>
      </c>
      <c r="CI115" s="62">
        <f>U115-I115</f>
        <v>1416146.9699999988</v>
      </c>
      <c r="CJ115" s="62">
        <f>V115-J115</f>
        <v>-21582.189999997616</v>
      </c>
      <c r="CK115" s="62">
        <f>W115-K115</f>
        <v>-183499.70000000298</v>
      </c>
      <c r="CL115" s="62">
        <f>X115-L115</f>
        <v>5058606.5300000161</v>
      </c>
      <c r="CM115" s="62">
        <f>Y115-M115</f>
        <v>6140255.5900000185</v>
      </c>
      <c r="CN115" s="62">
        <f>Z115-N115</f>
        <v>15058187.239999995</v>
      </c>
      <c r="CO115" s="62">
        <f>AA115-O115</f>
        <v>-5025448.8899999857</v>
      </c>
      <c r="CP115" s="62">
        <f>AB115-P115</f>
        <v>-8375683.6400000006</v>
      </c>
      <c r="CQ115" s="62">
        <f>AC115-Q115</f>
        <v>-22138642.960000008</v>
      </c>
      <c r="CR115" s="62">
        <f>AD115-R115</f>
        <v>7867333.5099999905</v>
      </c>
      <c r="CS115" s="62">
        <f>AE115-S115</f>
        <v>-14283824.359999985</v>
      </c>
      <c r="CT115" s="62">
        <f>AF115-T115</f>
        <v>-11115471.460000008</v>
      </c>
      <c r="CU115" s="62">
        <f>AG115-U115</f>
        <v>6798108.3200000077</v>
      </c>
      <c r="CV115" s="333">
        <f>AH115-V115</f>
        <v>-3700165.6100000069</v>
      </c>
      <c r="CW115" s="333">
        <f>AI115-W115</f>
        <v>-7176172.1700000018</v>
      </c>
      <c r="CX115" s="331">
        <f>AJ115-X115</f>
        <v>4991991.1599999964</v>
      </c>
      <c r="CY115" s="331">
        <f>AK115-Y115</f>
        <v>-8444447.3299999982</v>
      </c>
      <c r="CZ115" s="331">
        <f>AL115-Z115</f>
        <v>-5915642.0799999982</v>
      </c>
      <c r="DA115" s="331">
        <f>AM115-AA115</f>
        <v>3632096.7800000012</v>
      </c>
      <c r="DB115" s="331">
        <f>AN115-AB115</f>
        <v>-1001365.9099999964</v>
      </c>
      <c r="DC115" s="331">
        <f>AO115-AC115</f>
        <v>9501874.1099999994</v>
      </c>
      <c r="DD115" s="331">
        <f>AP115-AD115</f>
        <v>1866526.6000000089</v>
      </c>
      <c r="DE115" s="331">
        <f>AQ115-AE115</f>
        <v>844091.46000000089</v>
      </c>
      <c r="DF115" s="331">
        <f>AR115-AF115</f>
        <v>9302033.6099999994</v>
      </c>
      <c r="DG115" s="331">
        <f>AS115-AG115</f>
        <v>-11032320.060000002</v>
      </c>
      <c r="DH115" s="331">
        <f>AT115-AH115</f>
        <v>-1082817.8199999854</v>
      </c>
      <c r="DI115" s="348"/>
    </row>
    <row r="116" spans="1:113" s="37" customFormat="1" x14ac:dyDescent="0.25">
      <c r="A116" s="139"/>
      <c r="B116" s="38" t="s">
        <v>31</v>
      </c>
      <c r="C116" s="91">
        <f t="shared" ref="C116:D119" si="641">+C95-C102</f>
        <v>2851470.9000000004</v>
      </c>
      <c r="D116" s="92">
        <f t="shared" si="641"/>
        <v>-655268.83999999985</v>
      </c>
      <c r="E116" s="92">
        <f t="shared" si="620"/>
        <v>-528249.9700000002</v>
      </c>
      <c r="F116" s="92">
        <f t="shared" si="620"/>
        <v>-1053630.9900000002</v>
      </c>
      <c r="G116" s="92">
        <f t="shared" si="620"/>
        <v>365136.66000000015</v>
      </c>
      <c r="H116" s="92">
        <f t="shared" si="620"/>
        <v>963023.36000000034</v>
      </c>
      <c r="I116" s="92">
        <f t="shared" si="620"/>
        <v>369161.12999999989</v>
      </c>
      <c r="J116" s="92">
        <f t="shared" si="620"/>
        <v>507580.77</v>
      </c>
      <c r="K116" s="92">
        <f t="shared" si="620"/>
        <v>1515777.8600000003</v>
      </c>
      <c r="L116" s="258">
        <f t="shared" si="620"/>
        <v>2606503.7400000002</v>
      </c>
      <c r="M116" s="34">
        <f t="shared" si="620"/>
        <v>2144613.4899999998</v>
      </c>
      <c r="N116" s="92">
        <f t="shared" si="620"/>
        <v>-798047.84999999963</v>
      </c>
      <c r="O116" s="34">
        <f t="shared" si="620"/>
        <v>888235.11000000034</v>
      </c>
      <c r="P116" s="92">
        <f t="shared" ref="P116:S116" si="642">+P95-P102</f>
        <v>841213.25</v>
      </c>
      <c r="Q116" s="92">
        <f t="shared" si="642"/>
        <v>241093.71000000043</v>
      </c>
      <c r="R116" s="92">
        <f t="shared" si="642"/>
        <v>164688.1799999997</v>
      </c>
      <c r="S116" s="92">
        <f t="shared" si="642"/>
        <v>1277468.7100000004</v>
      </c>
      <c r="T116" s="92">
        <f t="shared" ref="T116:U116" si="643">+T95-T102</f>
        <v>1390774.1400000001</v>
      </c>
      <c r="U116" s="92">
        <f t="shared" si="643"/>
        <v>96624.810000000056</v>
      </c>
      <c r="V116" s="92">
        <f t="shared" ref="V116:W116" si="644">+V95-V102</f>
        <v>138917</v>
      </c>
      <c r="W116" s="92">
        <f t="shared" si="644"/>
        <v>915672.41999999993</v>
      </c>
      <c r="X116" s="258">
        <f t="shared" ref="X116:Y116" si="645">+X95-X102</f>
        <v>1468045.62</v>
      </c>
      <c r="Y116" s="34">
        <f t="shared" si="645"/>
        <v>653581.38000000082</v>
      </c>
      <c r="Z116" s="225">
        <f t="shared" ref="Z116" si="646">+Z95-Z102</f>
        <v>1316152</v>
      </c>
      <c r="AA116" s="225">
        <f t="shared" ref="AA116:AB116" si="647">+AA95-AA102</f>
        <v>124958.56999999937</v>
      </c>
      <c r="AB116" s="225">
        <f t="shared" si="647"/>
        <v>-248342.7200000002</v>
      </c>
      <c r="AC116" s="225">
        <f t="shared" ref="AC116:AD116" si="648">+AC95-AC102</f>
        <v>-581750.03000000026</v>
      </c>
      <c r="AD116" s="225">
        <f t="shared" si="648"/>
        <v>-607435.76000000024</v>
      </c>
      <c r="AE116" s="225">
        <f t="shared" ref="AE116:AF116" si="649">+AE95-AE102</f>
        <v>-1869655</v>
      </c>
      <c r="AF116" s="225">
        <f t="shared" si="649"/>
        <v>-4119586.0799999996</v>
      </c>
      <c r="AG116" s="225">
        <f t="shared" ref="AG116:AH116" si="650">+AG95-AG102</f>
        <v>-2333133.52</v>
      </c>
      <c r="AH116" s="225">
        <f t="shared" si="650"/>
        <v>85187.020000000019</v>
      </c>
      <c r="AI116" s="92">
        <f t="shared" ref="AI116" si="651">+AI95-AI102</f>
        <v>194046.59000000032</v>
      </c>
      <c r="AJ116" s="367">
        <f t="shared" ref="AJ116:AK116" si="652">+AJ95-AJ102</f>
        <v>2483681.0400000005</v>
      </c>
      <c r="AK116" s="454">
        <f t="shared" si="652"/>
        <v>1071798.6600000001</v>
      </c>
      <c r="AL116" s="292">
        <f t="shared" ref="AL116:AM116" si="653">+AL95-AL102</f>
        <v>1041216.0199999996</v>
      </c>
      <c r="AM116" s="292">
        <f t="shared" si="653"/>
        <v>1173710</v>
      </c>
      <c r="AN116" s="292">
        <f t="shared" ref="AN116" si="654">+AN95-AN102</f>
        <v>310010.65000000037</v>
      </c>
      <c r="AO116" s="225">
        <f t="shared" ref="AO116" si="655">+AO95-AO102</f>
        <v>-1251316.06</v>
      </c>
      <c r="AP116" s="225">
        <f t="shared" ref="AP116:AQ116" si="656">+AP95-AP102</f>
        <v>-154946.71999999974</v>
      </c>
      <c r="AQ116" s="225">
        <f t="shared" si="656"/>
        <v>-210311.27000000048</v>
      </c>
      <c r="AR116" s="225">
        <f t="shared" ref="AR116:AS116" si="657">+AR95-AR102</f>
        <v>332152.38999999966</v>
      </c>
      <c r="AS116" s="225">
        <f t="shared" si="657"/>
        <v>-4842523.25</v>
      </c>
      <c r="AT116" s="225">
        <f t="shared" ref="AT116" si="658">+AT95-AT102</f>
        <v>-5492501.5599999996</v>
      </c>
      <c r="AU116" s="92"/>
      <c r="AV116" s="367"/>
      <c r="AW116" s="406">
        <f t="shared" si="638"/>
        <v>-0.68849932503256472</v>
      </c>
      <c r="AX116" s="190">
        <f t="shared" si="638"/>
        <v>-2.2837681248508632</v>
      </c>
      <c r="AY116" s="191">
        <f t="shared" si="638"/>
        <v>-1.4564008020672492</v>
      </c>
      <c r="AZ116" s="191">
        <f t="shared" si="638"/>
        <v>-1.1563053683529181</v>
      </c>
      <c r="BA116" s="191">
        <f t="shared" si="638"/>
        <v>2.4986043581600379</v>
      </c>
      <c r="BB116" s="191">
        <f t="shared" si="638"/>
        <v>0.44417487442879855</v>
      </c>
      <c r="BC116" s="191">
        <f t="shared" si="638"/>
        <v>-0.73825844015592845</v>
      </c>
      <c r="BD116" s="191">
        <f t="shared" si="638"/>
        <v>-0.72631547881532232</v>
      </c>
      <c r="BE116" s="191">
        <f t="shared" si="638"/>
        <v>-0.39590592779868172</v>
      </c>
      <c r="BF116" s="191">
        <f t="shared" si="638"/>
        <v>-0.43677593955802269</v>
      </c>
      <c r="BG116" s="191">
        <f t="shared" si="639"/>
        <v>-0.6952451418180714</v>
      </c>
      <c r="BH116" s="191">
        <f t="shared" si="639"/>
        <v>-2.6492143923450211</v>
      </c>
      <c r="BI116" s="191">
        <f t="shared" si="639"/>
        <v>-0.85931813706395899</v>
      </c>
      <c r="BJ116" s="191">
        <f t="shared" si="639"/>
        <v>-1.2952196960758764</v>
      </c>
      <c r="BK116" s="191">
        <f t="shared" si="639"/>
        <v>-3.4129622875685941</v>
      </c>
      <c r="BL116" s="191">
        <f t="shared" si="639"/>
        <v>-4.6883992524539488</v>
      </c>
      <c r="BM116" s="191">
        <f t="shared" si="639"/>
        <v>-2.4635622660378109</v>
      </c>
      <c r="BN116" s="191">
        <f t="shared" si="639"/>
        <v>-3.9620813053081352</v>
      </c>
      <c r="BO116" s="191">
        <f t="shared" si="639"/>
        <v>-25.146319356281257</v>
      </c>
      <c r="BP116" s="314">
        <f t="shared" si="639"/>
        <v>-0.38677757221938264</v>
      </c>
      <c r="BQ116" s="314">
        <f t="shared" si="640"/>
        <v>-0.78808295875068468</v>
      </c>
      <c r="BR116" s="314">
        <f t="shared" si="640"/>
        <v>0.6918282416863859</v>
      </c>
      <c r="BS116" s="439">
        <f t="shared" si="640"/>
        <v>0.63988554875905246</v>
      </c>
      <c r="BT116" s="380">
        <f t="shared" si="640"/>
        <v>-0.20889379038287406</v>
      </c>
      <c r="BU116" s="380">
        <f t="shared" si="640"/>
        <v>8.3927931473608091</v>
      </c>
      <c r="BV116" s="380">
        <f t="shared" si="640"/>
        <v>-2.2483178488179565</v>
      </c>
      <c r="BW116" s="380">
        <f t="shared" si="640"/>
        <v>1.1509514318374843</v>
      </c>
      <c r="BX116" s="380">
        <f t="shared" si="640"/>
        <v>-0.74491669703476182</v>
      </c>
      <c r="BY116" s="380">
        <f t="shared" si="640"/>
        <v>-0.88751332732509447</v>
      </c>
      <c r="BZ116" s="380">
        <f t="shared" si="640"/>
        <v>-1.0806276124712022</v>
      </c>
      <c r="CA116" s="380">
        <f>IF(ISERROR((AS116-AG116)/AG116)=TRUE,0,(AS116-AG116)/AG116)</f>
        <v>1.0755448449431217</v>
      </c>
      <c r="CB116" s="380">
        <f>IF(ISERROR((AT116-AH116)/AH116)=TRUE,0,(AT116-AH116)/AH116)</f>
        <v>-65.475803473346048</v>
      </c>
      <c r="CC116" s="91">
        <f>O116-C116</f>
        <v>-1963235.79</v>
      </c>
      <c r="CD116" s="61">
        <f>P116-D116</f>
        <v>1496482.0899999999</v>
      </c>
      <c r="CE116" s="62">
        <f>Q116-E116</f>
        <v>769343.68000000063</v>
      </c>
      <c r="CF116" s="62">
        <f>R116-F116</f>
        <v>1218319.17</v>
      </c>
      <c r="CG116" s="62">
        <f>S116-G116</f>
        <v>912332.05000000028</v>
      </c>
      <c r="CH116" s="62">
        <f>T116-H116</f>
        <v>427750.7799999998</v>
      </c>
      <c r="CI116" s="62">
        <f>U116-I116</f>
        <v>-272536.31999999983</v>
      </c>
      <c r="CJ116" s="62">
        <f>V116-J116</f>
        <v>-368663.77</v>
      </c>
      <c r="CK116" s="62">
        <f>W116-K116</f>
        <v>-600105.44000000041</v>
      </c>
      <c r="CL116" s="62">
        <f>X116-L116</f>
        <v>-1138458.1200000001</v>
      </c>
      <c r="CM116" s="62">
        <f>Y116-M116</f>
        <v>-1491032.1099999989</v>
      </c>
      <c r="CN116" s="62">
        <f>Z116-N116</f>
        <v>2114199.8499999996</v>
      </c>
      <c r="CO116" s="62">
        <f>AA116-O116</f>
        <v>-763276.54000000097</v>
      </c>
      <c r="CP116" s="62">
        <f>AB116-P116</f>
        <v>-1089555.9700000002</v>
      </c>
      <c r="CQ116" s="62">
        <f>AC116-Q116</f>
        <v>-822843.74000000069</v>
      </c>
      <c r="CR116" s="62">
        <f>AD116-R116</f>
        <v>-772123.94</v>
      </c>
      <c r="CS116" s="62">
        <f>AE116-S116</f>
        <v>-3147123.7100000004</v>
      </c>
      <c r="CT116" s="62">
        <f>AF116-T116</f>
        <v>-5510360.2199999997</v>
      </c>
      <c r="CU116" s="62">
        <f>AG116-U116</f>
        <v>-2429758.33</v>
      </c>
      <c r="CV116" s="333">
        <f>AH116-V116</f>
        <v>-53729.979999999981</v>
      </c>
      <c r="CW116" s="333">
        <f>AI116-W116</f>
        <v>-721625.82999999961</v>
      </c>
      <c r="CX116" s="331">
        <f>AJ116-X116</f>
        <v>1015635.4200000004</v>
      </c>
      <c r="CY116" s="331">
        <f>AK116-Y116</f>
        <v>418217.27999999933</v>
      </c>
      <c r="CZ116" s="331">
        <f>AL116-Z116</f>
        <v>-274935.98000000045</v>
      </c>
      <c r="DA116" s="331">
        <f>AM116-AA116</f>
        <v>1048751.4300000006</v>
      </c>
      <c r="DB116" s="331">
        <f>AN116-AB116</f>
        <v>558353.37000000058</v>
      </c>
      <c r="DC116" s="331">
        <f>AO116-AC116</f>
        <v>-669566.0299999998</v>
      </c>
      <c r="DD116" s="331">
        <f>AP116-AD116</f>
        <v>452489.0400000005</v>
      </c>
      <c r="DE116" s="331">
        <f>AQ116-AE116</f>
        <v>1659343.7299999995</v>
      </c>
      <c r="DF116" s="331">
        <f>AR116-AF116</f>
        <v>4451738.4699999988</v>
      </c>
      <c r="DG116" s="331">
        <f>AS116-AG116</f>
        <v>-2509389.73</v>
      </c>
      <c r="DH116" s="331">
        <f>AT116-AH116</f>
        <v>-5577688.5800000001</v>
      </c>
      <c r="DI116" s="348"/>
    </row>
    <row r="117" spans="1:113" s="37" customFormat="1" x14ac:dyDescent="0.25">
      <c r="A117" s="139"/>
      <c r="B117" s="38" t="s">
        <v>32</v>
      </c>
      <c r="C117" s="91">
        <f t="shared" si="641"/>
        <v>-1166818.6400000006</v>
      </c>
      <c r="D117" s="92">
        <f t="shared" si="641"/>
        <v>-1996617.0600000005</v>
      </c>
      <c r="E117" s="92">
        <f t="shared" si="620"/>
        <v>-2243015.5100000016</v>
      </c>
      <c r="F117" s="92">
        <f t="shared" si="620"/>
        <v>170557.3900000006</v>
      </c>
      <c r="G117" s="92">
        <f t="shared" si="620"/>
        <v>1644583.1400000006</v>
      </c>
      <c r="H117" s="92">
        <f t="shared" si="620"/>
        <v>428173.46000000089</v>
      </c>
      <c r="I117" s="92">
        <f t="shared" si="620"/>
        <v>305294.1099999994</v>
      </c>
      <c r="J117" s="92">
        <f t="shared" si="620"/>
        <v>-282210.89999999851</v>
      </c>
      <c r="K117" s="92">
        <f t="shared" si="620"/>
        <v>2076035.7200000007</v>
      </c>
      <c r="L117" s="258">
        <f t="shared" si="620"/>
        <v>3351471.709999999</v>
      </c>
      <c r="M117" s="34">
        <f t="shared" si="620"/>
        <v>2035637.2800000012</v>
      </c>
      <c r="N117" s="92">
        <f t="shared" si="620"/>
        <v>615408.80999999866</v>
      </c>
      <c r="O117" s="34">
        <f t="shared" si="620"/>
        <v>268573.17000000179</v>
      </c>
      <c r="P117" s="92">
        <f t="shared" ref="P117:S117" si="659">+P96-P103</f>
        <v>1134430.9900000002</v>
      </c>
      <c r="Q117" s="92">
        <f t="shared" si="659"/>
        <v>-1150404.4100000001</v>
      </c>
      <c r="R117" s="92">
        <f t="shared" si="659"/>
        <v>-768740.3200000003</v>
      </c>
      <c r="S117" s="92">
        <f t="shared" si="659"/>
        <v>2311290.67</v>
      </c>
      <c r="T117" s="92">
        <f t="shared" ref="T117:U117" si="660">+T96-T103</f>
        <v>1628690.2200000007</v>
      </c>
      <c r="U117" s="92">
        <f t="shared" si="660"/>
        <v>-160750.74000000022</v>
      </c>
      <c r="V117" s="92">
        <f t="shared" ref="V117:W117" si="661">+V96-V103</f>
        <v>610042</v>
      </c>
      <c r="W117" s="92">
        <f t="shared" si="661"/>
        <v>986846.50000000186</v>
      </c>
      <c r="X117" s="258">
        <f t="shared" ref="X117:Y117" si="662">+X96-X103</f>
        <v>3596598.4999999981</v>
      </c>
      <c r="Y117" s="34">
        <f t="shared" si="662"/>
        <v>4080312.8200000003</v>
      </c>
      <c r="Z117" s="225">
        <f t="shared" ref="Z117" si="663">+Z96-Z103</f>
        <v>2486193</v>
      </c>
      <c r="AA117" s="225">
        <f t="shared" ref="AA117:AB117" si="664">+AA96-AA103</f>
        <v>-2249074.0300000012</v>
      </c>
      <c r="AB117" s="225">
        <f t="shared" si="664"/>
        <v>-1223550.4800000004</v>
      </c>
      <c r="AC117" s="225">
        <f t="shared" ref="AC117:AD117" si="665">+AC96-AC103</f>
        <v>-1323063.1400000006</v>
      </c>
      <c r="AD117" s="225">
        <f t="shared" si="665"/>
        <v>1550830.160000002</v>
      </c>
      <c r="AE117" s="225">
        <f t="shared" ref="AE117:AF117" si="666">+AE96-AE103</f>
        <v>1325015</v>
      </c>
      <c r="AF117" s="225">
        <f t="shared" si="666"/>
        <v>-68467.370000001043</v>
      </c>
      <c r="AG117" s="225">
        <f t="shared" ref="AG117:AH117" si="667">+AG96-AG103</f>
        <v>877964.83999999985</v>
      </c>
      <c r="AH117" s="225">
        <f t="shared" si="667"/>
        <v>8735002.4300000016</v>
      </c>
      <c r="AI117" s="92">
        <f t="shared" ref="AI117" si="668">+AI96-AI103</f>
        <v>13846.429999999702</v>
      </c>
      <c r="AJ117" s="367">
        <f t="shared" ref="AJ117:AK117" si="669">+AJ96-AJ103</f>
        <v>12577123.609999998</v>
      </c>
      <c r="AK117" s="454">
        <f t="shared" si="669"/>
        <v>4318185.3599999994</v>
      </c>
      <c r="AL117" s="292">
        <f t="shared" ref="AL117:AM117" si="670">+AL96-AL103</f>
        <v>1533340.2099999972</v>
      </c>
      <c r="AM117" s="292">
        <f t="shared" si="670"/>
        <v>-1241759.7699999996</v>
      </c>
      <c r="AN117" s="292">
        <f t="shared" ref="AN117" si="671">+AN96-AN103</f>
        <v>-1497765.8500000015</v>
      </c>
      <c r="AO117" s="225">
        <f t="shared" ref="AO117" si="672">+AO96-AO103</f>
        <v>-1427852.3800000008</v>
      </c>
      <c r="AP117" s="225">
        <f t="shared" ref="AP117:AQ117" si="673">+AP96-AP103</f>
        <v>1137471.870000001</v>
      </c>
      <c r="AQ117" s="225">
        <f t="shared" si="673"/>
        <v>537606.8900000006</v>
      </c>
      <c r="AR117" s="225">
        <f t="shared" ref="AR117:AS117" si="674">+AR96-AR103</f>
        <v>2229241.3400000017</v>
      </c>
      <c r="AS117" s="225">
        <f t="shared" si="674"/>
        <v>206752.14000000246</v>
      </c>
      <c r="AT117" s="225">
        <f t="shared" ref="AT117" si="675">+AT96-AT103</f>
        <v>175924.66999999993</v>
      </c>
      <c r="AU117" s="92"/>
      <c r="AV117" s="367"/>
      <c r="AW117" s="406">
        <f t="shared" si="638"/>
        <v>-1.2301755909555934</v>
      </c>
      <c r="AX117" s="190">
        <f t="shared" si="638"/>
        <v>-1.5681765485866379</v>
      </c>
      <c r="AY117" s="191">
        <f t="shared" si="638"/>
        <v>-0.48711705074210598</v>
      </c>
      <c r="AZ117" s="191">
        <f t="shared" si="638"/>
        <v>-5.5072237561796511</v>
      </c>
      <c r="BA117" s="191">
        <f t="shared" si="638"/>
        <v>0.40539606285882213</v>
      </c>
      <c r="BB117" s="191">
        <f t="shared" si="638"/>
        <v>2.8038093720241259</v>
      </c>
      <c r="BC117" s="191">
        <f t="shared" si="638"/>
        <v>-1.5265438628999444</v>
      </c>
      <c r="BD117" s="191">
        <f t="shared" si="638"/>
        <v>-3.1616528631601515</v>
      </c>
      <c r="BE117" s="191">
        <f t="shared" si="638"/>
        <v>-0.52464859323326019</v>
      </c>
      <c r="BF117" s="191">
        <f t="shared" si="638"/>
        <v>7.3140044497048487E-2</v>
      </c>
      <c r="BG117" s="191">
        <f t="shared" si="639"/>
        <v>1.0044400149716251</v>
      </c>
      <c r="BH117" s="191">
        <f t="shared" si="639"/>
        <v>3.0399047910932659</v>
      </c>
      <c r="BI117" s="191">
        <f t="shared" si="639"/>
        <v>-9.3741575154360586</v>
      </c>
      <c r="BJ117" s="191">
        <f t="shared" si="639"/>
        <v>-2.078558758342806</v>
      </c>
      <c r="BK117" s="191">
        <f t="shared" si="639"/>
        <v>0.15008524697849551</v>
      </c>
      <c r="BL117" s="191">
        <f t="shared" si="639"/>
        <v>-3.017365447931756</v>
      </c>
      <c r="BM117" s="191">
        <f t="shared" si="639"/>
        <v>-0.42672074213841737</v>
      </c>
      <c r="BN117" s="191">
        <f t="shared" si="639"/>
        <v>-1.0420383011816703</v>
      </c>
      <c r="BO117" s="191">
        <f t="shared" si="639"/>
        <v>-6.4616534891223436</v>
      </c>
      <c r="BP117" s="314">
        <f t="shared" si="639"/>
        <v>13.31869023772134</v>
      </c>
      <c r="BQ117" s="314">
        <f t="shared" si="640"/>
        <v>-0.98596901341799392</v>
      </c>
      <c r="BR117" s="314">
        <f t="shared" si="640"/>
        <v>2.4969495788868299</v>
      </c>
      <c r="BS117" s="439">
        <f t="shared" si="640"/>
        <v>5.8297623367023876E-2</v>
      </c>
      <c r="BT117" s="380">
        <f t="shared" si="640"/>
        <v>-0.38325777202333161</v>
      </c>
      <c r="BU117" s="380">
        <f t="shared" si="640"/>
        <v>-0.44787954801114355</v>
      </c>
      <c r="BV117" s="380">
        <f t="shared" si="640"/>
        <v>0.22411447217118574</v>
      </c>
      <c r="BW117" s="380">
        <f t="shared" si="640"/>
        <v>7.9201994849618568E-2</v>
      </c>
      <c r="BX117" s="380">
        <f t="shared" si="640"/>
        <v>-0.26654001235054675</v>
      </c>
      <c r="BY117" s="380">
        <f t="shared" si="640"/>
        <v>-0.59426354418629179</v>
      </c>
      <c r="BZ117" s="380">
        <f t="shared" si="640"/>
        <v>-33.55917877377162</v>
      </c>
      <c r="CA117" s="380">
        <f>IF(ISERROR((AS117-AG117)/AG117)=TRUE,0,(AS117-AG117)/AG117)</f>
        <v>-0.76450977239589402</v>
      </c>
      <c r="CB117" s="380">
        <f>IF(ISERROR((AT117-AH117)/AH117)=TRUE,0,(AT117-AH117)/AH117)</f>
        <v>-0.97985980296973996</v>
      </c>
      <c r="CC117" s="91">
        <f>O117-C117</f>
        <v>1435391.8100000024</v>
      </c>
      <c r="CD117" s="61">
        <f>P117-D117</f>
        <v>3131048.0500000007</v>
      </c>
      <c r="CE117" s="62">
        <f>Q117-E117</f>
        <v>1092611.1000000015</v>
      </c>
      <c r="CF117" s="62">
        <f>R117-F117</f>
        <v>-939297.71000000089</v>
      </c>
      <c r="CG117" s="62">
        <f>S117-G117</f>
        <v>666707.52999999933</v>
      </c>
      <c r="CH117" s="62">
        <f>T117-H117</f>
        <v>1200516.7599999998</v>
      </c>
      <c r="CI117" s="62">
        <f>U117-I117</f>
        <v>-466044.84999999963</v>
      </c>
      <c r="CJ117" s="62">
        <f>V117-J117</f>
        <v>892252.89999999851</v>
      </c>
      <c r="CK117" s="62">
        <f>W117-K117</f>
        <v>-1089189.2199999988</v>
      </c>
      <c r="CL117" s="62">
        <f>X117-L117</f>
        <v>245126.78999999911</v>
      </c>
      <c r="CM117" s="62">
        <f>Y117-M117</f>
        <v>2044675.5399999991</v>
      </c>
      <c r="CN117" s="62">
        <f>Z117-N117</f>
        <v>1870784.1900000013</v>
      </c>
      <c r="CO117" s="62">
        <f>AA117-O117</f>
        <v>-2517647.200000003</v>
      </c>
      <c r="CP117" s="62">
        <f>AB117-P117</f>
        <v>-2357981.4700000007</v>
      </c>
      <c r="CQ117" s="62">
        <f>AC117-Q117</f>
        <v>-172658.73000000045</v>
      </c>
      <c r="CR117" s="62">
        <f>AD117-R117</f>
        <v>2319570.4800000023</v>
      </c>
      <c r="CS117" s="62">
        <f>AE117-S117</f>
        <v>-986275.66999999993</v>
      </c>
      <c r="CT117" s="62">
        <f>AF117-T117</f>
        <v>-1697157.5900000017</v>
      </c>
      <c r="CU117" s="62">
        <f>AG117-U117</f>
        <v>1038715.5800000001</v>
      </c>
      <c r="CV117" s="333">
        <f>AH117-V117</f>
        <v>8124960.4300000016</v>
      </c>
      <c r="CW117" s="333">
        <f>AI117-W117</f>
        <v>-973000.07000000216</v>
      </c>
      <c r="CX117" s="331">
        <f>AJ117-X117</f>
        <v>8980525.1099999994</v>
      </c>
      <c r="CY117" s="331">
        <f>AK117-Y117</f>
        <v>237872.53999999911</v>
      </c>
      <c r="CZ117" s="331">
        <f>AL117-Z117</f>
        <v>-952852.79000000283</v>
      </c>
      <c r="DA117" s="331">
        <f>AM117-AA117</f>
        <v>1007314.2600000016</v>
      </c>
      <c r="DB117" s="331">
        <f>AN117-AB117</f>
        <v>-274215.37000000104</v>
      </c>
      <c r="DC117" s="331">
        <f>AO117-AC117</f>
        <v>-104789.24000000022</v>
      </c>
      <c r="DD117" s="331">
        <f>AP117-AD117</f>
        <v>-413358.29000000097</v>
      </c>
      <c r="DE117" s="331">
        <f>AQ117-AE117</f>
        <v>-787408.1099999994</v>
      </c>
      <c r="DF117" s="331">
        <f>AR117-AF117</f>
        <v>2297708.7100000028</v>
      </c>
      <c r="DG117" s="331">
        <f>AS117-AG117</f>
        <v>-671212.69999999739</v>
      </c>
      <c r="DH117" s="331">
        <f>AT117-AH117</f>
        <v>-8559077.7600000016</v>
      </c>
      <c r="DI117" s="348"/>
    </row>
    <row r="118" spans="1:113" s="37" customFormat="1" x14ac:dyDescent="0.25">
      <c r="A118" s="139"/>
      <c r="B118" s="38" t="s">
        <v>33</v>
      </c>
      <c r="C118" s="91">
        <f t="shared" si="641"/>
        <v>435183.5</v>
      </c>
      <c r="D118" s="92">
        <f t="shared" si="641"/>
        <v>-771327.67000000179</v>
      </c>
      <c r="E118" s="92">
        <f t="shared" si="620"/>
        <v>-3159864.4800000004</v>
      </c>
      <c r="F118" s="92">
        <f t="shared" si="620"/>
        <v>1084464.0600000024</v>
      </c>
      <c r="G118" s="92">
        <f t="shared" si="620"/>
        <v>6255234.1500000022</v>
      </c>
      <c r="H118" s="92">
        <f t="shared" si="620"/>
        <v>-5417.7800000049174</v>
      </c>
      <c r="I118" s="92">
        <f t="shared" si="620"/>
        <v>2006621.1999999993</v>
      </c>
      <c r="J118" s="92">
        <f t="shared" si="620"/>
        <v>-48273.319999996573</v>
      </c>
      <c r="K118" s="92">
        <f t="shared" si="620"/>
        <v>1291401.7399999984</v>
      </c>
      <c r="L118" s="258">
        <f t="shared" si="620"/>
        <v>3248566.9800000042</v>
      </c>
      <c r="M118" s="34">
        <f t="shared" si="620"/>
        <v>2846014.1099999994</v>
      </c>
      <c r="N118" s="92">
        <f t="shared" si="620"/>
        <v>416183.5</v>
      </c>
      <c r="O118" s="34">
        <f t="shared" si="620"/>
        <v>-385697.08999999985</v>
      </c>
      <c r="P118" s="92">
        <f t="shared" ref="P118:S118" si="676">+P97-P104</f>
        <v>2971097.8200000003</v>
      </c>
      <c r="Q118" s="92">
        <f t="shared" si="676"/>
        <v>-1511620.7200000025</v>
      </c>
      <c r="R118" s="92">
        <f t="shared" si="676"/>
        <v>581709.3599999994</v>
      </c>
      <c r="S118" s="92">
        <f t="shared" si="676"/>
        <v>3114440.379999999</v>
      </c>
      <c r="T118" s="92">
        <f t="shared" ref="T118:U118" si="677">+T97-T104</f>
        <v>4898129.0400000028</v>
      </c>
      <c r="U118" s="92">
        <f t="shared" si="677"/>
        <v>5229523.879999999</v>
      </c>
      <c r="V118" s="92">
        <f t="shared" ref="V118:W118" si="678">+V97-V104</f>
        <v>820970</v>
      </c>
      <c r="W118" s="92">
        <f t="shared" si="678"/>
        <v>872202.41999999993</v>
      </c>
      <c r="X118" s="258">
        <f t="shared" ref="X118:Y118" si="679">+X97-X104</f>
        <v>6624094.4100000001</v>
      </c>
      <c r="Y118" s="34">
        <f t="shared" si="679"/>
        <v>4662242.43</v>
      </c>
      <c r="Z118" s="225">
        <f t="shared" ref="Z118" si="680">+Z97-Z104</f>
        <v>4921475</v>
      </c>
      <c r="AA118" s="225">
        <f t="shared" ref="AA118:AB118" si="681">+AA97-AA104</f>
        <v>-2554475.9499999993</v>
      </c>
      <c r="AB118" s="225">
        <f t="shared" si="681"/>
        <v>540137.30999999866</v>
      </c>
      <c r="AC118" s="225">
        <f t="shared" ref="AC118:AD118" si="682">+AC97-AC104</f>
        <v>-605211.73999999836</v>
      </c>
      <c r="AD118" s="225">
        <f t="shared" si="682"/>
        <v>3110074.4200000018</v>
      </c>
      <c r="AE118" s="225">
        <f t="shared" ref="AE118:AF118" si="683">+AE97-AE104</f>
        <v>2678732</v>
      </c>
      <c r="AF118" s="225">
        <f t="shared" si="683"/>
        <v>275736.78000000119</v>
      </c>
      <c r="AG118" s="225">
        <f t="shared" ref="AG118:AH118" si="684">+AG97-AG104</f>
        <v>2777087.5200000033</v>
      </c>
      <c r="AH118" s="225">
        <f t="shared" si="684"/>
        <v>11117302.460000003</v>
      </c>
      <c r="AI118" s="92">
        <f t="shared" ref="AI118" si="685">+AI97-AI104</f>
        <v>1181372.1900000013</v>
      </c>
      <c r="AJ118" s="367">
        <f t="shared" ref="AJ118:AK118" si="686">+AJ97-AJ104</f>
        <v>6322374.3100000024</v>
      </c>
      <c r="AK118" s="454">
        <f t="shared" si="686"/>
        <v>6250405.0000000037</v>
      </c>
      <c r="AL118" s="292">
        <f t="shared" ref="AL118:AM118" si="687">+AL97-AL104</f>
        <v>4685443.6200000048</v>
      </c>
      <c r="AM118" s="292">
        <f t="shared" si="687"/>
        <v>-685144.62999999896</v>
      </c>
      <c r="AN118" s="292">
        <f t="shared" ref="AN118" si="688">+AN97-AN104</f>
        <v>-752498.02999999747</v>
      </c>
      <c r="AO118" s="225">
        <f t="shared" ref="AO118" si="689">+AO97-AO104</f>
        <v>838606.1400000006</v>
      </c>
      <c r="AP118" s="225">
        <f t="shared" ref="AP118:AQ118" si="690">+AP97-AP104</f>
        <v>1092416.2300000004</v>
      </c>
      <c r="AQ118" s="225">
        <f t="shared" si="690"/>
        <v>3194575.4099999964</v>
      </c>
      <c r="AR118" s="225">
        <f t="shared" ref="AR118:AS118" si="691">+AR97-AR104</f>
        <v>3838436.9499999993</v>
      </c>
      <c r="AS118" s="225">
        <f t="shared" si="691"/>
        <v>6431316.0599999987</v>
      </c>
      <c r="AT118" s="225">
        <f t="shared" ref="AT118" si="692">+AT97-AT104</f>
        <v>6733328.1600000001</v>
      </c>
      <c r="AU118" s="92"/>
      <c r="AV118" s="367"/>
      <c r="AW118" s="406">
        <f t="shared" si="638"/>
        <v>-1.8862861068951371</v>
      </c>
      <c r="AX118" s="190">
        <f t="shared" si="638"/>
        <v>-4.8519269249085717</v>
      </c>
      <c r="AY118" s="191">
        <f t="shared" si="638"/>
        <v>-0.52161849675274607</v>
      </c>
      <c r="AZ118" s="191">
        <f t="shared" si="638"/>
        <v>-0.46359738283996416</v>
      </c>
      <c r="BA118" s="191">
        <f t="shared" si="638"/>
        <v>-0.50210650707615834</v>
      </c>
      <c r="BB118" s="191">
        <f t="shared" si="638"/>
        <v>-905.08415254874819</v>
      </c>
      <c r="BC118" s="191">
        <f t="shared" si="638"/>
        <v>1.6061340725394513</v>
      </c>
      <c r="BD118" s="191">
        <f t="shared" si="638"/>
        <v>-18.006702667230229</v>
      </c>
      <c r="BE118" s="191">
        <f t="shared" si="638"/>
        <v>-0.32460798759648485</v>
      </c>
      <c r="BF118" s="191">
        <f t="shared" si="638"/>
        <v>1.0390819862362795</v>
      </c>
      <c r="BG118" s="191">
        <f t="shared" si="639"/>
        <v>0.63816560628365993</v>
      </c>
      <c r="BH118" s="191">
        <f t="shared" si="639"/>
        <v>10.825252562871906</v>
      </c>
      <c r="BI118" s="191">
        <f t="shared" si="639"/>
        <v>5.6230106895543344</v>
      </c>
      <c r="BJ118" s="191">
        <f t="shared" si="639"/>
        <v>-0.81820278472016161</v>
      </c>
      <c r="BK118" s="191">
        <f t="shared" si="639"/>
        <v>-0.59962725305856002</v>
      </c>
      <c r="BL118" s="191">
        <f t="shared" si="639"/>
        <v>4.3464403942202425</v>
      </c>
      <c r="BM118" s="191">
        <f t="shared" si="639"/>
        <v>-0.13989941268357145</v>
      </c>
      <c r="BN118" s="191">
        <f t="shared" si="639"/>
        <v>-0.94370569298027296</v>
      </c>
      <c r="BO118" s="191">
        <f t="shared" si="639"/>
        <v>-0.46895977841868008</v>
      </c>
      <c r="BP118" s="314">
        <f t="shared" si="639"/>
        <v>12.541667125473529</v>
      </c>
      <c r="BQ118" s="314">
        <f t="shared" si="640"/>
        <v>0.35447020429042314</v>
      </c>
      <c r="BR118" s="314">
        <f t="shared" si="640"/>
        <v>-4.5548882809476408E-2</v>
      </c>
      <c r="BS118" s="439">
        <f t="shared" si="640"/>
        <v>0.34064349802590682</v>
      </c>
      <c r="BT118" s="380">
        <f t="shared" si="640"/>
        <v>-4.7959479627549713E-2</v>
      </c>
      <c r="BU118" s="380">
        <f t="shared" si="640"/>
        <v>-0.73178661948255996</v>
      </c>
      <c r="BV118" s="380">
        <f t="shared" si="640"/>
        <v>-2.3931606205836795</v>
      </c>
      <c r="BW118" s="380">
        <f t="shared" si="640"/>
        <v>-2.38564089982789</v>
      </c>
      <c r="BX118" s="380">
        <f t="shared" si="640"/>
        <v>-0.64874916723053855</v>
      </c>
      <c r="BY118" s="380">
        <f t="shared" si="640"/>
        <v>0.19256999580398354</v>
      </c>
      <c r="BZ118" s="380">
        <f t="shared" si="640"/>
        <v>12.920656323033811</v>
      </c>
      <c r="CA118" s="380">
        <f>IF(ISERROR((AS118-AG118)/AG118)=TRUE,0,(AS118-AG118)/AG118)</f>
        <v>1.3158492534653683</v>
      </c>
      <c r="CB118" s="380">
        <f>IF(ISERROR((AT118-AH118)/AH118)=TRUE,0,(AT118-AH118)/AH118)</f>
        <v>-0.39433795345350364</v>
      </c>
      <c r="CC118" s="91">
        <f>O118-C118</f>
        <v>-820880.58999999985</v>
      </c>
      <c r="CD118" s="61">
        <f>P118-D118</f>
        <v>3742425.4900000021</v>
      </c>
      <c r="CE118" s="62">
        <f>Q118-E118</f>
        <v>1648243.7599999979</v>
      </c>
      <c r="CF118" s="62">
        <f>R118-F118</f>
        <v>-502754.70000000298</v>
      </c>
      <c r="CG118" s="62">
        <f>S118-G118</f>
        <v>-3140793.7700000033</v>
      </c>
      <c r="CH118" s="62">
        <f>T118-H118</f>
        <v>4903546.8200000077</v>
      </c>
      <c r="CI118" s="62">
        <f>U118-I118</f>
        <v>3222902.6799999997</v>
      </c>
      <c r="CJ118" s="62">
        <f>V118-J118</f>
        <v>869243.31999999657</v>
      </c>
      <c r="CK118" s="62">
        <f>W118-K118</f>
        <v>-419199.31999999844</v>
      </c>
      <c r="CL118" s="62">
        <f>X118-L118</f>
        <v>3375527.429999996</v>
      </c>
      <c r="CM118" s="62">
        <f>Y118-M118</f>
        <v>1816228.3200000003</v>
      </c>
      <c r="CN118" s="62">
        <f>Z118-N118</f>
        <v>4505291.5</v>
      </c>
      <c r="CO118" s="62">
        <f>AA118-O118</f>
        <v>-2168778.8599999994</v>
      </c>
      <c r="CP118" s="62">
        <f>AB118-P118</f>
        <v>-2430960.5100000016</v>
      </c>
      <c r="CQ118" s="62">
        <f>AC118-Q118</f>
        <v>906408.98000000417</v>
      </c>
      <c r="CR118" s="62">
        <f>AD118-R118</f>
        <v>2528365.0600000024</v>
      </c>
      <c r="CS118" s="62">
        <f>AE118-S118</f>
        <v>-435708.37999999896</v>
      </c>
      <c r="CT118" s="62">
        <f>AF118-T118</f>
        <v>-4622392.2600000016</v>
      </c>
      <c r="CU118" s="62">
        <f>AG118-U118</f>
        <v>-2452436.3599999957</v>
      </c>
      <c r="CV118" s="333">
        <f>AH118-V118</f>
        <v>10296332.460000003</v>
      </c>
      <c r="CW118" s="333">
        <f>AI118-W118</f>
        <v>309169.77000000142</v>
      </c>
      <c r="CX118" s="331">
        <f>AJ118-X118</f>
        <v>-301720.09999999776</v>
      </c>
      <c r="CY118" s="331">
        <f>AK118-Y118</f>
        <v>1588162.570000004</v>
      </c>
      <c r="CZ118" s="331">
        <f>AL118-Z118</f>
        <v>-236031.37999999523</v>
      </c>
      <c r="DA118" s="331">
        <f>AM118-AA118</f>
        <v>1869331.3200000003</v>
      </c>
      <c r="DB118" s="331">
        <f>AN118-AB118</f>
        <v>-1292635.3399999961</v>
      </c>
      <c r="DC118" s="331">
        <f>AO118-AC118</f>
        <v>1443817.879999999</v>
      </c>
      <c r="DD118" s="331">
        <f>AP118-AD118</f>
        <v>-2017658.1900000013</v>
      </c>
      <c r="DE118" s="331">
        <f>AQ118-AE118</f>
        <v>515843.40999999642</v>
      </c>
      <c r="DF118" s="331">
        <f>AR118-AF118</f>
        <v>3562700.1699999981</v>
      </c>
      <c r="DG118" s="331">
        <f>AS118-AG118</f>
        <v>3654228.5399999954</v>
      </c>
      <c r="DH118" s="331">
        <f>AT118-AH118</f>
        <v>-4383974.3000000026</v>
      </c>
      <c r="DI118" s="348"/>
    </row>
    <row r="119" spans="1:113" s="37" customFormat="1" x14ac:dyDescent="0.25">
      <c r="A119" s="139"/>
      <c r="B119" s="38" t="s">
        <v>34</v>
      </c>
      <c r="C119" s="91">
        <f t="shared" si="641"/>
        <v>2028456.349999994</v>
      </c>
      <c r="D119" s="92">
        <f t="shared" si="641"/>
        <v>2646070.3600000069</v>
      </c>
      <c r="E119" s="92">
        <f t="shared" si="620"/>
        <v>-2536150.3099999987</v>
      </c>
      <c r="F119" s="92">
        <f t="shared" si="620"/>
        <v>1520152.9199999981</v>
      </c>
      <c r="G119" s="92">
        <f t="shared" si="620"/>
        <v>2743294.8300000019</v>
      </c>
      <c r="H119" s="92">
        <f t="shared" si="620"/>
        <v>-1258785.0899999999</v>
      </c>
      <c r="I119" s="92">
        <f t="shared" si="620"/>
        <v>3328845.6199999973</v>
      </c>
      <c r="J119" s="92">
        <f t="shared" si="620"/>
        <v>1102436.3200000003</v>
      </c>
      <c r="K119" s="92">
        <f t="shared" si="620"/>
        <v>-3930.4499999992549</v>
      </c>
      <c r="L119" s="258">
        <f t="shared" si="620"/>
        <v>3424559.8599999994</v>
      </c>
      <c r="M119" s="34">
        <f t="shared" si="620"/>
        <v>3471065.1600000039</v>
      </c>
      <c r="N119" s="92">
        <f t="shared" si="620"/>
        <v>-514800.05999999866</v>
      </c>
      <c r="O119" s="34">
        <f t="shared" si="620"/>
        <v>-648778.33999999985</v>
      </c>
      <c r="P119" s="92">
        <f t="shared" ref="P119:S119" si="693">+P98-P105</f>
        <v>5155445.129999999</v>
      </c>
      <c r="Q119" s="92">
        <f t="shared" si="693"/>
        <v>-2056249.8000000007</v>
      </c>
      <c r="R119" s="92">
        <f t="shared" si="693"/>
        <v>7439269.9400000013</v>
      </c>
      <c r="S119" s="92">
        <f t="shared" si="693"/>
        <v>2523032.5</v>
      </c>
      <c r="T119" s="92">
        <f t="shared" ref="T119:U119" si="694">+T98-T105</f>
        <v>4494427.5000000037</v>
      </c>
      <c r="U119" s="92">
        <f t="shared" si="694"/>
        <v>-1615395.2599999979</v>
      </c>
      <c r="V119" s="92">
        <f t="shared" ref="V119:W119" si="695">+V98-V105</f>
        <v>1041665</v>
      </c>
      <c r="W119" s="92">
        <f t="shared" si="695"/>
        <v>2328663.2799999975</v>
      </c>
      <c r="X119" s="258">
        <f t="shared" ref="X119:Y119" si="696">+X98-X105</f>
        <v>9172320.5999999978</v>
      </c>
      <c r="Y119" s="34">
        <f t="shared" si="696"/>
        <v>1710367.179999996</v>
      </c>
      <c r="Z119" s="225">
        <f t="shared" ref="Z119" si="697">+Z98-Z105</f>
        <v>5139078</v>
      </c>
      <c r="AA119" s="225">
        <f t="shared" ref="AA119:AB119" si="698">+AA98-AA105</f>
        <v>782938.14000000432</v>
      </c>
      <c r="AB119" s="225">
        <f t="shared" si="698"/>
        <v>-594236.05000000075</v>
      </c>
      <c r="AC119" s="225">
        <f t="shared" ref="AC119:AD119" si="699">+AC98-AC105</f>
        <v>218614.60000000149</v>
      </c>
      <c r="AD119" s="225">
        <f t="shared" si="699"/>
        <v>5958296.8399999961</v>
      </c>
      <c r="AE119" s="225">
        <f t="shared" ref="AE119:AF119" si="700">+AE98-AE105</f>
        <v>4657056</v>
      </c>
      <c r="AF119" s="225">
        <f t="shared" si="700"/>
        <v>1862946.4400000013</v>
      </c>
      <c r="AG119" s="225">
        <f t="shared" ref="AG119:AH119" si="701">+AG98-AG105</f>
        <v>3960787.5099999979</v>
      </c>
      <c r="AH119" s="225">
        <f t="shared" si="701"/>
        <v>3565479.0700000003</v>
      </c>
      <c r="AI119" s="92">
        <f t="shared" ref="AI119" si="702">+AI98-AI105</f>
        <v>651691.21999999881</v>
      </c>
      <c r="AJ119" s="367">
        <f t="shared" ref="AJ119:AK119" si="703">+AJ98-AJ105</f>
        <v>7706276.8499999978</v>
      </c>
      <c r="AK119" s="454">
        <f t="shared" si="703"/>
        <v>9753330.0800000019</v>
      </c>
      <c r="AL119" s="292">
        <f t="shared" ref="AL119:AM119" si="704">+AL98-AL105</f>
        <v>2158247.09</v>
      </c>
      <c r="AM119" s="292">
        <f t="shared" si="704"/>
        <v>-2293599.3900000006</v>
      </c>
      <c r="AN119" s="292">
        <f t="shared" ref="AN119" si="705">+AN98-AN105</f>
        <v>-1811440.9699999988</v>
      </c>
      <c r="AO119" s="225">
        <f t="shared" ref="AO119" si="706">+AO98-AO105</f>
        <v>2754839.4400000013</v>
      </c>
      <c r="AP119" s="225">
        <f t="shared" ref="AP119:AQ119" si="707">+AP98-AP105</f>
        <v>3933149.2699999996</v>
      </c>
      <c r="AQ119" s="225">
        <f t="shared" si="707"/>
        <v>2378838.4899999984</v>
      </c>
      <c r="AR119" s="225">
        <f t="shared" ref="AR119:AS119" si="708">+AR98-AR105</f>
        <v>5496640.8599999994</v>
      </c>
      <c r="AS119" s="225">
        <f t="shared" si="708"/>
        <v>-3505864.1900000013</v>
      </c>
      <c r="AT119" s="225">
        <f t="shared" ref="AT119" si="709">+AT98-AT105</f>
        <v>-2199854.4699999988</v>
      </c>
      <c r="AU119" s="92"/>
      <c r="AV119" s="367"/>
      <c r="AW119" s="406">
        <f t="shared" si="638"/>
        <v>-1.3198384525257356</v>
      </c>
      <c r="AX119" s="190">
        <f t="shared" si="638"/>
        <v>0.94834015298065832</v>
      </c>
      <c r="AY119" s="191">
        <f t="shared" si="638"/>
        <v>-0.1892240014748961</v>
      </c>
      <c r="AZ119" s="191">
        <f t="shared" si="638"/>
        <v>3.893764201038413</v>
      </c>
      <c r="BA119" s="191">
        <f t="shared" si="638"/>
        <v>-8.0291162142423378E-2</v>
      </c>
      <c r="BB119" s="191">
        <f t="shared" si="638"/>
        <v>-4.5704486299563687</v>
      </c>
      <c r="BC119" s="191">
        <f t="shared" si="638"/>
        <v>-1.4852719063613407</v>
      </c>
      <c r="BD119" s="191">
        <f t="shared" si="638"/>
        <v>-5.5124562659546884E-2</v>
      </c>
      <c r="BE119" s="191">
        <f t="shared" si="638"/>
        <v>-593.46734597830755</v>
      </c>
      <c r="BF119" s="191">
        <f t="shared" si="638"/>
        <v>1.6783940053540192</v>
      </c>
      <c r="BG119" s="191">
        <f t="shared" si="639"/>
        <v>-0.50725005116297095</v>
      </c>
      <c r="BH119" s="191">
        <f t="shared" si="639"/>
        <v>-10.982667834187923</v>
      </c>
      <c r="BI119" s="191">
        <f t="shared" si="639"/>
        <v>-2.2067883462324045</v>
      </c>
      <c r="BJ119" s="191">
        <f t="shared" si="639"/>
        <v>-1.1152637716076323</v>
      </c>
      <c r="BK119" s="191">
        <f t="shared" si="639"/>
        <v>-1.1063171410399657</v>
      </c>
      <c r="BL119" s="191">
        <f t="shared" si="639"/>
        <v>-0.19907505870125811</v>
      </c>
      <c r="BM119" s="191">
        <f t="shared" si="639"/>
        <v>0.84581688900162799</v>
      </c>
      <c r="BN119" s="191">
        <f t="shared" si="639"/>
        <v>-0.58549861133592662</v>
      </c>
      <c r="BO119" s="191">
        <f t="shared" si="639"/>
        <v>-3.4518999207661429</v>
      </c>
      <c r="BP119" s="314">
        <f t="shared" si="639"/>
        <v>2.4228653837846141</v>
      </c>
      <c r="BQ119" s="314">
        <f t="shared" si="640"/>
        <v>-0.72014364395353903</v>
      </c>
      <c r="BR119" s="314">
        <f t="shared" si="640"/>
        <v>-0.15983346133801737</v>
      </c>
      <c r="BS119" s="439">
        <f t="shared" si="640"/>
        <v>4.7024773358899603</v>
      </c>
      <c r="BT119" s="380">
        <f t="shared" si="640"/>
        <v>-0.58003223730015385</v>
      </c>
      <c r="BU119" s="380">
        <f t="shared" si="640"/>
        <v>-3.9294771487310451</v>
      </c>
      <c r="BV119" s="380">
        <f t="shared" si="640"/>
        <v>2.0483525359997876</v>
      </c>
      <c r="BW119" s="380">
        <f t="shared" si="640"/>
        <v>11.601351602317424</v>
      </c>
      <c r="BX119" s="380">
        <f t="shared" si="640"/>
        <v>-0.33988698857776239</v>
      </c>
      <c r="BY119" s="380">
        <f t="shared" si="640"/>
        <v>-0.48919693256855867</v>
      </c>
      <c r="BZ119" s="380">
        <f t="shared" si="640"/>
        <v>1.9505093340203572</v>
      </c>
      <c r="CA119" s="380">
        <f>IF(ISERROR((AS119-AG119)/AG119)=TRUE,0,(AS119-AG119)/AG119)</f>
        <v>-1.8851432148653697</v>
      </c>
      <c r="CB119" s="380">
        <f>IF(ISERROR((AT119-AH119)/AH119)=TRUE,0,(AT119-AH119)/AH119)</f>
        <v>-1.6169870659204286</v>
      </c>
      <c r="CC119" s="91">
        <f>O119-C119</f>
        <v>-2677234.6899999939</v>
      </c>
      <c r="CD119" s="61">
        <f>P119-D119</f>
        <v>2509374.7699999921</v>
      </c>
      <c r="CE119" s="62">
        <f>Q119-E119</f>
        <v>479900.50999999791</v>
      </c>
      <c r="CF119" s="62">
        <f>R119-F119</f>
        <v>5919117.0200000033</v>
      </c>
      <c r="CG119" s="62">
        <f>S119-G119</f>
        <v>-220262.33000000194</v>
      </c>
      <c r="CH119" s="62">
        <f>T119-H119</f>
        <v>5753212.5900000036</v>
      </c>
      <c r="CI119" s="62">
        <f>U119-I119</f>
        <v>-4944240.8799999952</v>
      </c>
      <c r="CJ119" s="62">
        <f>V119-J119</f>
        <v>-60771.320000000298</v>
      </c>
      <c r="CK119" s="62">
        <f>W119-K119</f>
        <v>2332593.7299999967</v>
      </c>
      <c r="CL119" s="62">
        <f>X119-L119</f>
        <v>5747760.7399999984</v>
      </c>
      <c r="CM119" s="62">
        <f>Y119-M119</f>
        <v>-1760697.9800000079</v>
      </c>
      <c r="CN119" s="62">
        <f>Z119-N119</f>
        <v>5653878.0599999987</v>
      </c>
      <c r="CO119" s="62">
        <f>AA119-O119</f>
        <v>1431716.4800000042</v>
      </c>
      <c r="CP119" s="62">
        <f>AB119-P119</f>
        <v>-5749681.1799999997</v>
      </c>
      <c r="CQ119" s="62">
        <f>AC119-Q119</f>
        <v>2274864.4000000022</v>
      </c>
      <c r="CR119" s="62">
        <f>AD119-R119</f>
        <v>-1480973.1000000052</v>
      </c>
      <c r="CS119" s="62">
        <f>AE119-S119</f>
        <v>2134023.5</v>
      </c>
      <c r="CT119" s="62">
        <f>AF119-T119</f>
        <v>-2631481.0600000024</v>
      </c>
      <c r="CU119" s="62">
        <f>AG119-U119</f>
        <v>5576182.7699999958</v>
      </c>
      <c r="CV119" s="333">
        <f>AH119-V119</f>
        <v>2523814.0700000003</v>
      </c>
      <c r="CW119" s="333">
        <f>AI119-W119</f>
        <v>-1676972.0599999987</v>
      </c>
      <c r="CX119" s="331">
        <f>AJ119-X119</f>
        <v>-1466043.75</v>
      </c>
      <c r="CY119" s="331">
        <f>AK119-Y119</f>
        <v>8042962.900000006</v>
      </c>
      <c r="CZ119" s="331">
        <f>AL119-Z119</f>
        <v>-2980830.91</v>
      </c>
      <c r="DA119" s="331">
        <f>AM119-AA119</f>
        <v>-3076537.5300000049</v>
      </c>
      <c r="DB119" s="331">
        <f>AN119-AB119</f>
        <v>-1217204.9199999981</v>
      </c>
      <c r="DC119" s="331">
        <f>AO119-AC119</f>
        <v>2536224.84</v>
      </c>
      <c r="DD119" s="331">
        <f>AP119-AD119</f>
        <v>-2025147.5699999966</v>
      </c>
      <c r="DE119" s="331">
        <f>AQ119-AE119</f>
        <v>-2278217.5100000016</v>
      </c>
      <c r="DF119" s="331">
        <f>AR119-AF119</f>
        <v>3633694.4199999981</v>
      </c>
      <c r="DG119" s="331">
        <f>AS119-AG119</f>
        <v>-7466651.6999999993</v>
      </c>
      <c r="DH119" s="331">
        <f>AT119-AH119</f>
        <v>-5765333.5399999991</v>
      </c>
      <c r="DI119" s="348"/>
    </row>
    <row r="120" spans="1:113" s="122" customFormat="1" ht="15.75" thickBot="1" x14ac:dyDescent="0.3">
      <c r="A120" s="140"/>
      <c r="B120" s="49" t="s">
        <v>35</v>
      </c>
      <c r="C120" s="118">
        <f>SUM(C115:C119)</f>
        <v>-321309.42000000738</v>
      </c>
      <c r="D120" s="119">
        <f t="shared" ref="D120:CE120" si="710">SUM(D115:D119)</f>
        <v>-13359443.839999991</v>
      </c>
      <c r="E120" s="119">
        <f t="shared" si="710"/>
        <v>-16700081.399999997</v>
      </c>
      <c r="F120" s="35">
        <f t="shared" si="710"/>
        <v>253031.86000000499</v>
      </c>
      <c r="G120" s="119">
        <f t="shared" si="710"/>
        <v>21165876.629999999</v>
      </c>
      <c r="H120" s="119">
        <f t="shared" si="710"/>
        <v>4806092.7299999977</v>
      </c>
      <c r="I120" s="119">
        <f t="shared" si="710"/>
        <v>211881.77999999467</v>
      </c>
      <c r="J120" s="119">
        <f t="shared" si="710"/>
        <v>-1358944.9399999972</v>
      </c>
      <c r="K120" s="119">
        <f t="shared" si="710"/>
        <v>9945608.0600000061</v>
      </c>
      <c r="L120" s="257">
        <f t="shared" si="710"/>
        <v>28310858.390000001</v>
      </c>
      <c r="M120" s="35">
        <f t="shared" si="710"/>
        <v>28227335.45999999</v>
      </c>
      <c r="N120" s="119">
        <f t="shared" si="710"/>
        <v>-2659294.8399999943</v>
      </c>
      <c r="O120" s="270">
        <f t="shared" si="710"/>
        <v>-1610630.7800000077</v>
      </c>
      <c r="P120" s="35">
        <f t="shared" ref="P120:S120" si="711">SUM(P115:P119)</f>
        <v>12248813.58</v>
      </c>
      <c r="Q120" s="119">
        <f t="shared" si="711"/>
        <v>-2830338.4299999964</v>
      </c>
      <c r="R120" s="119">
        <f t="shared" si="711"/>
        <v>1877653.1800000034</v>
      </c>
      <c r="S120" s="119">
        <f t="shared" si="711"/>
        <v>29250171.619999986</v>
      </c>
      <c r="T120" s="119">
        <f t="shared" ref="T120:U120" si="712">SUM(T115:T119)</f>
        <v>23018909.820000011</v>
      </c>
      <c r="U120" s="119">
        <f t="shared" si="712"/>
        <v>-831890.62000000104</v>
      </c>
      <c r="V120" s="119">
        <f t="shared" ref="V120:W120" si="713">SUM(V115:V119)</f>
        <v>-48466</v>
      </c>
      <c r="W120" s="119">
        <f t="shared" si="713"/>
        <v>9986208.1100000013</v>
      </c>
      <c r="X120" s="257">
        <f t="shared" ref="X120:Y120" si="714">SUM(X115:X119)</f>
        <v>41599421.760000005</v>
      </c>
      <c r="Y120" s="35">
        <f t="shared" si="714"/>
        <v>34976764.820000008</v>
      </c>
      <c r="Z120" s="224">
        <f t="shared" ref="Z120" si="715">SUM(Z115:Z119)</f>
        <v>26543046</v>
      </c>
      <c r="AA120" s="224">
        <f t="shared" ref="AA120:AB120" si="716">SUM(AA115:AA119)</f>
        <v>-10654065.789999992</v>
      </c>
      <c r="AB120" s="224">
        <f t="shared" si="716"/>
        <v>-7755049.1900000032</v>
      </c>
      <c r="AC120" s="224">
        <f t="shared" ref="AC120:AD120" si="717">SUM(AC115:AC119)</f>
        <v>-22783210.48</v>
      </c>
      <c r="AD120" s="224">
        <f t="shared" si="717"/>
        <v>12339825.189999994</v>
      </c>
      <c r="AE120" s="224">
        <f t="shared" ref="AE120:AF120" si="718">SUM(AE115:AE119)</f>
        <v>12531263</v>
      </c>
      <c r="AF120" s="224">
        <f t="shared" si="718"/>
        <v>-2557952.7700000051</v>
      </c>
      <c r="AG120" s="224">
        <f t="shared" ref="AG120:AH120" si="719">SUM(AG115:AG119)</f>
        <v>7698921.3600000069</v>
      </c>
      <c r="AH120" s="224">
        <f t="shared" si="719"/>
        <v>17142745.369999997</v>
      </c>
      <c r="AI120" s="119">
        <f t="shared" ref="AI120" si="720">SUM(AI115:AI119)</f>
        <v>-252392.24999999953</v>
      </c>
      <c r="AJ120" s="364">
        <f t="shared" ref="AJ120:AK120" si="721">SUM(AJ115:AJ119)</f>
        <v>54819809.600000009</v>
      </c>
      <c r="AK120" s="451">
        <f t="shared" si="721"/>
        <v>36819532.780000016</v>
      </c>
      <c r="AL120" s="244">
        <f t="shared" ref="AL120:AM120" si="722">SUM(AL115:AL119)</f>
        <v>16182752.860000003</v>
      </c>
      <c r="AM120" s="244">
        <f t="shared" si="722"/>
        <v>-6173109.5299999937</v>
      </c>
      <c r="AN120" s="244">
        <f t="shared" ref="AN120" si="723">SUM(AN115:AN119)</f>
        <v>-10982117.359999994</v>
      </c>
      <c r="AO120" s="224">
        <f t="shared" ref="AO120" si="724">SUM(AO115:AO119)</f>
        <v>-10075648.920000002</v>
      </c>
      <c r="AP120" s="224">
        <f t="shared" ref="AP120:AQ120" si="725">SUM(AP115:AP119)</f>
        <v>10202676.780000005</v>
      </c>
      <c r="AQ120" s="224">
        <f t="shared" si="725"/>
        <v>12484915.979999997</v>
      </c>
      <c r="AR120" s="224">
        <f t="shared" ref="AR120:AS120" si="726">SUM(AR115:AR119)</f>
        <v>20689922.609999992</v>
      </c>
      <c r="AS120" s="224">
        <f t="shared" si="726"/>
        <v>-10326424.289999997</v>
      </c>
      <c r="AT120" s="224">
        <f t="shared" ref="AT120" si="727">SUM(AT115:AT119)</f>
        <v>-8226146.6299999896</v>
      </c>
      <c r="AU120" s="119"/>
      <c r="AV120" s="364"/>
      <c r="AW120" s="170">
        <f t="shared" si="638"/>
        <v>4.0127094935466587</v>
      </c>
      <c r="AX120" s="173">
        <f t="shared" si="638"/>
        <v>-1.916865531731597</v>
      </c>
      <c r="AY120" s="174">
        <f t="shared" si="638"/>
        <v>-0.8305194829768916</v>
      </c>
      <c r="AZ120" s="174">
        <f t="shared" si="638"/>
        <v>6.4206196010256038</v>
      </c>
      <c r="BA120" s="174">
        <f t="shared" si="638"/>
        <v>0.38194945247585466</v>
      </c>
      <c r="BB120" s="174">
        <f t="shared" si="638"/>
        <v>3.7895267763591454</v>
      </c>
      <c r="BC120" s="174">
        <f t="shared" si="638"/>
        <v>-4.9262017715729121</v>
      </c>
      <c r="BD120" s="174">
        <f t="shared" si="638"/>
        <v>-0.96433556756169969</v>
      </c>
      <c r="BE120" s="174">
        <f t="shared" si="638"/>
        <v>4.0822089262981809E-3</v>
      </c>
      <c r="BF120" s="174">
        <f t="shared" si="638"/>
        <v>0.46938044713945548</v>
      </c>
      <c r="BG120" s="174">
        <f t="shared" si="639"/>
        <v>0.23910968747172073</v>
      </c>
      <c r="BH120" s="174">
        <f t="shared" si="639"/>
        <v>-10.981234724615966</v>
      </c>
      <c r="BI120" s="174">
        <f t="shared" si="639"/>
        <v>5.614840547130199</v>
      </c>
      <c r="BJ120" s="174">
        <f t="shared" si="639"/>
        <v>-1.6331265586948382</v>
      </c>
      <c r="BK120" s="174">
        <f t="shared" si="639"/>
        <v>7.0496417808240794</v>
      </c>
      <c r="BL120" s="174">
        <f t="shared" si="639"/>
        <v>5.5719406125895787</v>
      </c>
      <c r="BM120" s="174">
        <f t="shared" si="639"/>
        <v>-0.57158326580786034</v>
      </c>
      <c r="BN120" s="174">
        <f t="shared" si="639"/>
        <v>-1.1111239754620146</v>
      </c>
      <c r="BO120" s="174">
        <f t="shared" si="639"/>
        <v>-10.254727935266294</v>
      </c>
      <c r="BP120" s="308">
        <f t="shared" si="639"/>
        <v>-354.70662670738244</v>
      </c>
      <c r="BQ120" s="308">
        <f t="shared" si="640"/>
        <v>-1.0252740827368958</v>
      </c>
      <c r="BR120" s="308">
        <f t="shared" si="640"/>
        <v>0.31780220206599336</v>
      </c>
      <c r="BS120" s="440">
        <f t="shared" si="640"/>
        <v>5.2685489052043434E-2</v>
      </c>
      <c r="BT120" s="381">
        <f t="shared" si="640"/>
        <v>-0.39032043044343884</v>
      </c>
      <c r="BU120" s="381">
        <f t="shared" si="640"/>
        <v>-0.42058650174714207</v>
      </c>
      <c r="BV120" s="381">
        <f t="shared" si="640"/>
        <v>0.41612478411629383</v>
      </c>
      <c r="BW120" s="381">
        <f t="shared" si="640"/>
        <v>-0.55775991584483653</v>
      </c>
      <c r="BX120" s="381">
        <f t="shared" si="640"/>
        <v>-0.17319114145408651</v>
      </c>
      <c r="BY120" s="381">
        <f t="shared" si="640"/>
        <v>-3.6985114748611754E-3</v>
      </c>
      <c r="BZ120" s="381">
        <f t="shared" si="640"/>
        <v>-9.0884693621610335</v>
      </c>
      <c r="CA120" s="381">
        <f>IF(ISERROR((AS120-AG120)/AG120)=TRUE,0,(AS120-AG120)/AG120)</f>
        <v>-2.3412819545931809</v>
      </c>
      <c r="CB120" s="381">
        <f>IF(ISERROR((AT120-AH120)/AH120)=TRUE,0,(AT120-AH120)/AH120)</f>
        <v>-1.4798616821548221</v>
      </c>
      <c r="CC120" s="118">
        <f t="shared" si="585"/>
        <v>-1289321.3600000003</v>
      </c>
      <c r="CD120" s="120">
        <f t="shared" si="710"/>
        <v>25608257.419999991</v>
      </c>
      <c r="CE120" s="121">
        <f t="shared" si="710"/>
        <v>13869742.969999999</v>
      </c>
      <c r="CF120" s="121">
        <f t="shared" ref="CF120:CG120" si="728">SUM(CF115:CF119)</f>
        <v>1624621.3199999984</v>
      </c>
      <c r="CG120" s="121">
        <f t="shared" si="728"/>
        <v>8084294.9899999853</v>
      </c>
      <c r="CH120" s="121">
        <f t="shared" ref="CH120:CI120" si="729">SUM(CH115:CH119)</f>
        <v>18212817.090000011</v>
      </c>
      <c r="CI120" s="121">
        <f t="shared" si="729"/>
        <v>-1043772.3999999962</v>
      </c>
      <c r="CJ120" s="121">
        <f t="shared" ref="CJ120:CK120" si="730">SUM(CJ115:CJ119)</f>
        <v>1310478.9399999972</v>
      </c>
      <c r="CK120" s="121">
        <f t="shared" si="730"/>
        <v>40600.049999996088</v>
      </c>
      <c r="CL120" s="121">
        <f t="shared" ref="CL120:CM120" si="731">SUM(CL115:CL119)</f>
        <v>13288563.370000008</v>
      </c>
      <c r="CM120" s="121">
        <f t="shared" si="731"/>
        <v>6749429.3600000106</v>
      </c>
      <c r="CN120" s="121">
        <f t="shared" ref="CN120" si="732">SUM(CN115:CN119)</f>
        <v>29202340.839999996</v>
      </c>
      <c r="CO120" s="121">
        <f t="shared" ref="CO120:CP120" si="733">SUM(CO115:CO119)</f>
        <v>-9043435.0099999849</v>
      </c>
      <c r="CP120" s="121">
        <f t="shared" si="733"/>
        <v>-20003862.770000003</v>
      </c>
      <c r="CQ120" s="121">
        <f t="shared" ref="CQ120:CR120" si="734">SUM(CQ115:CQ119)</f>
        <v>-19952872.050000004</v>
      </c>
      <c r="CR120" s="121">
        <f t="shared" si="734"/>
        <v>10462172.00999999</v>
      </c>
      <c r="CS120" s="121">
        <f t="shared" ref="CS120:CT120" si="735">SUM(CS115:CS119)</f>
        <v>-16718908.619999986</v>
      </c>
      <c r="CT120" s="121">
        <f t="shared" si="735"/>
        <v>-25576862.590000015</v>
      </c>
      <c r="CU120" s="121">
        <f t="shared" ref="CU120:CV120" si="736">SUM(CU115:CU119)</f>
        <v>8530811.9800000079</v>
      </c>
      <c r="CV120" s="328">
        <f t="shared" si="736"/>
        <v>17191211.369999997</v>
      </c>
      <c r="CW120" s="328">
        <f t="shared" ref="CW120:CX120" si="737">SUM(CW115:CW119)</f>
        <v>-10238600.360000001</v>
      </c>
      <c r="CX120" s="328">
        <f t="shared" si="737"/>
        <v>13220387.839999998</v>
      </c>
      <c r="CY120" s="328">
        <f t="shared" ref="CY120" si="738">SUM(CY115:CY119)</f>
        <v>1842767.9600000102</v>
      </c>
      <c r="CZ120" s="328">
        <f t="shared" ref="CZ120:DA120" si="739">SUM(CZ115:CZ119)</f>
        <v>-10360293.139999997</v>
      </c>
      <c r="DA120" s="328">
        <f t="shared" si="739"/>
        <v>4480956.2599999988</v>
      </c>
      <c r="DB120" s="328">
        <f t="shared" ref="DB120" si="740">SUM(DB115:DB119)</f>
        <v>-3227068.1699999911</v>
      </c>
      <c r="DC120" s="328">
        <f t="shared" ref="DC120:DD120" si="741">SUM(DC115:DC119)</f>
        <v>12707561.559999999</v>
      </c>
      <c r="DD120" s="328">
        <f t="shared" si="741"/>
        <v>-2137148.4099999894</v>
      </c>
      <c r="DE120" s="328">
        <f t="shared" ref="DE120:DF120" si="742">SUM(DE115:DE119)</f>
        <v>-46347.02000000421</v>
      </c>
      <c r="DF120" s="328">
        <f t="shared" si="742"/>
        <v>23247875.379999999</v>
      </c>
      <c r="DG120" s="328">
        <f t="shared" ref="DG120:DH120" si="743">SUM(DG115:DG119)</f>
        <v>-18025345.650000006</v>
      </c>
      <c r="DH120" s="328">
        <f t="shared" si="743"/>
        <v>-25368891.999999989</v>
      </c>
      <c r="DI120" s="349"/>
    </row>
    <row r="121" spans="1:113" s="56" customFormat="1" x14ac:dyDescent="0.2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49"/>
      <c r="Y121" s="73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443"/>
      <c r="AL121" s="276"/>
      <c r="AM121" s="276"/>
      <c r="AN121" s="276"/>
      <c r="AO121" s="216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469"/>
      <c r="BT121" s="421"/>
      <c r="BU121" s="421"/>
      <c r="BV121" s="421"/>
      <c r="BW121" s="421"/>
      <c r="BX121" s="421"/>
      <c r="BY121" s="421"/>
      <c r="BZ121" s="421"/>
      <c r="CA121" s="421"/>
      <c r="CB121" s="421"/>
      <c r="CC121" s="71"/>
      <c r="CD121" s="74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22"/>
      <c r="DF121" s="322"/>
      <c r="DG121" s="322"/>
      <c r="DH121" s="322"/>
      <c r="DI121" s="346"/>
    </row>
    <row r="122" spans="1:113" s="56" customFormat="1" x14ac:dyDescent="0.25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47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47">
        <f>'NECO-ELECTRIC'!X122+'NECO-GAS'!X122</f>
        <v>225</v>
      </c>
      <c r="Y122" s="60">
        <f>'NECO-ELECTRIC'!Y122+'NECO-GAS'!Y122</f>
        <v>215</v>
      </c>
      <c r="Z122" s="228">
        <f>'NECO-ELECTRIC'!Z122+'NECO-GAS'!Z122</f>
        <v>180</v>
      </c>
      <c r="AA122" s="228">
        <f>'NECO-ELECTRIC'!AA122+'NECO-GAS'!AA122</f>
        <v>144</v>
      </c>
      <c r="AB122" s="228">
        <f>'NECO-ELECTRIC'!AB122+'NECO-GAS'!AB122</f>
        <v>143</v>
      </c>
      <c r="AC122" s="228">
        <f>'NECO-ELECTRIC'!AC122+'NECO-GAS'!AC122</f>
        <v>135</v>
      </c>
      <c r="AD122" s="228">
        <f>'NECO-ELECTRIC'!AD122+'NECO-GAS'!AD122</f>
        <v>128</v>
      </c>
      <c r="AE122" s="228">
        <f>'NECO-ELECTRIC'!AE122+'NECO-GAS'!AE122</f>
        <v>103</v>
      </c>
      <c r="AF122" s="228">
        <f>'NECO-ELECTRIC'!AF122+'NECO-GAS'!AF122</f>
        <v>133</v>
      </c>
      <c r="AG122" s="228">
        <f>'NECO-ELECTRIC'!AG122+'NECO-GAS'!AG122</f>
        <v>107</v>
      </c>
      <c r="AH122" s="228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41">
        <f>'NECO-ELECTRIC'!AK122+'NECO-GAS'!AK122</f>
        <v>97</v>
      </c>
      <c r="AL122" s="228">
        <f>'NECO-ELECTRIC'!AL122+'NECO-GAS'!AL122</f>
        <v>82</v>
      </c>
      <c r="AM122" s="228">
        <f>'NECO-ELECTRIC'!AM122+'NECO-GAS'!AM122</f>
        <v>66</v>
      </c>
      <c r="AN122" s="228">
        <f>'NECO-ELECTRIC'!AN122+'NECO-GAS'!AN122</f>
        <v>58</v>
      </c>
      <c r="AO122" s="228">
        <f>'NECO-ELECTRIC'!AO122+'NECO-GAS'!AO122</f>
        <v>48</v>
      </c>
      <c r="AP122" s="228">
        <f>'NECO-ELECTRIC'!AP122+'NECO-GAS'!AP122</f>
        <v>38</v>
      </c>
      <c r="AQ122" s="228">
        <f>'NECO-ELECTRIC'!AQ122+'NECO-GAS'!AQ122</f>
        <v>47</v>
      </c>
      <c r="AR122" s="228">
        <f>'NECO-ELECTRIC'!AR122+'NECO-GAS'!AR122</f>
        <v>62</v>
      </c>
      <c r="AS122" s="228">
        <f>'NECO-ELECTRIC'!AS122+'NECO-GAS'!AS122</f>
        <v>79</v>
      </c>
      <c r="AT122" s="228">
        <f>'NECO-ELECTRIC'!AT122+'NECO-GAS'!AT122</f>
        <v>63</v>
      </c>
      <c r="AU122" s="60"/>
      <c r="AV122" s="99"/>
      <c r="AW122" s="406">
        <f t="shared" ref="AW122:BF127" si="744">IF(ISERROR((O122-C122)/C122)=TRUE,0,(O122-C122)/C122)</f>
        <v>-0.35190615835777128</v>
      </c>
      <c r="AX122" s="190">
        <f t="shared" si="744"/>
        <v>-0.38396624472573837</v>
      </c>
      <c r="AY122" s="191">
        <f t="shared" si="744"/>
        <v>-0.48955613577023499</v>
      </c>
      <c r="AZ122" s="191">
        <f t="shared" si="744"/>
        <v>-0.53898768809849518</v>
      </c>
      <c r="BA122" s="191">
        <f t="shared" si="744"/>
        <v>-0.59071729957805907</v>
      </c>
      <c r="BB122" s="191">
        <f t="shared" si="744"/>
        <v>-0.61250000000000004</v>
      </c>
      <c r="BC122" s="191">
        <f t="shared" si="744"/>
        <v>-0.65502183406113534</v>
      </c>
      <c r="BD122" s="191">
        <f t="shared" si="744"/>
        <v>-0.64318529862174578</v>
      </c>
      <c r="BE122" s="191">
        <f t="shared" si="744"/>
        <v>-0.6023489932885906</v>
      </c>
      <c r="BF122" s="191">
        <f t="shared" si="744"/>
        <v>-0.58256029684601118</v>
      </c>
      <c r="BG122" s="191">
        <f t="shared" ref="BG122:BP127" si="745">IF(ISERROR((Y122-M122)/M122)=TRUE,0,(Y122-M122)/M122)</f>
        <v>-0.57171314741035861</v>
      </c>
      <c r="BH122" s="191">
        <f t="shared" si="745"/>
        <v>-0.60088691796008864</v>
      </c>
      <c r="BI122" s="191">
        <f t="shared" si="745"/>
        <v>-0.67420814479638014</v>
      </c>
      <c r="BJ122" s="191">
        <f t="shared" si="745"/>
        <v>-0.67351598173515981</v>
      </c>
      <c r="BK122" s="191">
        <f t="shared" si="745"/>
        <v>-0.65473145780051156</v>
      </c>
      <c r="BL122" s="191">
        <f t="shared" si="745"/>
        <v>-0.62017804154302669</v>
      </c>
      <c r="BM122" s="191">
        <f t="shared" si="745"/>
        <v>-0.64604810996563578</v>
      </c>
      <c r="BN122" s="191">
        <f t="shared" si="745"/>
        <v>-0.52329749103942658</v>
      </c>
      <c r="BO122" s="191">
        <f t="shared" si="745"/>
        <v>-0.54852320675105481</v>
      </c>
      <c r="BP122" s="316">
        <f t="shared" si="745"/>
        <v>-0.50643776824034337</v>
      </c>
      <c r="BQ122" s="316">
        <f t="shared" ref="BQ122:BZ127" si="746">IF(ISERROR((AI122-W122)/W122)=TRUE,0,(AI122-W122)/W122)</f>
        <v>-0.53164556962025311</v>
      </c>
      <c r="BR122" s="316">
        <f t="shared" si="746"/>
        <v>-0.50666666666666671</v>
      </c>
      <c r="BS122" s="465">
        <f t="shared" si="746"/>
        <v>-0.5488372093023256</v>
      </c>
      <c r="BT122" s="316">
        <f t="shared" si="746"/>
        <v>-0.5444444444444444</v>
      </c>
      <c r="BU122" s="316">
        <f t="shared" si="746"/>
        <v>-0.54166666666666663</v>
      </c>
      <c r="BV122" s="316">
        <f t="shared" si="746"/>
        <v>-0.59440559440559437</v>
      </c>
      <c r="BW122" s="316">
        <f t="shared" si="746"/>
        <v>-0.64444444444444449</v>
      </c>
      <c r="BX122" s="316">
        <f t="shared" si="746"/>
        <v>-0.703125</v>
      </c>
      <c r="BY122" s="316">
        <f t="shared" si="746"/>
        <v>-0.5436893203883495</v>
      </c>
      <c r="BZ122" s="316">
        <f t="shared" si="746"/>
        <v>-0.53383458646616544</v>
      </c>
      <c r="CA122" s="316">
        <f>IF(ISERROR((AS122-AG122)/AG122)=TRUE,0,(AS122-AG122)/AG122)</f>
        <v>-0.26168224299065418</v>
      </c>
      <c r="CB122" s="316">
        <f>IF(ISERROR((AT122-AH122)/AH122)=TRUE,0,(AT122-AH122)/AH122)</f>
        <v>-0.45217391304347826</v>
      </c>
      <c r="CC122" s="58">
        <f>O122-C122</f>
        <v>-240</v>
      </c>
      <c r="CD122" s="61">
        <f>P122-D122</f>
        <v>-273</v>
      </c>
      <c r="CE122" s="62">
        <f>Q122-E122</f>
        <v>-375</v>
      </c>
      <c r="CF122" s="62">
        <f>R122-F122</f>
        <v>-394</v>
      </c>
      <c r="CG122" s="62">
        <f>S122-G122</f>
        <v>-420</v>
      </c>
      <c r="CH122" s="62">
        <f>T122-H122</f>
        <v>-441</v>
      </c>
      <c r="CI122" s="62">
        <f>U122-I122</f>
        <v>-450</v>
      </c>
      <c r="CJ122" s="62">
        <f>V122-J122</f>
        <v>-420</v>
      </c>
      <c r="CK122" s="62">
        <f>W122-K122</f>
        <v>-359</v>
      </c>
      <c r="CL122" s="62">
        <f>X122-L122</f>
        <v>-314</v>
      </c>
      <c r="CM122" s="62">
        <f>Y122-M122</f>
        <v>-287</v>
      </c>
      <c r="CN122" s="62">
        <f>Z122-N122</f>
        <v>-271</v>
      </c>
      <c r="CO122" s="62">
        <f>AA122-O122</f>
        <v>-298</v>
      </c>
      <c r="CP122" s="62">
        <f>AB122-P122</f>
        <v>-295</v>
      </c>
      <c r="CQ122" s="62">
        <f>AC122-Q122</f>
        <v>-256</v>
      </c>
      <c r="CR122" s="62">
        <f>AD122-R122</f>
        <v>-209</v>
      </c>
      <c r="CS122" s="62">
        <f>AE122-S122</f>
        <v>-188</v>
      </c>
      <c r="CT122" s="62">
        <f>AF122-T122</f>
        <v>-146</v>
      </c>
      <c r="CU122" s="62">
        <f>AG122-U122</f>
        <v>-130</v>
      </c>
      <c r="CV122" s="210">
        <f>AH122-V122</f>
        <v>-118</v>
      </c>
      <c r="CW122" s="210">
        <f>AI122-W122</f>
        <v>-126</v>
      </c>
      <c r="CX122" s="210">
        <f>AJ122-X122</f>
        <v>-114</v>
      </c>
      <c r="CY122" s="210">
        <f>AK122-Y122</f>
        <v>-118</v>
      </c>
      <c r="CZ122" s="210">
        <f>AL122-Z122</f>
        <v>-98</v>
      </c>
      <c r="DA122" s="210">
        <f>AM122-AA122</f>
        <v>-78</v>
      </c>
      <c r="DB122" s="210">
        <f>AN122-AB122</f>
        <v>-85</v>
      </c>
      <c r="DC122" s="210">
        <f>AO122-AC122</f>
        <v>-87</v>
      </c>
      <c r="DD122" s="210">
        <f>AP122-AD122</f>
        <v>-90</v>
      </c>
      <c r="DE122" s="210">
        <f>AQ122-AE122</f>
        <v>-56</v>
      </c>
      <c r="DF122" s="210">
        <f>AR122-AF122</f>
        <v>-71</v>
      </c>
      <c r="DG122" s="210">
        <f>AS122-AG122</f>
        <v>-28</v>
      </c>
      <c r="DH122" s="210">
        <f>AT122-AH122</f>
        <v>-52</v>
      </c>
      <c r="DI122" s="346"/>
    </row>
    <row r="123" spans="1:113" s="56" customFormat="1" x14ac:dyDescent="0.25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47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47">
        <f>'NECO-ELECTRIC'!X123+'NECO-GAS'!X123</f>
        <v>1264</v>
      </c>
      <c r="Y123" s="60">
        <f>'NECO-ELECTRIC'!Y123+'NECO-GAS'!Y123</f>
        <v>1231</v>
      </c>
      <c r="Z123" s="228">
        <f>'NECO-ELECTRIC'!Z123+'NECO-GAS'!Z123</f>
        <v>1195</v>
      </c>
      <c r="AA123" s="228">
        <f>'NECO-ELECTRIC'!AA123+'NECO-GAS'!AA123</f>
        <v>1239</v>
      </c>
      <c r="AB123" s="228">
        <f>'NECO-ELECTRIC'!AB123+'NECO-GAS'!AB123</f>
        <v>1264</v>
      </c>
      <c r="AC123" s="228">
        <f>'NECO-ELECTRIC'!AC123+'NECO-GAS'!AC123</f>
        <v>1485</v>
      </c>
      <c r="AD123" s="228">
        <f>'NECO-ELECTRIC'!AD123+'NECO-GAS'!AD123</f>
        <v>1904</v>
      </c>
      <c r="AE123" s="228">
        <f>'NECO-ELECTRIC'!AE123+'NECO-GAS'!AE123</f>
        <v>2203</v>
      </c>
      <c r="AF123" s="228">
        <f>'NECO-ELECTRIC'!AF123+'NECO-GAS'!AF123</f>
        <v>2294</v>
      </c>
      <c r="AG123" s="228">
        <f>'NECO-ELECTRIC'!AG123+'NECO-GAS'!AG123</f>
        <v>2377</v>
      </c>
      <c r="AH123" s="228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41">
        <f>'NECO-ELECTRIC'!AK123+'NECO-GAS'!AK123</f>
        <v>1787</v>
      </c>
      <c r="AL123" s="228">
        <f>'NECO-ELECTRIC'!AL123+'NECO-GAS'!AL123</f>
        <v>1707</v>
      </c>
      <c r="AM123" s="228">
        <f>'NECO-ELECTRIC'!AM123+'NECO-GAS'!AM123</f>
        <v>1594</v>
      </c>
      <c r="AN123" s="228">
        <f>'NECO-ELECTRIC'!AN123+'NECO-GAS'!AN123</f>
        <v>1781</v>
      </c>
      <c r="AO123" s="228">
        <f>'NECO-ELECTRIC'!AO123+'NECO-GAS'!AO123</f>
        <v>2048</v>
      </c>
      <c r="AP123" s="228">
        <f>'NECO-ELECTRIC'!AP123+'NECO-GAS'!AP123</f>
        <v>2085</v>
      </c>
      <c r="AQ123" s="228">
        <f>'NECO-ELECTRIC'!AQ123+'NECO-GAS'!AQ123</f>
        <v>2132</v>
      </c>
      <c r="AR123" s="228">
        <f>'NECO-ELECTRIC'!AR123+'NECO-GAS'!AR123</f>
        <v>2056</v>
      </c>
      <c r="AS123" s="228">
        <f>'NECO-ELECTRIC'!AS123+'NECO-GAS'!AS123</f>
        <v>2042</v>
      </c>
      <c r="AT123" s="228">
        <f>'NECO-ELECTRIC'!AT123+'NECO-GAS'!AT123</f>
        <v>1431</v>
      </c>
      <c r="AU123" s="60"/>
      <c r="AV123" s="99"/>
      <c r="AW123" s="406">
        <f t="shared" si="744"/>
        <v>0.27355950457727518</v>
      </c>
      <c r="AX123" s="190">
        <f t="shared" si="744"/>
        <v>0.14127290260366443</v>
      </c>
      <c r="AY123" s="191">
        <f t="shared" si="744"/>
        <v>-0.15311909262759923</v>
      </c>
      <c r="AZ123" s="191">
        <f t="shared" si="744"/>
        <v>-0.3166947723440135</v>
      </c>
      <c r="BA123" s="191">
        <f t="shared" si="744"/>
        <v>-0.28233749179251477</v>
      </c>
      <c r="BB123" s="191">
        <f t="shared" si="744"/>
        <v>-0.41853843720341666</v>
      </c>
      <c r="BC123" s="191">
        <f t="shared" si="744"/>
        <v>-0.45317511225144325</v>
      </c>
      <c r="BD123" s="191">
        <f t="shared" si="744"/>
        <v>-0.53632198952879584</v>
      </c>
      <c r="BE123" s="191">
        <f t="shared" si="744"/>
        <v>-0.53252173913043477</v>
      </c>
      <c r="BF123" s="191">
        <f t="shared" si="744"/>
        <v>-0.52427549868272483</v>
      </c>
      <c r="BG123" s="191">
        <f t="shared" si="745"/>
        <v>-0.51073131955484896</v>
      </c>
      <c r="BH123" s="191">
        <f t="shared" si="745"/>
        <v>-0.50311850311850315</v>
      </c>
      <c r="BI123" s="191">
        <f t="shared" si="745"/>
        <v>-0.47610993657505285</v>
      </c>
      <c r="BJ123" s="191">
        <f t="shared" si="745"/>
        <v>-0.46599070553443178</v>
      </c>
      <c r="BK123" s="191">
        <f t="shared" si="745"/>
        <v>-0.33705357142857145</v>
      </c>
      <c r="BL123" s="191">
        <f t="shared" si="745"/>
        <v>-6.0217176702862786E-2</v>
      </c>
      <c r="BM123" s="191">
        <f t="shared" si="745"/>
        <v>7.7767612076852701E-3</v>
      </c>
      <c r="BN123" s="191">
        <f t="shared" si="745"/>
        <v>0.24809575625680086</v>
      </c>
      <c r="BO123" s="191">
        <f t="shared" si="745"/>
        <v>0.39413489736070384</v>
      </c>
      <c r="BP123" s="316">
        <f t="shared" si="745"/>
        <v>0.62173606210303456</v>
      </c>
      <c r="BQ123" s="316">
        <f t="shared" si="746"/>
        <v>0.6361607142857143</v>
      </c>
      <c r="BR123" s="316">
        <f t="shared" si="746"/>
        <v>0.59651898734177211</v>
      </c>
      <c r="BS123" s="465">
        <f t="shared" si="746"/>
        <v>0.45166531275385863</v>
      </c>
      <c r="BT123" s="316">
        <f t="shared" si="746"/>
        <v>0.42845188284518826</v>
      </c>
      <c r="BU123" s="316">
        <f t="shared" si="746"/>
        <v>0.28652138821630346</v>
      </c>
      <c r="BV123" s="316">
        <f t="shared" si="746"/>
        <v>0.40901898734177217</v>
      </c>
      <c r="BW123" s="316">
        <f t="shared" si="746"/>
        <v>0.37912457912457914</v>
      </c>
      <c r="BX123" s="316">
        <f t="shared" si="746"/>
        <v>9.5063025210084029E-2</v>
      </c>
      <c r="BY123" s="316">
        <f t="shared" si="746"/>
        <v>-3.2228778937812078E-2</v>
      </c>
      <c r="BZ123" s="316">
        <f t="shared" si="746"/>
        <v>-0.1037489102005231</v>
      </c>
      <c r="CA123" s="316">
        <f>IF(ISERROR((AS123-AG123)/AG123)=TRUE,0,(AS123-AG123)/AG123)</f>
        <v>-0.1409339503575936</v>
      </c>
      <c r="CB123" s="316">
        <f>IF(ISERROR((AT123-AH123)/AH123)=TRUE,0,(AT123-AH123)/AH123)</f>
        <v>-0.37728459530026109</v>
      </c>
      <c r="CC123" s="58">
        <f>O123-C123</f>
        <v>508</v>
      </c>
      <c r="CD123" s="61">
        <f>P123-D123</f>
        <v>293</v>
      </c>
      <c r="CE123" s="62">
        <f>Q123-E123</f>
        <v>-405</v>
      </c>
      <c r="CF123" s="62">
        <f>R123-F123</f>
        <v>-939</v>
      </c>
      <c r="CG123" s="62">
        <f>S123-G123</f>
        <v>-860</v>
      </c>
      <c r="CH123" s="62">
        <f>T123-H123</f>
        <v>-1323</v>
      </c>
      <c r="CI123" s="62">
        <f>U123-I123</f>
        <v>-1413</v>
      </c>
      <c r="CJ123" s="62">
        <f>V123-J123</f>
        <v>-1639</v>
      </c>
      <c r="CK123" s="62">
        <f>W123-K123</f>
        <v>-1531</v>
      </c>
      <c r="CL123" s="62">
        <f>X123-L123</f>
        <v>-1393</v>
      </c>
      <c r="CM123" s="62">
        <f>Y123-M123</f>
        <v>-1285</v>
      </c>
      <c r="CN123" s="62">
        <f>Z123-N123</f>
        <v>-1210</v>
      </c>
      <c r="CO123" s="62">
        <f>AA123-O123</f>
        <v>-1126</v>
      </c>
      <c r="CP123" s="62">
        <f>AB123-P123</f>
        <v>-1103</v>
      </c>
      <c r="CQ123" s="62">
        <f>AC123-Q123</f>
        <v>-755</v>
      </c>
      <c r="CR123" s="62">
        <f>AD123-R123</f>
        <v>-122</v>
      </c>
      <c r="CS123" s="62">
        <f>AE123-S123</f>
        <v>17</v>
      </c>
      <c r="CT123" s="62">
        <f>AF123-T123</f>
        <v>456</v>
      </c>
      <c r="CU123" s="62">
        <f>AG123-U123</f>
        <v>672</v>
      </c>
      <c r="CV123" s="210">
        <f>AH123-V123</f>
        <v>881</v>
      </c>
      <c r="CW123" s="210">
        <f>AI123-W123</f>
        <v>855</v>
      </c>
      <c r="CX123" s="210">
        <f>AJ123-X123</f>
        <v>754</v>
      </c>
      <c r="CY123" s="210">
        <f>AK123-Y123</f>
        <v>556</v>
      </c>
      <c r="CZ123" s="210">
        <f>AL123-Z123</f>
        <v>512</v>
      </c>
      <c r="DA123" s="210">
        <f>AM123-AA123</f>
        <v>355</v>
      </c>
      <c r="DB123" s="210">
        <f>AN123-AB123</f>
        <v>517</v>
      </c>
      <c r="DC123" s="210">
        <f>AO123-AC123</f>
        <v>563</v>
      </c>
      <c r="DD123" s="210">
        <f>AP123-AD123</f>
        <v>181</v>
      </c>
      <c r="DE123" s="210">
        <f>AQ123-AE123</f>
        <v>-71</v>
      </c>
      <c r="DF123" s="210">
        <f>AR123-AF123</f>
        <v>-238</v>
      </c>
      <c r="DG123" s="210">
        <f>AS123-AG123</f>
        <v>-335</v>
      </c>
      <c r="DH123" s="210">
        <f>AT123-AH123</f>
        <v>-867</v>
      </c>
      <c r="DI123" s="346"/>
    </row>
    <row r="124" spans="1:113" s="56" customFormat="1" x14ac:dyDescent="0.25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47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47">
        <f>'NECO-ELECTRIC'!X124+'NECO-GAS'!X124</f>
        <v>0</v>
      </c>
      <c r="Y124" s="60">
        <f>'NECO-ELECTRIC'!Y124+'NECO-GAS'!Y124</f>
        <v>0</v>
      </c>
      <c r="Z124" s="228">
        <f>'NECO-ELECTRIC'!Z124+'NECO-GAS'!Z124</f>
        <v>0</v>
      </c>
      <c r="AA124" s="228">
        <f>'NECO-ELECTRIC'!AA124+'NECO-GAS'!AA124</f>
        <v>0</v>
      </c>
      <c r="AB124" s="228">
        <f>'NECO-ELECTRIC'!AB124+'NECO-GAS'!AB124</f>
        <v>0</v>
      </c>
      <c r="AC124" s="228">
        <f>'NECO-ELECTRIC'!AC124+'NECO-GAS'!AC124</f>
        <v>0</v>
      </c>
      <c r="AD124" s="228">
        <f>'NECO-ELECTRIC'!AD124+'NECO-GAS'!AD124</f>
        <v>0</v>
      </c>
      <c r="AE124" s="228">
        <f>'NECO-ELECTRIC'!AE124+'NECO-GAS'!AE124</f>
        <v>0</v>
      </c>
      <c r="AF124" s="228">
        <f>'NECO-ELECTRIC'!AF124+'NECO-GAS'!AF124</f>
        <v>0</v>
      </c>
      <c r="AG124" s="228">
        <f>'NECO-ELECTRIC'!AG124+'NECO-GAS'!AG124</f>
        <v>0</v>
      </c>
      <c r="AH124" s="228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41">
        <f>'NECO-ELECTRIC'!AK124+'NECO-GAS'!AK124</f>
        <v>0</v>
      </c>
      <c r="AL124" s="228">
        <f>'NECO-ELECTRIC'!AL124+'NECO-GAS'!AL124</f>
        <v>0</v>
      </c>
      <c r="AM124" s="228">
        <f>'NECO-ELECTRIC'!AM124+'NECO-GAS'!AM124</f>
        <v>0</v>
      </c>
      <c r="AN124" s="228">
        <f>'NECO-ELECTRIC'!AN124+'NECO-GAS'!AN124</f>
        <v>0</v>
      </c>
      <c r="AO124" s="228">
        <f>'NECO-ELECTRIC'!AO124+'NECO-GAS'!AO124</f>
        <v>0</v>
      </c>
      <c r="AP124" s="228">
        <f>'NECO-ELECTRIC'!AP124+'NECO-GAS'!AP124</f>
        <v>0</v>
      </c>
      <c r="AQ124" s="228">
        <f>'NECO-ELECTRIC'!AQ124+'NECO-GAS'!AQ124</f>
        <v>0</v>
      </c>
      <c r="AR124" s="228">
        <f>'NECO-ELECTRIC'!AR124+'NECO-GAS'!AR124</f>
        <v>0</v>
      </c>
      <c r="AS124" s="228">
        <f>'NECO-ELECTRIC'!AS124+'NECO-GAS'!AS124</f>
        <v>0</v>
      </c>
      <c r="AT124" s="228">
        <f>'NECO-ELECTRIC'!AT124+'NECO-GAS'!AT124</f>
        <v>0</v>
      </c>
      <c r="AU124" s="60"/>
      <c r="AV124" s="99"/>
      <c r="AW124" s="406">
        <f t="shared" si="744"/>
        <v>0</v>
      </c>
      <c r="AX124" s="190">
        <f t="shared" si="744"/>
        <v>0</v>
      </c>
      <c r="AY124" s="191">
        <f t="shared" si="744"/>
        <v>0</v>
      </c>
      <c r="AZ124" s="191">
        <f t="shared" si="744"/>
        <v>0</v>
      </c>
      <c r="BA124" s="191">
        <f t="shared" si="744"/>
        <v>0</v>
      </c>
      <c r="BB124" s="191">
        <f t="shared" si="744"/>
        <v>0</v>
      </c>
      <c r="BC124" s="191">
        <f t="shared" si="744"/>
        <v>0</v>
      </c>
      <c r="BD124" s="191">
        <f t="shared" si="744"/>
        <v>0</v>
      </c>
      <c r="BE124" s="191">
        <f t="shared" si="744"/>
        <v>0</v>
      </c>
      <c r="BF124" s="191">
        <f t="shared" si="744"/>
        <v>0</v>
      </c>
      <c r="BG124" s="191">
        <f t="shared" si="745"/>
        <v>0</v>
      </c>
      <c r="BH124" s="191">
        <f t="shared" si="745"/>
        <v>0</v>
      </c>
      <c r="BI124" s="191">
        <f t="shared" si="745"/>
        <v>0</v>
      </c>
      <c r="BJ124" s="191">
        <f t="shared" si="745"/>
        <v>0</v>
      </c>
      <c r="BK124" s="191">
        <f t="shared" si="745"/>
        <v>0</v>
      </c>
      <c r="BL124" s="191">
        <f t="shared" si="745"/>
        <v>0</v>
      </c>
      <c r="BM124" s="191">
        <f t="shared" si="745"/>
        <v>0</v>
      </c>
      <c r="BN124" s="191">
        <f t="shared" si="745"/>
        <v>0</v>
      </c>
      <c r="BO124" s="191">
        <f t="shared" si="745"/>
        <v>0</v>
      </c>
      <c r="BP124" s="316">
        <f t="shared" si="745"/>
        <v>0</v>
      </c>
      <c r="BQ124" s="316">
        <f t="shared" si="746"/>
        <v>0</v>
      </c>
      <c r="BR124" s="316">
        <f t="shared" si="746"/>
        <v>0</v>
      </c>
      <c r="BS124" s="465">
        <f t="shared" si="746"/>
        <v>0</v>
      </c>
      <c r="BT124" s="316">
        <f t="shared" si="746"/>
        <v>0</v>
      </c>
      <c r="BU124" s="316">
        <f t="shared" si="746"/>
        <v>0</v>
      </c>
      <c r="BV124" s="316">
        <f t="shared" si="746"/>
        <v>0</v>
      </c>
      <c r="BW124" s="316">
        <f t="shared" si="746"/>
        <v>0</v>
      </c>
      <c r="BX124" s="316">
        <f t="shared" si="746"/>
        <v>0</v>
      </c>
      <c r="BY124" s="316">
        <f t="shared" si="746"/>
        <v>0</v>
      </c>
      <c r="BZ124" s="316">
        <f t="shared" si="746"/>
        <v>0</v>
      </c>
      <c r="CA124" s="316">
        <f>IF(ISERROR((AS124-AG124)/AG124)=TRUE,0,(AS124-AG124)/AG124)</f>
        <v>0</v>
      </c>
      <c r="CB124" s="316">
        <f>IF(ISERROR((AT124-AH124)/AH124)=TRUE,0,(AT124-AH124)/AH124)</f>
        <v>0</v>
      </c>
      <c r="CC124" s="58">
        <f>O124-C124</f>
        <v>0</v>
      </c>
      <c r="CD124" s="61">
        <f>P124-D124</f>
        <v>0</v>
      </c>
      <c r="CE124" s="62">
        <f>Q124-E124</f>
        <v>0</v>
      </c>
      <c r="CF124" s="62">
        <f>R124-F124</f>
        <v>0</v>
      </c>
      <c r="CG124" s="62">
        <f>S124-G124</f>
        <v>0</v>
      </c>
      <c r="CH124" s="62">
        <f>T124-H124</f>
        <v>0</v>
      </c>
      <c r="CI124" s="62">
        <f>U124-I124</f>
        <v>0</v>
      </c>
      <c r="CJ124" s="62">
        <f>V124-J124</f>
        <v>0</v>
      </c>
      <c r="CK124" s="62">
        <f>W124-K124</f>
        <v>0</v>
      </c>
      <c r="CL124" s="62">
        <f>X124-L124</f>
        <v>0</v>
      </c>
      <c r="CM124" s="62">
        <f>Y124-M124</f>
        <v>0</v>
      </c>
      <c r="CN124" s="62">
        <f>Z124-N124</f>
        <v>0</v>
      </c>
      <c r="CO124" s="62">
        <f>AA124-O124</f>
        <v>0</v>
      </c>
      <c r="CP124" s="62">
        <f>AB124-P124</f>
        <v>0</v>
      </c>
      <c r="CQ124" s="62">
        <f>AC124-Q124</f>
        <v>0</v>
      </c>
      <c r="CR124" s="62">
        <f>AD124-R124</f>
        <v>0</v>
      </c>
      <c r="CS124" s="62">
        <f>AE124-S124</f>
        <v>0</v>
      </c>
      <c r="CT124" s="62">
        <f>AF124-T124</f>
        <v>0</v>
      </c>
      <c r="CU124" s="62">
        <f>AG124-U124</f>
        <v>0</v>
      </c>
      <c r="CV124" s="210">
        <f>AH124-V124</f>
        <v>0</v>
      </c>
      <c r="CW124" s="210">
        <f>AI124-W124</f>
        <v>0</v>
      </c>
      <c r="CX124" s="210">
        <f>AJ124-X124</f>
        <v>0</v>
      </c>
      <c r="CY124" s="210">
        <f>AK124-Y124</f>
        <v>0</v>
      </c>
      <c r="CZ124" s="210">
        <f>AL124-Z124</f>
        <v>0</v>
      </c>
      <c r="DA124" s="210">
        <f>AM124-AA124</f>
        <v>0</v>
      </c>
      <c r="DB124" s="210">
        <f>AN124-AB124</f>
        <v>0</v>
      </c>
      <c r="DC124" s="210">
        <f>AO124-AC124</f>
        <v>0</v>
      </c>
      <c r="DD124" s="210">
        <f>AP124-AD124</f>
        <v>0</v>
      </c>
      <c r="DE124" s="210">
        <f>AQ124-AE124</f>
        <v>0</v>
      </c>
      <c r="DF124" s="210">
        <f>AR124-AF124</f>
        <v>0</v>
      </c>
      <c r="DG124" s="210">
        <f>AS124-AG124</f>
        <v>0</v>
      </c>
      <c r="DH124" s="210">
        <f>AT124-AH124</f>
        <v>0</v>
      </c>
      <c r="DI124" s="346"/>
    </row>
    <row r="125" spans="1:113" s="56" customFormat="1" x14ac:dyDescent="0.25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47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47">
        <f>'NECO-ELECTRIC'!X125+'NECO-GAS'!X125</f>
        <v>0</v>
      </c>
      <c r="Y125" s="60">
        <f>'NECO-ELECTRIC'!Y125+'NECO-GAS'!Y125</f>
        <v>0</v>
      </c>
      <c r="Z125" s="228">
        <f>'NECO-ELECTRIC'!Z125+'NECO-GAS'!Z125</f>
        <v>0</v>
      </c>
      <c r="AA125" s="228">
        <f>'NECO-ELECTRIC'!AA125+'NECO-GAS'!AA125</f>
        <v>0</v>
      </c>
      <c r="AB125" s="228">
        <f>'NECO-ELECTRIC'!AB125+'NECO-GAS'!AB125</f>
        <v>0</v>
      </c>
      <c r="AC125" s="228">
        <f>'NECO-ELECTRIC'!AC125+'NECO-GAS'!AC125</f>
        <v>0</v>
      </c>
      <c r="AD125" s="228">
        <f>'NECO-ELECTRIC'!AD125+'NECO-GAS'!AD125</f>
        <v>0</v>
      </c>
      <c r="AE125" s="228">
        <f>'NECO-ELECTRIC'!AE125+'NECO-GAS'!AE125</f>
        <v>0</v>
      </c>
      <c r="AF125" s="228">
        <f>'NECO-ELECTRIC'!AF125+'NECO-GAS'!AF125</f>
        <v>0</v>
      </c>
      <c r="AG125" s="228">
        <f>'NECO-ELECTRIC'!AG125+'NECO-GAS'!AG125</f>
        <v>0</v>
      </c>
      <c r="AH125" s="228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41">
        <f>'NECO-ELECTRIC'!AK125+'NECO-GAS'!AK125</f>
        <v>0</v>
      </c>
      <c r="AL125" s="228">
        <f>'NECO-ELECTRIC'!AL125+'NECO-GAS'!AL125</f>
        <v>0</v>
      </c>
      <c r="AM125" s="228">
        <f>'NECO-ELECTRIC'!AM125+'NECO-GAS'!AM125</f>
        <v>0</v>
      </c>
      <c r="AN125" s="228">
        <f>'NECO-ELECTRIC'!AN125+'NECO-GAS'!AN125</f>
        <v>0</v>
      </c>
      <c r="AO125" s="228">
        <f>'NECO-ELECTRIC'!AO125+'NECO-GAS'!AO125</f>
        <v>0</v>
      </c>
      <c r="AP125" s="228">
        <f>'NECO-ELECTRIC'!AP125+'NECO-GAS'!AP125</f>
        <v>0</v>
      </c>
      <c r="AQ125" s="228">
        <f>'NECO-ELECTRIC'!AQ125+'NECO-GAS'!AQ125</f>
        <v>0</v>
      </c>
      <c r="AR125" s="228">
        <f>'NECO-ELECTRIC'!AR125+'NECO-GAS'!AR125</f>
        <v>0</v>
      </c>
      <c r="AS125" s="228">
        <f>'NECO-ELECTRIC'!AS125+'NECO-GAS'!AS125</f>
        <v>0</v>
      </c>
      <c r="AT125" s="228">
        <f>'NECO-ELECTRIC'!AT125+'NECO-GAS'!AT125</f>
        <v>0</v>
      </c>
      <c r="AU125" s="60"/>
      <c r="AV125" s="99"/>
      <c r="AW125" s="406">
        <f t="shared" si="744"/>
        <v>0</v>
      </c>
      <c r="AX125" s="190">
        <f t="shared" si="744"/>
        <v>0</v>
      </c>
      <c r="AY125" s="191">
        <f t="shared" si="744"/>
        <v>0</v>
      </c>
      <c r="AZ125" s="191">
        <f t="shared" si="744"/>
        <v>0</v>
      </c>
      <c r="BA125" s="191">
        <f t="shared" si="744"/>
        <v>0</v>
      </c>
      <c r="BB125" s="191">
        <f t="shared" si="744"/>
        <v>0</v>
      </c>
      <c r="BC125" s="191">
        <f t="shared" si="744"/>
        <v>0</v>
      </c>
      <c r="BD125" s="191">
        <f t="shared" si="744"/>
        <v>0</v>
      </c>
      <c r="BE125" s="191">
        <f t="shared" si="744"/>
        <v>0</v>
      </c>
      <c r="BF125" s="191">
        <f t="shared" si="744"/>
        <v>0</v>
      </c>
      <c r="BG125" s="191">
        <f t="shared" si="745"/>
        <v>0</v>
      </c>
      <c r="BH125" s="191">
        <f t="shared" si="745"/>
        <v>0</v>
      </c>
      <c r="BI125" s="191">
        <f t="shared" si="745"/>
        <v>0</v>
      </c>
      <c r="BJ125" s="191">
        <f t="shared" si="745"/>
        <v>0</v>
      </c>
      <c r="BK125" s="191">
        <f t="shared" si="745"/>
        <v>0</v>
      </c>
      <c r="BL125" s="191">
        <f t="shared" si="745"/>
        <v>0</v>
      </c>
      <c r="BM125" s="191">
        <f t="shared" si="745"/>
        <v>0</v>
      </c>
      <c r="BN125" s="191">
        <f t="shared" si="745"/>
        <v>0</v>
      </c>
      <c r="BO125" s="191">
        <f t="shared" si="745"/>
        <v>0</v>
      </c>
      <c r="BP125" s="316">
        <f t="shared" si="745"/>
        <v>0</v>
      </c>
      <c r="BQ125" s="316">
        <f t="shared" si="746"/>
        <v>0</v>
      </c>
      <c r="BR125" s="316">
        <f t="shared" si="746"/>
        <v>0</v>
      </c>
      <c r="BS125" s="465">
        <f t="shared" si="746"/>
        <v>0</v>
      </c>
      <c r="BT125" s="316">
        <f t="shared" si="746"/>
        <v>0</v>
      </c>
      <c r="BU125" s="316">
        <f t="shared" si="746"/>
        <v>0</v>
      </c>
      <c r="BV125" s="316">
        <f t="shared" si="746"/>
        <v>0</v>
      </c>
      <c r="BW125" s="316">
        <f t="shared" si="746"/>
        <v>0</v>
      </c>
      <c r="BX125" s="316">
        <f t="shared" si="746"/>
        <v>0</v>
      </c>
      <c r="BY125" s="316">
        <f t="shared" si="746"/>
        <v>0</v>
      </c>
      <c r="BZ125" s="316">
        <f t="shared" si="746"/>
        <v>0</v>
      </c>
      <c r="CA125" s="316">
        <f>IF(ISERROR((AS125-AG125)/AG125)=TRUE,0,(AS125-AG125)/AG125)</f>
        <v>0</v>
      </c>
      <c r="CB125" s="316">
        <f>IF(ISERROR((AT125-AH125)/AH125)=TRUE,0,(AT125-AH125)/AH125)</f>
        <v>0</v>
      </c>
      <c r="CC125" s="58">
        <f>O125-C125</f>
        <v>0</v>
      </c>
      <c r="CD125" s="61">
        <f>P125-D125</f>
        <v>0</v>
      </c>
      <c r="CE125" s="62">
        <f>Q125-E125</f>
        <v>0</v>
      </c>
      <c r="CF125" s="62">
        <f>R125-F125</f>
        <v>0</v>
      </c>
      <c r="CG125" s="62">
        <f>S125-G125</f>
        <v>0</v>
      </c>
      <c r="CH125" s="62">
        <f>T125-H125</f>
        <v>0</v>
      </c>
      <c r="CI125" s="62">
        <f>U125-I125</f>
        <v>0</v>
      </c>
      <c r="CJ125" s="62">
        <f>V125-J125</f>
        <v>0</v>
      </c>
      <c r="CK125" s="62">
        <f>W125-K125</f>
        <v>0</v>
      </c>
      <c r="CL125" s="62">
        <f>X125-L125</f>
        <v>0</v>
      </c>
      <c r="CM125" s="62">
        <f>Y125-M125</f>
        <v>0</v>
      </c>
      <c r="CN125" s="62">
        <f>Z125-N125</f>
        <v>0</v>
      </c>
      <c r="CO125" s="62">
        <f>AA125-O125</f>
        <v>0</v>
      </c>
      <c r="CP125" s="62">
        <f>AB125-P125</f>
        <v>0</v>
      </c>
      <c r="CQ125" s="62">
        <f>AC125-Q125</f>
        <v>0</v>
      </c>
      <c r="CR125" s="62">
        <f>AD125-R125</f>
        <v>0</v>
      </c>
      <c r="CS125" s="62">
        <f>AE125-S125</f>
        <v>0</v>
      </c>
      <c r="CT125" s="62">
        <f>AF125-T125</f>
        <v>0</v>
      </c>
      <c r="CU125" s="62">
        <f>AG125-U125</f>
        <v>0</v>
      </c>
      <c r="CV125" s="210">
        <f>AH125-V125</f>
        <v>0</v>
      </c>
      <c r="CW125" s="210">
        <f>AI125-W125</f>
        <v>0</v>
      </c>
      <c r="CX125" s="210">
        <f>AJ125-X125</f>
        <v>0</v>
      </c>
      <c r="CY125" s="210">
        <f>AK125-Y125</f>
        <v>0</v>
      </c>
      <c r="CZ125" s="210">
        <f>AL125-Z125</f>
        <v>0</v>
      </c>
      <c r="DA125" s="210">
        <f>AM125-AA125</f>
        <v>0</v>
      </c>
      <c r="DB125" s="210">
        <f>AN125-AB125</f>
        <v>0</v>
      </c>
      <c r="DC125" s="210">
        <f>AO125-AC125</f>
        <v>0</v>
      </c>
      <c r="DD125" s="210">
        <f>AP125-AD125</f>
        <v>0</v>
      </c>
      <c r="DE125" s="210">
        <f>AQ125-AE125</f>
        <v>0</v>
      </c>
      <c r="DF125" s="210">
        <f>AR125-AF125</f>
        <v>0</v>
      </c>
      <c r="DG125" s="210">
        <f>AS125-AG125</f>
        <v>0</v>
      </c>
      <c r="DH125" s="210">
        <f>AT125-AH125</f>
        <v>0</v>
      </c>
      <c r="DI125" s="346"/>
    </row>
    <row r="126" spans="1:113" s="56" customFormat="1" x14ac:dyDescent="0.25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47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47">
        <f>'NECO-ELECTRIC'!X126+'NECO-GAS'!X126</f>
        <v>0</v>
      </c>
      <c r="Y126" s="60">
        <f>'NECO-ELECTRIC'!Y126+'NECO-GAS'!Y126</f>
        <v>0</v>
      </c>
      <c r="Z126" s="228">
        <f>'NECO-ELECTRIC'!Z126+'NECO-GAS'!Z126</f>
        <v>0</v>
      </c>
      <c r="AA126" s="228">
        <f>'NECO-ELECTRIC'!AA126+'NECO-GAS'!AA126</f>
        <v>0</v>
      </c>
      <c r="AB126" s="228">
        <f>'NECO-ELECTRIC'!AB126+'NECO-GAS'!AB126</f>
        <v>0</v>
      </c>
      <c r="AC126" s="228">
        <f>'NECO-ELECTRIC'!AC126+'NECO-GAS'!AC126</f>
        <v>0</v>
      </c>
      <c r="AD126" s="228">
        <f>'NECO-ELECTRIC'!AD126+'NECO-GAS'!AD126</f>
        <v>0</v>
      </c>
      <c r="AE126" s="228">
        <f>'NECO-ELECTRIC'!AE126+'NECO-GAS'!AE126</f>
        <v>0</v>
      </c>
      <c r="AF126" s="228">
        <f>'NECO-ELECTRIC'!AF126+'NECO-GAS'!AF126</f>
        <v>0</v>
      </c>
      <c r="AG126" s="228">
        <f>'NECO-ELECTRIC'!AG126+'NECO-GAS'!AG126</f>
        <v>0</v>
      </c>
      <c r="AH126" s="228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41">
        <f>'NECO-ELECTRIC'!AK126+'NECO-GAS'!AK126</f>
        <v>0</v>
      </c>
      <c r="AL126" s="228">
        <f>'NECO-ELECTRIC'!AL126+'NECO-GAS'!AL126</f>
        <v>0</v>
      </c>
      <c r="AM126" s="228">
        <f>'NECO-ELECTRIC'!AM126+'NECO-GAS'!AM126</f>
        <v>0</v>
      </c>
      <c r="AN126" s="228">
        <f>'NECO-ELECTRIC'!AN126+'NECO-GAS'!AN126</f>
        <v>0</v>
      </c>
      <c r="AO126" s="228">
        <f>'NECO-ELECTRIC'!AO126+'NECO-GAS'!AO126</f>
        <v>0</v>
      </c>
      <c r="AP126" s="228">
        <f>'NECO-ELECTRIC'!AP126+'NECO-GAS'!AP126</f>
        <v>0</v>
      </c>
      <c r="AQ126" s="228">
        <f>'NECO-ELECTRIC'!AQ126+'NECO-GAS'!AQ126</f>
        <v>0</v>
      </c>
      <c r="AR126" s="228">
        <f>'NECO-ELECTRIC'!AR126+'NECO-GAS'!AR126</f>
        <v>0</v>
      </c>
      <c r="AS126" s="228">
        <f>'NECO-ELECTRIC'!AS126+'NECO-GAS'!AS126</f>
        <v>0</v>
      </c>
      <c r="AT126" s="228">
        <f>'NECO-ELECTRIC'!AT126+'NECO-GAS'!AT126</f>
        <v>0</v>
      </c>
      <c r="AU126" s="60"/>
      <c r="AV126" s="99"/>
      <c r="AW126" s="406">
        <f t="shared" si="744"/>
        <v>0</v>
      </c>
      <c r="AX126" s="190">
        <f t="shared" si="744"/>
        <v>0</v>
      </c>
      <c r="AY126" s="191">
        <f t="shared" si="744"/>
        <v>0</v>
      </c>
      <c r="AZ126" s="191">
        <f t="shared" si="744"/>
        <v>0</v>
      </c>
      <c r="BA126" s="191">
        <f t="shared" si="744"/>
        <v>0</v>
      </c>
      <c r="BB126" s="191">
        <f t="shared" si="744"/>
        <v>0</v>
      </c>
      <c r="BC126" s="191">
        <f t="shared" si="744"/>
        <v>0</v>
      </c>
      <c r="BD126" s="191">
        <f t="shared" si="744"/>
        <v>0</v>
      </c>
      <c r="BE126" s="191">
        <f t="shared" si="744"/>
        <v>0</v>
      </c>
      <c r="BF126" s="191">
        <f t="shared" si="744"/>
        <v>0</v>
      </c>
      <c r="BG126" s="191">
        <f t="shared" si="745"/>
        <v>0</v>
      </c>
      <c r="BH126" s="191">
        <f t="shared" si="745"/>
        <v>0</v>
      </c>
      <c r="BI126" s="191">
        <f t="shared" si="745"/>
        <v>0</v>
      </c>
      <c r="BJ126" s="191">
        <f t="shared" si="745"/>
        <v>0</v>
      </c>
      <c r="BK126" s="191">
        <f t="shared" si="745"/>
        <v>0</v>
      </c>
      <c r="BL126" s="191">
        <f t="shared" si="745"/>
        <v>0</v>
      </c>
      <c r="BM126" s="191">
        <f t="shared" si="745"/>
        <v>0</v>
      </c>
      <c r="BN126" s="191">
        <f t="shared" si="745"/>
        <v>0</v>
      </c>
      <c r="BO126" s="191">
        <f t="shared" si="745"/>
        <v>0</v>
      </c>
      <c r="BP126" s="316">
        <f t="shared" si="745"/>
        <v>0</v>
      </c>
      <c r="BQ126" s="316">
        <f t="shared" si="746"/>
        <v>0</v>
      </c>
      <c r="BR126" s="316">
        <f t="shared" si="746"/>
        <v>0</v>
      </c>
      <c r="BS126" s="465">
        <f t="shared" si="746"/>
        <v>0</v>
      </c>
      <c r="BT126" s="316">
        <f t="shared" si="746"/>
        <v>0</v>
      </c>
      <c r="BU126" s="316">
        <f t="shared" si="746"/>
        <v>0</v>
      </c>
      <c r="BV126" s="316">
        <f t="shared" si="746"/>
        <v>0</v>
      </c>
      <c r="BW126" s="316">
        <f t="shared" si="746"/>
        <v>0</v>
      </c>
      <c r="BX126" s="316">
        <f t="shared" si="746"/>
        <v>0</v>
      </c>
      <c r="BY126" s="316">
        <f t="shared" si="746"/>
        <v>0</v>
      </c>
      <c r="BZ126" s="316">
        <f t="shared" si="746"/>
        <v>0</v>
      </c>
      <c r="CA126" s="316">
        <f>IF(ISERROR((AS126-AG126)/AG126)=TRUE,0,(AS126-AG126)/AG126)</f>
        <v>0</v>
      </c>
      <c r="CB126" s="316">
        <f>IF(ISERROR((AT126-AH126)/AH126)=TRUE,0,(AT126-AH126)/AH126)</f>
        <v>0</v>
      </c>
      <c r="CC126" s="58">
        <f>O126-C126</f>
        <v>0</v>
      </c>
      <c r="CD126" s="61">
        <f>P126-D126</f>
        <v>0</v>
      </c>
      <c r="CE126" s="62">
        <f>Q126-E126</f>
        <v>0</v>
      </c>
      <c r="CF126" s="62">
        <f>R126-F126</f>
        <v>0</v>
      </c>
      <c r="CG126" s="62">
        <f>S126-G126</f>
        <v>0</v>
      </c>
      <c r="CH126" s="62">
        <f>T126-H126</f>
        <v>0</v>
      </c>
      <c r="CI126" s="62">
        <f>U126-I126</f>
        <v>0</v>
      </c>
      <c r="CJ126" s="62">
        <f>V126-J126</f>
        <v>0</v>
      </c>
      <c r="CK126" s="62">
        <f>W126-K126</f>
        <v>0</v>
      </c>
      <c r="CL126" s="62">
        <f>X126-L126</f>
        <v>0</v>
      </c>
      <c r="CM126" s="62">
        <f>Y126-M126</f>
        <v>0</v>
      </c>
      <c r="CN126" s="62">
        <f>Z126-N126</f>
        <v>0</v>
      </c>
      <c r="CO126" s="62">
        <f>AA126-O126</f>
        <v>0</v>
      </c>
      <c r="CP126" s="62">
        <f>AB126-P126</f>
        <v>0</v>
      </c>
      <c r="CQ126" s="62">
        <f>AC126-Q126</f>
        <v>0</v>
      </c>
      <c r="CR126" s="62">
        <f>AD126-R126</f>
        <v>0</v>
      </c>
      <c r="CS126" s="62">
        <f>AE126-S126</f>
        <v>0</v>
      </c>
      <c r="CT126" s="62">
        <f>AF126-T126</f>
        <v>0</v>
      </c>
      <c r="CU126" s="62">
        <f>AG126-U126</f>
        <v>0</v>
      </c>
      <c r="CV126" s="210">
        <f>AH126-V126</f>
        <v>0</v>
      </c>
      <c r="CW126" s="210">
        <f>AI126-W126</f>
        <v>0</v>
      </c>
      <c r="CX126" s="210">
        <f>AJ126-X126</f>
        <v>0</v>
      </c>
      <c r="CY126" s="210">
        <f>AK126-Y126</f>
        <v>0</v>
      </c>
      <c r="CZ126" s="210">
        <f>AL126-Z126</f>
        <v>0</v>
      </c>
      <c r="DA126" s="210">
        <f>AM126-AA126</f>
        <v>0</v>
      </c>
      <c r="DB126" s="210">
        <f>AN126-AB126</f>
        <v>0</v>
      </c>
      <c r="DC126" s="210">
        <f>AO126-AC126</f>
        <v>0</v>
      </c>
      <c r="DD126" s="210">
        <f>AP126-AD126</f>
        <v>0</v>
      </c>
      <c r="DE126" s="210">
        <f>AQ126-AE126</f>
        <v>0</v>
      </c>
      <c r="DF126" s="210">
        <f>AR126-AF126</f>
        <v>0</v>
      </c>
      <c r="DG126" s="210">
        <f>AS126-AG126</f>
        <v>0</v>
      </c>
      <c r="DH126" s="210">
        <f>AT126-AH126</f>
        <v>0</v>
      </c>
      <c r="DI126" s="346"/>
    </row>
    <row r="127" spans="1:113" s="69" customFormat="1" x14ac:dyDescent="0.25">
      <c r="A127" s="140"/>
      <c r="B127" s="57" t="s">
        <v>35</v>
      </c>
      <c r="C127" s="113">
        <f>SUM(C122:C126)</f>
        <v>2539</v>
      </c>
      <c r="D127" s="114">
        <f t="shared" ref="D127:CE127" si="747">SUM(D122:D126)</f>
        <v>2785</v>
      </c>
      <c r="E127" s="114">
        <f t="shared" si="747"/>
        <v>3411</v>
      </c>
      <c r="F127" s="115">
        <f t="shared" si="747"/>
        <v>3696</v>
      </c>
      <c r="G127" s="114">
        <f t="shared" si="747"/>
        <v>3757</v>
      </c>
      <c r="H127" s="115">
        <f t="shared" si="747"/>
        <v>3881</v>
      </c>
      <c r="I127" s="114">
        <f t="shared" si="747"/>
        <v>3805</v>
      </c>
      <c r="J127" s="115">
        <f t="shared" si="747"/>
        <v>3709</v>
      </c>
      <c r="K127" s="114">
        <f t="shared" si="747"/>
        <v>3471</v>
      </c>
      <c r="L127" s="262">
        <f t="shared" si="747"/>
        <v>3196</v>
      </c>
      <c r="M127" s="115">
        <f t="shared" si="747"/>
        <v>3018</v>
      </c>
      <c r="N127" s="114">
        <f t="shared" si="747"/>
        <v>2856</v>
      </c>
      <c r="O127" s="115">
        <f t="shared" si="747"/>
        <v>2807</v>
      </c>
      <c r="P127" s="115">
        <f t="shared" si="747"/>
        <v>2805</v>
      </c>
      <c r="Q127" s="114">
        <f t="shared" si="747"/>
        <v>2631</v>
      </c>
      <c r="R127" s="114">
        <f t="shared" si="747"/>
        <v>2363</v>
      </c>
      <c r="S127" s="114">
        <f t="shared" ref="S127:T127" si="748">SUM(S122:S126)</f>
        <v>2477</v>
      </c>
      <c r="T127" s="114">
        <f t="shared" si="748"/>
        <v>2117</v>
      </c>
      <c r="U127" s="114">
        <f t="shared" ref="U127:V127" si="749">SUM(U122:U126)</f>
        <v>1942</v>
      </c>
      <c r="V127" s="114">
        <f t="shared" si="749"/>
        <v>1650</v>
      </c>
      <c r="W127" s="114">
        <f t="shared" ref="W127" si="750">SUM(W122:W126)</f>
        <v>1581</v>
      </c>
      <c r="X127" s="262">
        <f t="shared" ref="X127:Y127" si="751">SUM(X122:X126)</f>
        <v>1489</v>
      </c>
      <c r="Y127" s="115">
        <f t="shared" si="751"/>
        <v>1446</v>
      </c>
      <c r="Z127" s="229">
        <f t="shared" ref="Z127" si="752">SUM(Z122:Z126)</f>
        <v>1375</v>
      </c>
      <c r="AA127" s="229">
        <f t="shared" ref="AA127:AB127" si="753">SUM(AA122:AA126)</f>
        <v>1383</v>
      </c>
      <c r="AB127" s="229">
        <f t="shared" si="753"/>
        <v>1407</v>
      </c>
      <c r="AC127" s="229">
        <f t="shared" ref="AC127:AD127" si="754">SUM(AC122:AC126)</f>
        <v>1620</v>
      </c>
      <c r="AD127" s="229">
        <f t="shared" si="754"/>
        <v>2032</v>
      </c>
      <c r="AE127" s="229">
        <f t="shared" ref="AE127" si="755">SUM(AE122:AE126)</f>
        <v>2306</v>
      </c>
      <c r="AF127" s="229">
        <f t="shared" ref="AF127" si="756">SUM(AF122:AF126)</f>
        <v>2427</v>
      </c>
      <c r="AG127" s="229">
        <f t="shared" ref="AG127:AH127" si="757">SUM(AG122:AG126)</f>
        <v>2484</v>
      </c>
      <c r="AH127" s="229">
        <f t="shared" si="757"/>
        <v>2413</v>
      </c>
      <c r="AI127" s="115">
        <f t="shared" ref="AI127" si="758">SUM(AI122:AI126)</f>
        <v>2310</v>
      </c>
      <c r="AJ127" s="116">
        <f t="shared" ref="AJ127:AK127" si="759">SUM(AJ122:AJ126)</f>
        <v>2129</v>
      </c>
      <c r="AK127" s="457">
        <f t="shared" si="759"/>
        <v>1884</v>
      </c>
      <c r="AL127" s="229">
        <f t="shared" ref="AL127:AM127" si="760">SUM(AL122:AL126)</f>
        <v>1789</v>
      </c>
      <c r="AM127" s="229">
        <f t="shared" si="760"/>
        <v>1660</v>
      </c>
      <c r="AN127" s="229">
        <f t="shared" ref="AN127" si="761">SUM(AN122:AN126)</f>
        <v>1839</v>
      </c>
      <c r="AO127" s="229">
        <f t="shared" ref="AO127" si="762">SUM(AO122:AO126)</f>
        <v>2096</v>
      </c>
      <c r="AP127" s="229">
        <f t="shared" ref="AP127:AQ127" si="763">SUM(AP122:AP126)</f>
        <v>2123</v>
      </c>
      <c r="AQ127" s="229">
        <f t="shared" si="763"/>
        <v>2179</v>
      </c>
      <c r="AR127" s="229">
        <f t="shared" ref="AR127:AS127" si="764">SUM(AR122:AR126)</f>
        <v>2118</v>
      </c>
      <c r="AS127" s="229">
        <f t="shared" si="764"/>
        <v>2121</v>
      </c>
      <c r="AT127" s="229">
        <f t="shared" ref="AT127" si="765">SUM(AT122:AT126)</f>
        <v>1494</v>
      </c>
      <c r="AU127" s="115"/>
      <c r="AV127" s="116"/>
      <c r="AW127" s="407">
        <f t="shared" si="744"/>
        <v>0.10555336746750689</v>
      </c>
      <c r="AX127" s="192">
        <f t="shared" si="744"/>
        <v>7.1813285457809697E-3</v>
      </c>
      <c r="AY127" s="193">
        <f t="shared" si="744"/>
        <v>-0.22867194371152155</v>
      </c>
      <c r="AZ127" s="193">
        <f t="shared" si="744"/>
        <v>-0.36066017316017318</v>
      </c>
      <c r="BA127" s="193">
        <f t="shared" si="744"/>
        <v>-0.34069736491881819</v>
      </c>
      <c r="BB127" s="193">
        <f t="shared" si="744"/>
        <v>-0.45452203040453493</v>
      </c>
      <c r="BC127" s="193">
        <f t="shared" si="744"/>
        <v>-0.48961892247043365</v>
      </c>
      <c r="BD127" s="193">
        <f t="shared" si="744"/>
        <v>-0.55513615529792393</v>
      </c>
      <c r="BE127" s="193">
        <f t="shared" si="744"/>
        <v>-0.54451166810717377</v>
      </c>
      <c r="BF127" s="193">
        <f t="shared" si="744"/>
        <v>-0.53410513141426785</v>
      </c>
      <c r="BG127" s="193">
        <f t="shared" si="745"/>
        <v>-0.52087475149105367</v>
      </c>
      <c r="BH127" s="193">
        <f t="shared" si="745"/>
        <v>-0.51855742296918772</v>
      </c>
      <c r="BI127" s="193">
        <f t="shared" si="745"/>
        <v>-0.50730317064481656</v>
      </c>
      <c r="BJ127" s="193">
        <f t="shared" si="745"/>
        <v>-0.49839572192513371</v>
      </c>
      <c r="BK127" s="193">
        <f t="shared" si="745"/>
        <v>-0.38426453819840367</v>
      </c>
      <c r="BL127" s="193">
        <f t="shared" si="745"/>
        <v>-0.14007617435463393</v>
      </c>
      <c r="BM127" s="193">
        <f t="shared" si="745"/>
        <v>-6.9035123132821966E-2</v>
      </c>
      <c r="BN127" s="193">
        <f t="shared" si="745"/>
        <v>0.14643363249881908</v>
      </c>
      <c r="BO127" s="193">
        <f t="shared" si="745"/>
        <v>0.27909371781668385</v>
      </c>
      <c r="BP127" s="317">
        <f t="shared" si="745"/>
        <v>0.4624242424242424</v>
      </c>
      <c r="BQ127" s="317">
        <f t="shared" si="746"/>
        <v>0.46110056925996207</v>
      </c>
      <c r="BR127" s="317">
        <f t="shared" si="746"/>
        <v>0.42981867024848891</v>
      </c>
      <c r="BS127" s="471">
        <f t="shared" si="746"/>
        <v>0.30290456431535268</v>
      </c>
      <c r="BT127" s="317">
        <f t="shared" si="746"/>
        <v>0.30109090909090908</v>
      </c>
      <c r="BU127" s="317">
        <f t="shared" si="746"/>
        <v>0.20028922631959509</v>
      </c>
      <c r="BV127" s="317">
        <f t="shared" si="746"/>
        <v>0.30703624733475482</v>
      </c>
      <c r="BW127" s="317">
        <f t="shared" si="746"/>
        <v>0.29382716049382718</v>
      </c>
      <c r="BX127" s="317">
        <f t="shared" si="746"/>
        <v>4.4783464566929131E-2</v>
      </c>
      <c r="BY127" s="317">
        <f t="shared" si="746"/>
        <v>-5.507372072853426E-2</v>
      </c>
      <c r="BZ127" s="317">
        <f t="shared" si="746"/>
        <v>-0.1273176761433869</v>
      </c>
      <c r="CA127" s="317">
        <f>IF(ISERROR((AS127-AG127)/AG127)=TRUE,0,(AS127-AG127)/AG127)</f>
        <v>-0.1461352657004831</v>
      </c>
      <c r="CB127" s="317">
        <f>IF(ISERROR((AT127-AH127)/AH127)=TRUE,0,(AT127-AH127)/AH127)</f>
        <v>-0.38085370907583921</v>
      </c>
      <c r="CC127" s="113">
        <f t="shared" si="585"/>
        <v>268</v>
      </c>
      <c r="CD127" s="117">
        <f t="shared" si="747"/>
        <v>20</v>
      </c>
      <c r="CE127" s="110">
        <f t="shared" si="747"/>
        <v>-780</v>
      </c>
      <c r="CF127" s="110">
        <f t="shared" ref="CF127:CG127" si="766">SUM(CF122:CF126)</f>
        <v>-1333</v>
      </c>
      <c r="CG127" s="110">
        <f t="shared" si="766"/>
        <v>-1280</v>
      </c>
      <c r="CH127" s="110">
        <f t="shared" ref="CH127:CI127" si="767">SUM(CH122:CH126)</f>
        <v>-1764</v>
      </c>
      <c r="CI127" s="110">
        <f t="shared" si="767"/>
        <v>-1863</v>
      </c>
      <c r="CJ127" s="110">
        <f t="shared" ref="CJ127:CK127" si="768">SUM(CJ122:CJ126)</f>
        <v>-2059</v>
      </c>
      <c r="CK127" s="110">
        <f t="shared" si="768"/>
        <v>-1890</v>
      </c>
      <c r="CL127" s="110">
        <f t="shared" ref="CL127:CM127" si="769">SUM(CL122:CL126)</f>
        <v>-1707</v>
      </c>
      <c r="CM127" s="110">
        <f t="shared" si="769"/>
        <v>-1572</v>
      </c>
      <c r="CN127" s="110">
        <f t="shared" ref="CN127" si="770">SUM(CN122:CN126)</f>
        <v>-1481</v>
      </c>
      <c r="CO127" s="110">
        <f t="shared" ref="CO127:CP127" si="771">SUM(CO122:CO126)</f>
        <v>-1424</v>
      </c>
      <c r="CP127" s="110">
        <f t="shared" si="771"/>
        <v>-1398</v>
      </c>
      <c r="CQ127" s="110">
        <f t="shared" ref="CQ127:CR127" si="772">SUM(CQ122:CQ126)</f>
        <v>-1011</v>
      </c>
      <c r="CR127" s="110">
        <f t="shared" si="772"/>
        <v>-331</v>
      </c>
      <c r="CS127" s="110">
        <f t="shared" ref="CS127:CT127" si="773">SUM(CS122:CS126)</f>
        <v>-171</v>
      </c>
      <c r="CT127" s="110">
        <f t="shared" si="773"/>
        <v>310</v>
      </c>
      <c r="CU127" s="110">
        <f t="shared" ref="CU127:CV127" si="774">SUM(CU122:CU126)</f>
        <v>542</v>
      </c>
      <c r="CV127" s="211">
        <f t="shared" si="774"/>
        <v>763</v>
      </c>
      <c r="CW127" s="211">
        <f t="shared" ref="CW127:CX127" si="775">SUM(CW122:CW126)</f>
        <v>729</v>
      </c>
      <c r="CX127" s="211">
        <f t="shared" si="775"/>
        <v>640</v>
      </c>
      <c r="CY127" s="211">
        <f t="shared" ref="CY127" si="776">SUM(CY122:CY126)</f>
        <v>438</v>
      </c>
      <c r="CZ127" s="211">
        <f t="shared" ref="CZ127:DA127" si="777">SUM(CZ122:CZ126)</f>
        <v>414</v>
      </c>
      <c r="DA127" s="211">
        <f t="shared" si="777"/>
        <v>277</v>
      </c>
      <c r="DB127" s="211">
        <f t="shared" ref="DB127" si="778">SUM(DB122:DB126)</f>
        <v>432</v>
      </c>
      <c r="DC127" s="211">
        <f t="shared" ref="DC127:DD127" si="779">SUM(DC122:DC126)</f>
        <v>476</v>
      </c>
      <c r="DD127" s="211">
        <f t="shared" si="779"/>
        <v>91</v>
      </c>
      <c r="DE127" s="211">
        <f t="shared" ref="DE127:DF127" si="780">SUM(DE122:DE126)</f>
        <v>-127</v>
      </c>
      <c r="DF127" s="211">
        <f t="shared" si="780"/>
        <v>-309</v>
      </c>
      <c r="DG127" s="211">
        <f t="shared" ref="DG127:DH127" si="781">SUM(DG122:DG126)</f>
        <v>-363</v>
      </c>
      <c r="DH127" s="211">
        <f t="shared" si="781"/>
        <v>-919</v>
      </c>
      <c r="DI127" s="347"/>
    </row>
    <row r="128" spans="1:113" s="56" customFormat="1" x14ac:dyDescent="0.2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2"/>
      <c r="Y128" s="83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446"/>
      <c r="AL128" s="279"/>
      <c r="AM128" s="279"/>
      <c r="AN128" s="279"/>
      <c r="AO128" s="219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468"/>
      <c r="BT128" s="432"/>
      <c r="BU128" s="432"/>
      <c r="BV128" s="432"/>
      <c r="BW128" s="432"/>
      <c r="BX128" s="432"/>
      <c r="BY128" s="432"/>
      <c r="BZ128" s="432"/>
      <c r="CA128" s="432"/>
      <c r="CB128" s="432"/>
      <c r="CC128" s="81"/>
      <c r="CD128" s="84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324"/>
      <c r="CW128" s="324"/>
      <c r="CX128" s="324"/>
      <c r="CY128" s="324"/>
      <c r="CZ128" s="324"/>
      <c r="DA128" s="324"/>
      <c r="DB128" s="324"/>
      <c r="DC128" s="324"/>
      <c r="DD128" s="324"/>
      <c r="DE128" s="324"/>
      <c r="DF128" s="324"/>
      <c r="DG128" s="324"/>
      <c r="DH128" s="324"/>
      <c r="DI128" s="346"/>
    </row>
    <row r="129" spans="1:113" s="56" customFormat="1" x14ac:dyDescent="0.25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47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47">
        <f>'NECO-ELECTRIC'!X129+'NECO-GAS'!X129</f>
        <v>0</v>
      </c>
      <c r="Y129" s="60">
        <f>'NECO-ELECTRIC'!Y129+'NECO-GAS'!Y129</f>
        <v>0</v>
      </c>
      <c r="Z129" s="228">
        <f>'NECO-ELECTRIC'!Z129+'NECO-GAS'!Z129</f>
        <v>0</v>
      </c>
      <c r="AA129" s="228">
        <f>'NECO-ELECTRIC'!AA129+'NECO-GAS'!AA129</f>
        <v>0</v>
      </c>
      <c r="AB129" s="228">
        <f>'NECO-ELECTRIC'!AB129+'NECO-GAS'!AB129</f>
        <v>0</v>
      </c>
      <c r="AC129" s="228">
        <f>'NECO-ELECTRIC'!AC129+'NECO-GAS'!AC129</f>
        <v>0</v>
      </c>
      <c r="AD129" s="228">
        <f>'NECO-ELECTRIC'!AD129+'NECO-GAS'!AD129</f>
        <v>0</v>
      </c>
      <c r="AE129" s="228">
        <f>'NECO-ELECTRIC'!AE129+'NECO-GAS'!AE129</f>
        <v>1667</v>
      </c>
      <c r="AF129" s="228">
        <f>'NECO-ELECTRIC'!AF129+'NECO-GAS'!AF129</f>
        <v>843</v>
      </c>
      <c r="AG129" s="228">
        <f>'NECO-ELECTRIC'!AG129+'NECO-GAS'!AG129</f>
        <v>1636</v>
      </c>
      <c r="AH129" s="228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58">
        <f>'NECO-ELECTRIC'!AK129+'NECO-GAS'!AK129</f>
        <v>0</v>
      </c>
      <c r="AL129" s="228">
        <f>'NECO-ELECTRIC'!AL129+'NECO-GAS'!AL129</f>
        <v>0</v>
      </c>
      <c r="AM129" s="228">
        <f>'NECO-ELECTRIC'!AM129+'NECO-GAS'!AM129</f>
        <v>3</v>
      </c>
      <c r="AN129" s="228">
        <f>'NECO-ELECTRIC'!AN129+'NECO-GAS'!AN129</f>
        <v>292</v>
      </c>
      <c r="AO129" s="228">
        <f>'NECO-ELECTRIC'!AO129+'NECO-GAS'!AO129</f>
        <v>305</v>
      </c>
      <c r="AP129" s="228">
        <f>'NECO-ELECTRIC'!AP129+'NECO-GAS'!AP129</f>
        <v>267</v>
      </c>
      <c r="AQ129" s="228">
        <f>'NECO-ELECTRIC'!AQ129+'NECO-GAS'!AQ129</f>
        <v>1479</v>
      </c>
      <c r="AR129" s="228">
        <f>'NECO-ELECTRIC'!AR129+'NECO-GAS'!AR129</f>
        <v>2174</v>
      </c>
      <c r="AS129" s="228">
        <f>'NECO-ELECTRIC'!AS129+'NECO-GAS'!AS129</f>
        <v>219</v>
      </c>
      <c r="AT129" s="228">
        <f>'NECO-ELECTRIC'!AT129+'NECO-GAS'!AT129</f>
        <v>2190</v>
      </c>
      <c r="AU129" s="60"/>
      <c r="AV129" s="101"/>
      <c r="AW129" s="406">
        <f t="shared" ref="AW129:BF134" si="782">IF(ISERROR((O129-C129)/C129)=TRUE,0,(O129-C129)/C129)</f>
        <v>20</v>
      </c>
      <c r="AX129" s="190">
        <f t="shared" si="782"/>
        <v>-1</v>
      </c>
      <c r="AY129" s="191">
        <f t="shared" si="782"/>
        <v>-1</v>
      </c>
      <c r="AZ129" s="191">
        <f t="shared" si="782"/>
        <v>-1</v>
      </c>
      <c r="BA129" s="191">
        <f t="shared" si="782"/>
        <v>-1</v>
      </c>
      <c r="BB129" s="191">
        <f t="shared" si="782"/>
        <v>-1</v>
      </c>
      <c r="BC129" s="191">
        <f t="shared" si="782"/>
        <v>-1</v>
      </c>
      <c r="BD129" s="191">
        <f t="shared" si="782"/>
        <v>-1</v>
      </c>
      <c r="BE129" s="191">
        <f t="shared" si="782"/>
        <v>-1</v>
      </c>
      <c r="BF129" s="191">
        <f t="shared" si="782"/>
        <v>-1</v>
      </c>
      <c r="BG129" s="191">
        <f t="shared" ref="BG129:BP134" si="783">IF(ISERROR((Y129-M129)/M129)=TRUE,0,(Y129-M129)/M129)</f>
        <v>0</v>
      </c>
      <c r="BH129" s="191">
        <f t="shared" si="783"/>
        <v>-1</v>
      </c>
      <c r="BI129" s="191">
        <f t="shared" si="783"/>
        <v>-1</v>
      </c>
      <c r="BJ129" s="191">
        <f t="shared" si="783"/>
        <v>0</v>
      </c>
      <c r="BK129" s="191">
        <f t="shared" si="783"/>
        <v>0</v>
      </c>
      <c r="BL129" s="191">
        <f t="shared" si="783"/>
        <v>0</v>
      </c>
      <c r="BM129" s="191">
        <f t="shared" si="783"/>
        <v>0</v>
      </c>
      <c r="BN129" s="191">
        <f t="shared" si="783"/>
        <v>0</v>
      </c>
      <c r="BO129" s="191">
        <f t="shared" si="783"/>
        <v>0</v>
      </c>
      <c r="BP129" s="316">
        <f t="shared" si="783"/>
        <v>0</v>
      </c>
      <c r="BQ129" s="316">
        <f t="shared" ref="BQ129:BZ134" si="784">IF(ISERROR((AI129-W129)/W129)=TRUE,0,(AI129-W129)/W129)</f>
        <v>0</v>
      </c>
      <c r="BR129" s="316">
        <f t="shared" si="784"/>
        <v>0</v>
      </c>
      <c r="BS129" s="465">
        <f t="shared" si="784"/>
        <v>0</v>
      </c>
      <c r="BT129" s="316">
        <f t="shared" si="784"/>
        <v>0</v>
      </c>
      <c r="BU129" s="316">
        <f t="shared" si="784"/>
        <v>0</v>
      </c>
      <c r="BV129" s="316">
        <f t="shared" si="784"/>
        <v>0</v>
      </c>
      <c r="BW129" s="316">
        <f t="shared" si="784"/>
        <v>0</v>
      </c>
      <c r="BX129" s="316">
        <f t="shared" si="784"/>
        <v>0</v>
      </c>
      <c r="BY129" s="316">
        <f t="shared" si="784"/>
        <v>-0.11277744451109778</v>
      </c>
      <c r="BZ129" s="316">
        <f t="shared" si="784"/>
        <v>1.5788849347568208</v>
      </c>
      <c r="CA129" s="316">
        <f>IF(ISERROR((AS129-AG129)/AG129)=TRUE,0,(AS129-AG129)/AG129)</f>
        <v>-0.86613691931540338</v>
      </c>
      <c r="CB129" s="316">
        <f>IF(ISERROR((AT129-AH129)/AH129)=TRUE,0,(AT129-AH129)/AH129)</f>
        <v>0.52506963788300831</v>
      </c>
      <c r="CC129" s="103">
        <f>O129-C129</f>
        <v>20</v>
      </c>
      <c r="CD129" s="61">
        <f>P129-D129</f>
        <v>-234</v>
      </c>
      <c r="CE129" s="62">
        <f>Q129-E129</f>
        <v>-874</v>
      </c>
      <c r="CF129" s="62">
        <f>R129-F129</f>
        <v>-1253</v>
      </c>
      <c r="CG129" s="62">
        <f>S129-G129</f>
        <v>-776</v>
      </c>
      <c r="CH129" s="62">
        <f>T129-H129</f>
        <v>-1294</v>
      </c>
      <c r="CI129" s="62">
        <f>U129-I129</f>
        <v>-1383</v>
      </c>
      <c r="CJ129" s="62">
        <f>V129-J129</f>
        <v>-726</v>
      </c>
      <c r="CK129" s="62">
        <f>W129-K129</f>
        <v>-2</v>
      </c>
      <c r="CL129" s="62">
        <f>X129-L129</f>
        <v>-1</v>
      </c>
      <c r="CM129" s="62">
        <f>Y129-M129</f>
        <v>0</v>
      </c>
      <c r="CN129" s="62">
        <f>Z129-N129</f>
        <v>-23</v>
      </c>
      <c r="CO129" s="62">
        <f>AA129-O129</f>
        <v>-21</v>
      </c>
      <c r="CP129" s="62">
        <f>AB129-P129</f>
        <v>0</v>
      </c>
      <c r="CQ129" s="62">
        <f>AC129-Q129</f>
        <v>0</v>
      </c>
      <c r="CR129" s="62">
        <f>AD129-R129</f>
        <v>0</v>
      </c>
      <c r="CS129" s="62">
        <f>AE129-S129</f>
        <v>1667</v>
      </c>
      <c r="CT129" s="62">
        <f>AF129-T129</f>
        <v>843</v>
      </c>
      <c r="CU129" s="62">
        <f>AG129-U129</f>
        <v>1636</v>
      </c>
      <c r="CV129" s="210">
        <f>AH129-V129</f>
        <v>1436</v>
      </c>
      <c r="CW129" s="210">
        <f>AI129-W129</f>
        <v>32</v>
      </c>
      <c r="CX129" s="210">
        <f>AJ129-X129</f>
        <v>104</v>
      </c>
      <c r="CY129" s="210">
        <f>AK129-Y129</f>
        <v>0</v>
      </c>
      <c r="CZ129" s="210">
        <f>AL129-Z129</f>
        <v>0</v>
      </c>
      <c r="DA129" s="210">
        <f>AM129-AA129</f>
        <v>3</v>
      </c>
      <c r="DB129" s="210">
        <f>AN129-AB129</f>
        <v>292</v>
      </c>
      <c r="DC129" s="210">
        <f>AO129-AC129</f>
        <v>305</v>
      </c>
      <c r="DD129" s="210">
        <f>AP129-AD129</f>
        <v>267</v>
      </c>
      <c r="DE129" s="210">
        <f>AQ129-AE129</f>
        <v>-188</v>
      </c>
      <c r="DF129" s="210">
        <f>AR129-AF129</f>
        <v>1331</v>
      </c>
      <c r="DG129" s="210">
        <f>AS129-AG129</f>
        <v>-1417</v>
      </c>
      <c r="DH129" s="210">
        <f>AT129-AH129</f>
        <v>754</v>
      </c>
      <c r="DI129" s="346"/>
    </row>
    <row r="130" spans="1:113" s="56" customFormat="1" x14ac:dyDescent="0.25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47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47">
        <f>'NECO-ELECTRIC'!X130+'NECO-GAS'!X130</f>
        <v>0</v>
      </c>
      <c r="Y130" s="60">
        <f>'NECO-ELECTRIC'!Y130+'NECO-GAS'!Y130</f>
        <v>0</v>
      </c>
      <c r="Z130" s="228">
        <f>'NECO-ELECTRIC'!Z130+'NECO-GAS'!Z130</f>
        <v>0</v>
      </c>
      <c r="AA130" s="228">
        <f>'NECO-ELECTRIC'!AA130+'NECO-GAS'!AA130</f>
        <v>0</v>
      </c>
      <c r="AB130" s="228">
        <f>'NECO-ELECTRIC'!AB130+'NECO-GAS'!AB130</f>
        <v>0</v>
      </c>
      <c r="AC130" s="228">
        <f>'NECO-ELECTRIC'!AC130+'NECO-GAS'!AC130</f>
        <v>0</v>
      </c>
      <c r="AD130" s="228">
        <f>'NECO-ELECTRIC'!AD130+'NECO-GAS'!AD130</f>
        <v>0</v>
      </c>
      <c r="AE130" s="228">
        <f>'NECO-ELECTRIC'!AE130+'NECO-GAS'!AE130</f>
        <v>90</v>
      </c>
      <c r="AF130" s="228">
        <f>'NECO-ELECTRIC'!AF130+'NECO-GAS'!AF130</f>
        <v>162</v>
      </c>
      <c r="AG130" s="228">
        <f>'NECO-ELECTRIC'!AG130+'NECO-GAS'!AG130</f>
        <v>469</v>
      </c>
      <c r="AH130" s="228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58">
        <f>'NECO-ELECTRIC'!AK130+'NECO-GAS'!AK130</f>
        <v>0</v>
      </c>
      <c r="AL130" s="228">
        <f>'NECO-ELECTRIC'!AL130+'NECO-GAS'!AL130</f>
        <v>0</v>
      </c>
      <c r="AM130" s="228">
        <f>'NECO-ELECTRIC'!AM130+'NECO-GAS'!AM130</f>
        <v>0</v>
      </c>
      <c r="AN130" s="228">
        <f>'NECO-ELECTRIC'!AN130+'NECO-GAS'!AN130</f>
        <v>1</v>
      </c>
      <c r="AO130" s="228">
        <f>'NECO-ELECTRIC'!AO130+'NECO-GAS'!AO130</f>
        <v>107</v>
      </c>
      <c r="AP130" s="228">
        <f>'NECO-ELECTRIC'!AP130+'NECO-GAS'!AP130</f>
        <v>4</v>
      </c>
      <c r="AQ130" s="228">
        <f>'NECO-ELECTRIC'!AQ130+'NECO-GAS'!AQ130</f>
        <v>20</v>
      </c>
      <c r="AR130" s="228">
        <f>'NECO-ELECTRIC'!AR130+'NECO-GAS'!AR130</f>
        <v>44</v>
      </c>
      <c r="AS130" s="228">
        <f>'NECO-ELECTRIC'!AS130+'NECO-GAS'!AS130</f>
        <v>5</v>
      </c>
      <c r="AT130" s="228">
        <f>'NECO-ELECTRIC'!AT130+'NECO-GAS'!AT130</f>
        <v>37</v>
      </c>
      <c r="AU130" s="60"/>
      <c r="AV130" s="101"/>
      <c r="AW130" s="406">
        <f t="shared" si="782"/>
        <v>0</v>
      </c>
      <c r="AX130" s="190">
        <f t="shared" si="782"/>
        <v>-1</v>
      </c>
      <c r="AY130" s="191">
        <f t="shared" si="782"/>
        <v>-1</v>
      </c>
      <c r="AZ130" s="191">
        <f t="shared" si="782"/>
        <v>-1</v>
      </c>
      <c r="BA130" s="191">
        <f t="shared" si="782"/>
        <v>-1</v>
      </c>
      <c r="BB130" s="191">
        <f t="shared" si="782"/>
        <v>-1</v>
      </c>
      <c r="BC130" s="191">
        <f t="shared" si="782"/>
        <v>-1</v>
      </c>
      <c r="BD130" s="191">
        <f t="shared" si="782"/>
        <v>-1</v>
      </c>
      <c r="BE130" s="191">
        <f t="shared" si="782"/>
        <v>0</v>
      </c>
      <c r="BF130" s="191">
        <f t="shared" si="782"/>
        <v>0</v>
      </c>
      <c r="BG130" s="191">
        <f t="shared" si="783"/>
        <v>0</v>
      </c>
      <c r="BH130" s="191">
        <f t="shared" si="783"/>
        <v>-1</v>
      </c>
      <c r="BI130" s="191">
        <f t="shared" si="783"/>
        <v>-1</v>
      </c>
      <c r="BJ130" s="191">
        <f t="shared" si="783"/>
        <v>0</v>
      </c>
      <c r="BK130" s="191">
        <f t="shared" si="783"/>
        <v>0</v>
      </c>
      <c r="BL130" s="191">
        <f t="shared" si="783"/>
        <v>0</v>
      </c>
      <c r="BM130" s="191">
        <f t="shared" si="783"/>
        <v>0</v>
      </c>
      <c r="BN130" s="191">
        <f t="shared" si="783"/>
        <v>0</v>
      </c>
      <c r="BO130" s="191">
        <f t="shared" si="783"/>
        <v>0</v>
      </c>
      <c r="BP130" s="316">
        <f t="shared" si="783"/>
        <v>0</v>
      </c>
      <c r="BQ130" s="316">
        <f t="shared" si="784"/>
        <v>0</v>
      </c>
      <c r="BR130" s="316">
        <f t="shared" si="784"/>
        <v>0</v>
      </c>
      <c r="BS130" s="465">
        <f t="shared" si="784"/>
        <v>0</v>
      </c>
      <c r="BT130" s="316">
        <f t="shared" si="784"/>
        <v>0</v>
      </c>
      <c r="BU130" s="316">
        <f t="shared" si="784"/>
        <v>0</v>
      </c>
      <c r="BV130" s="316">
        <f t="shared" si="784"/>
        <v>0</v>
      </c>
      <c r="BW130" s="316">
        <f t="shared" si="784"/>
        <v>0</v>
      </c>
      <c r="BX130" s="316">
        <f t="shared" si="784"/>
        <v>0</v>
      </c>
      <c r="BY130" s="316">
        <f t="shared" si="784"/>
        <v>-0.77777777777777779</v>
      </c>
      <c r="BZ130" s="316">
        <f t="shared" si="784"/>
        <v>-0.72839506172839508</v>
      </c>
      <c r="CA130" s="316">
        <f>IF(ISERROR((AS130-AG130)/AG130)=TRUE,0,(AS130-AG130)/AG130)</f>
        <v>-0.98933901918976541</v>
      </c>
      <c r="CB130" s="316">
        <f>IF(ISERROR((AT130-AH130)/AH130)=TRUE,0,(AT130-AH130)/AH130)</f>
        <v>-0.83181818181818179</v>
      </c>
      <c r="CC130" s="103">
        <f>O130-C130</f>
        <v>0</v>
      </c>
      <c r="CD130" s="61">
        <f>P130-D130</f>
        <v>-38</v>
      </c>
      <c r="CE130" s="62">
        <f>Q130-E130</f>
        <v>-288</v>
      </c>
      <c r="CF130" s="62">
        <f>R130-F130</f>
        <v>-381</v>
      </c>
      <c r="CG130" s="62">
        <f>S130-G130</f>
        <v>-218</v>
      </c>
      <c r="CH130" s="62">
        <f>T130-H130</f>
        <v>-381</v>
      </c>
      <c r="CI130" s="62">
        <f>U130-I130</f>
        <v>-282</v>
      </c>
      <c r="CJ130" s="62">
        <f>V130-J130</f>
        <v>-231</v>
      </c>
      <c r="CK130" s="62">
        <f>W130-K130</f>
        <v>0</v>
      </c>
      <c r="CL130" s="62">
        <f>X130-L130</f>
        <v>0</v>
      </c>
      <c r="CM130" s="62">
        <f>Y130-M130</f>
        <v>0</v>
      </c>
      <c r="CN130" s="62">
        <f>Z130-N130</f>
        <v>-5</v>
      </c>
      <c r="CO130" s="62">
        <f>AA130-O130</f>
        <v>-3</v>
      </c>
      <c r="CP130" s="62">
        <f>AB130-P130</f>
        <v>0</v>
      </c>
      <c r="CQ130" s="62">
        <f>AC130-Q130</f>
        <v>0</v>
      </c>
      <c r="CR130" s="62">
        <f>AD130-R130</f>
        <v>0</v>
      </c>
      <c r="CS130" s="62">
        <f>AE130-S130</f>
        <v>90</v>
      </c>
      <c r="CT130" s="62">
        <f>AF130-T130</f>
        <v>162</v>
      </c>
      <c r="CU130" s="62">
        <f>AG130-U130</f>
        <v>469</v>
      </c>
      <c r="CV130" s="210">
        <f>AH130-V130</f>
        <v>220</v>
      </c>
      <c r="CW130" s="210">
        <f>AI130-W130</f>
        <v>1</v>
      </c>
      <c r="CX130" s="210">
        <f>AJ130-X130</f>
        <v>1</v>
      </c>
      <c r="CY130" s="210">
        <f>AK130-Y130</f>
        <v>0</v>
      </c>
      <c r="CZ130" s="210">
        <f>AL130-Z130</f>
        <v>0</v>
      </c>
      <c r="DA130" s="210">
        <f>AM130-AA130</f>
        <v>0</v>
      </c>
      <c r="DB130" s="210">
        <f>AN130-AB130</f>
        <v>1</v>
      </c>
      <c r="DC130" s="210">
        <f>AO130-AC130</f>
        <v>107</v>
      </c>
      <c r="DD130" s="210">
        <f>AP130-AD130</f>
        <v>4</v>
      </c>
      <c r="DE130" s="210">
        <f>AQ130-AE130</f>
        <v>-70</v>
      </c>
      <c r="DF130" s="210">
        <f>AR130-AF130</f>
        <v>-118</v>
      </c>
      <c r="DG130" s="210">
        <f>AS130-AG130</f>
        <v>-464</v>
      </c>
      <c r="DH130" s="210">
        <f>AT130-AH130</f>
        <v>-183</v>
      </c>
      <c r="DI130" s="346"/>
    </row>
    <row r="131" spans="1:113" s="56" customFormat="1" x14ac:dyDescent="0.25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47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47">
        <f>'NECO-ELECTRIC'!X131+'NECO-GAS'!X131</f>
        <v>7</v>
      </c>
      <c r="Y131" s="60">
        <f>'NECO-ELECTRIC'!Y131+'NECO-GAS'!Y131</f>
        <v>9</v>
      </c>
      <c r="Z131" s="228">
        <f>'NECO-ELECTRIC'!Z131+'NECO-GAS'!Z131</f>
        <v>13</v>
      </c>
      <c r="AA131" s="228">
        <f>'NECO-ELECTRIC'!AA131+'NECO-GAS'!AA131</f>
        <v>15</v>
      </c>
      <c r="AB131" s="228">
        <f>'NECO-ELECTRIC'!AB131+'NECO-GAS'!AB131</f>
        <v>9</v>
      </c>
      <c r="AC131" s="228">
        <f>'NECO-ELECTRIC'!AC131+'NECO-GAS'!AC131</f>
        <v>24</v>
      </c>
      <c r="AD131" s="228">
        <f>'NECO-ELECTRIC'!AD131+'NECO-GAS'!AD131</f>
        <v>18</v>
      </c>
      <c r="AE131" s="228">
        <f>'NECO-ELECTRIC'!AE131+'NECO-GAS'!AE131</f>
        <v>5</v>
      </c>
      <c r="AF131" s="228">
        <f>'NECO-ELECTRIC'!AF131+'NECO-GAS'!AF131</f>
        <v>20</v>
      </c>
      <c r="AG131" s="228">
        <f>'NECO-ELECTRIC'!AG131+'NECO-GAS'!AG131</f>
        <v>60</v>
      </c>
      <c r="AH131" s="228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58">
        <f>'NECO-ELECTRIC'!AK131+'NECO-GAS'!AK131</f>
        <v>0</v>
      </c>
      <c r="AL131" s="228">
        <f>'NECO-ELECTRIC'!AL131+'NECO-GAS'!AL131</f>
        <v>0</v>
      </c>
      <c r="AM131" s="228">
        <f>'NECO-ELECTRIC'!AM131+'NECO-GAS'!AM131</f>
        <v>47</v>
      </c>
      <c r="AN131" s="228">
        <f>'NECO-ELECTRIC'!AN131+'NECO-GAS'!AN131</f>
        <v>52</v>
      </c>
      <c r="AO131" s="228">
        <f>'NECO-ELECTRIC'!AO131+'NECO-GAS'!AO131</f>
        <v>8</v>
      </c>
      <c r="AP131" s="228">
        <f>'NECO-ELECTRIC'!AP131+'NECO-GAS'!AP131</f>
        <v>11</v>
      </c>
      <c r="AQ131" s="228">
        <f>'NECO-ELECTRIC'!AQ131+'NECO-GAS'!AQ131</f>
        <v>130</v>
      </c>
      <c r="AR131" s="228">
        <f>'NECO-ELECTRIC'!AR131+'NECO-GAS'!AR131</f>
        <v>102</v>
      </c>
      <c r="AS131" s="228">
        <f>'NECO-ELECTRIC'!AS131+'NECO-GAS'!AS131</f>
        <v>31</v>
      </c>
      <c r="AT131" s="228">
        <f>'NECO-ELECTRIC'!AT131+'NECO-GAS'!AT131</f>
        <v>37</v>
      </c>
      <c r="AU131" s="60"/>
      <c r="AV131" s="101"/>
      <c r="AW131" s="406">
        <f t="shared" si="782"/>
        <v>-0.79487179487179482</v>
      </c>
      <c r="AX131" s="190">
        <f t="shared" si="782"/>
        <v>-1</v>
      </c>
      <c r="AY131" s="191">
        <f t="shared" si="782"/>
        <v>-1</v>
      </c>
      <c r="AZ131" s="191">
        <f t="shared" si="782"/>
        <v>-1</v>
      </c>
      <c r="BA131" s="191">
        <f t="shared" si="782"/>
        <v>-1</v>
      </c>
      <c r="BB131" s="191">
        <f t="shared" si="782"/>
        <v>-1</v>
      </c>
      <c r="BC131" s="191">
        <f t="shared" si="782"/>
        <v>-0.90322580645161288</v>
      </c>
      <c r="BD131" s="191">
        <f t="shared" si="782"/>
        <v>1.2352941176470589</v>
      </c>
      <c r="BE131" s="191">
        <f t="shared" si="782"/>
        <v>-0.84482758620689657</v>
      </c>
      <c r="BF131" s="191">
        <f t="shared" si="782"/>
        <v>-0.78125</v>
      </c>
      <c r="BG131" s="191">
        <f t="shared" si="783"/>
        <v>-0.625</v>
      </c>
      <c r="BH131" s="191">
        <f t="shared" si="783"/>
        <v>-0.48</v>
      </c>
      <c r="BI131" s="191">
        <f t="shared" si="783"/>
        <v>0.875</v>
      </c>
      <c r="BJ131" s="191">
        <f t="shared" si="783"/>
        <v>0</v>
      </c>
      <c r="BK131" s="191">
        <f t="shared" si="783"/>
        <v>0</v>
      </c>
      <c r="BL131" s="191">
        <f t="shared" si="783"/>
        <v>0</v>
      </c>
      <c r="BM131" s="191">
        <f t="shared" si="783"/>
        <v>0</v>
      </c>
      <c r="BN131" s="191">
        <f t="shared" si="783"/>
        <v>0</v>
      </c>
      <c r="BO131" s="191">
        <f t="shared" si="783"/>
        <v>19</v>
      </c>
      <c r="BP131" s="316">
        <f t="shared" si="783"/>
        <v>0.65789473684210531</v>
      </c>
      <c r="BQ131" s="316">
        <f t="shared" si="784"/>
        <v>3.5555555555555554</v>
      </c>
      <c r="BR131" s="316">
        <f t="shared" si="784"/>
        <v>1.5714285714285714</v>
      </c>
      <c r="BS131" s="465">
        <f t="shared" si="784"/>
        <v>-1</v>
      </c>
      <c r="BT131" s="316">
        <f t="shared" si="784"/>
        <v>-1</v>
      </c>
      <c r="BU131" s="316">
        <f t="shared" si="784"/>
        <v>2.1333333333333333</v>
      </c>
      <c r="BV131" s="316">
        <f t="shared" si="784"/>
        <v>4.7777777777777777</v>
      </c>
      <c r="BW131" s="316">
        <f t="shared" si="784"/>
        <v>-0.66666666666666663</v>
      </c>
      <c r="BX131" s="316">
        <f t="shared" si="784"/>
        <v>-0.3888888888888889</v>
      </c>
      <c r="BY131" s="316">
        <f t="shared" si="784"/>
        <v>25</v>
      </c>
      <c r="BZ131" s="316">
        <f t="shared" si="784"/>
        <v>4.0999999999999996</v>
      </c>
      <c r="CA131" s="316">
        <f>IF(ISERROR((AS131-AG131)/AG131)=TRUE,0,(AS131-AG131)/AG131)</f>
        <v>-0.48333333333333334</v>
      </c>
      <c r="CB131" s="316">
        <f>IF(ISERROR((AT131-AH131)/AH131)=TRUE,0,(AT131-AH131)/AH131)</f>
        <v>-0.41269841269841268</v>
      </c>
      <c r="CC131" s="103">
        <f>O131-C131</f>
        <v>-31</v>
      </c>
      <c r="CD131" s="61">
        <f>P131-D131</f>
        <v>-57</v>
      </c>
      <c r="CE131" s="62">
        <f>Q131-E131</f>
        <v>-26</v>
      </c>
      <c r="CF131" s="62">
        <f>R131-F131</f>
        <v>-42</v>
      </c>
      <c r="CG131" s="62">
        <f>S131-G131</f>
        <v>-26</v>
      </c>
      <c r="CH131" s="62">
        <f>T131-H131</f>
        <v>-34</v>
      </c>
      <c r="CI131" s="62">
        <f>U131-I131</f>
        <v>-28</v>
      </c>
      <c r="CJ131" s="62">
        <f>V131-J131</f>
        <v>21</v>
      </c>
      <c r="CK131" s="62">
        <f>W131-K131</f>
        <v>-49</v>
      </c>
      <c r="CL131" s="62">
        <f>X131-L131</f>
        <v>-25</v>
      </c>
      <c r="CM131" s="62">
        <f>Y131-M131</f>
        <v>-15</v>
      </c>
      <c r="CN131" s="62">
        <f>Z131-N131</f>
        <v>-12</v>
      </c>
      <c r="CO131" s="62">
        <f>AA131-O131</f>
        <v>7</v>
      </c>
      <c r="CP131" s="62">
        <f>AB131-P131</f>
        <v>9</v>
      </c>
      <c r="CQ131" s="62">
        <f>AC131-Q131</f>
        <v>24</v>
      </c>
      <c r="CR131" s="62">
        <f>AD131-R131</f>
        <v>18</v>
      </c>
      <c r="CS131" s="62">
        <f>AE131-S131</f>
        <v>5</v>
      </c>
      <c r="CT131" s="62">
        <f>AF131-T131</f>
        <v>20</v>
      </c>
      <c r="CU131" s="62">
        <f>AG131-U131</f>
        <v>57</v>
      </c>
      <c r="CV131" s="210">
        <f>AH131-V131</f>
        <v>25</v>
      </c>
      <c r="CW131" s="210">
        <f>AI131-W131</f>
        <v>32</v>
      </c>
      <c r="CX131" s="210">
        <f>AJ131-X131</f>
        <v>11</v>
      </c>
      <c r="CY131" s="210">
        <f>AK131-Y131</f>
        <v>-9</v>
      </c>
      <c r="CZ131" s="210">
        <f>AL131-Z131</f>
        <v>-13</v>
      </c>
      <c r="DA131" s="210">
        <f>AM131-AA131</f>
        <v>32</v>
      </c>
      <c r="DB131" s="210">
        <f>AN131-AB131</f>
        <v>43</v>
      </c>
      <c r="DC131" s="210">
        <f>AO131-AC131</f>
        <v>-16</v>
      </c>
      <c r="DD131" s="210">
        <f>AP131-AD131</f>
        <v>-7</v>
      </c>
      <c r="DE131" s="210">
        <f>AQ131-AE131</f>
        <v>125</v>
      </c>
      <c r="DF131" s="210">
        <f>AR131-AF131</f>
        <v>82</v>
      </c>
      <c r="DG131" s="210">
        <f>AS131-AG131</f>
        <v>-29</v>
      </c>
      <c r="DH131" s="210">
        <f>AT131-AH131</f>
        <v>-26</v>
      </c>
      <c r="DI131" s="346"/>
    </row>
    <row r="132" spans="1:113" s="56" customFormat="1" x14ac:dyDescent="0.25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47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47">
        <f>'NECO-ELECTRIC'!X132+'NECO-GAS'!X132</f>
        <v>1</v>
      </c>
      <c r="Y132" s="60">
        <f>'NECO-ELECTRIC'!Y132+'NECO-GAS'!Y132</f>
        <v>2</v>
      </c>
      <c r="Z132" s="228">
        <f>'NECO-ELECTRIC'!Z132+'NECO-GAS'!Z132</f>
        <v>4</v>
      </c>
      <c r="AA132" s="228">
        <f>'NECO-ELECTRIC'!AA132+'NECO-GAS'!AA132</f>
        <v>5</v>
      </c>
      <c r="AB132" s="228">
        <f>'NECO-ELECTRIC'!AB132+'NECO-GAS'!AB132</f>
        <v>0</v>
      </c>
      <c r="AC132" s="228">
        <f>'NECO-ELECTRIC'!AC132+'NECO-GAS'!AC132</f>
        <v>5</v>
      </c>
      <c r="AD132" s="228">
        <f>'NECO-ELECTRIC'!AD132+'NECO-GAS'!AD132</f>
        <v>1</v>
      </c>
      <c r="AE132" s="228">
        <f>'NECO-ELECTRIC'!AE132+'NECO-GAS'!AE132</f>
        <v>0</v>
      </c>
      <c r="AF132" s="228">
        <f>'NECO-ELECTRIC'!AF132+'NECO-GAS'!AF132</f>
        <v>2</v>
      </c>
      <c r="AG132" s="228">
        <f>'NECO-ELECTRIC'!AG132+'NECO-GAS'!AG132</f>
        <v>14</v>
      </c>
      <c r="AH132" s="228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58">
        <f>'NECO-ELECTRIC'!AK132+'NECO-GAS'!AK132</f>
        <v>0</v>
      </c>
      <c r="AL132" s="228">
        <f>'NECO-ELECTRIC'!AL132+'NECO-GAS'!AL132</f>
        <v>0</v>
      </c>
      <c r="AM132" s="228">
        <f>'NECO-ELECTRIC'!AM132+'NECO-GAS'!AM132</f>
        <v>2</v>
      </c>
      <c r="AN132" s="228">
        <f>'NECO-ELECTRIC'!AN132+'NECO-GAS'!AN132</f>
        <v>8</v>
      </c>
      <c r="AO132" s="228">
        <f>'NECO-ELECTRIC'!AO132+'NECO-GAS'!AO132</f>
        <v>1</v>
      </c>
      <c r="AP132" s="228">
        <f>'NECO-ELECTRIC'!AP132+'NECO-GAS'!AP132</f>
        <v>1</v>
      </c>
      <c r="AQ132" s="228">
        <f>'NECO-ELECTRIC'!AQ132+'NECO-GAS'!AQ132</f>
        <v>19</v>
      </c>
      <c r="AR132" s="228">
        <f>'NECO-ELECTRIC'!AR132+'NECO-GAS'!AR132</f>
        <v>16</v>
      </c>
      <c r="AS132" s="228">
        <f>'NECO-ELECTRIC'!AS132+'NECO-GAS'!AS132</f>
        <v>2</v>
      </c>
      <c r="AT132" s="228">
        <f>'NECO-ELECTRIC'!AT132+'NECO-GAS'!AT132</f>
        <v>6</v>
      </c>
      <c r="AU132" s="60"/>
      <c r="AV132" s="101"/>
      <c r="AW132" s="406">
        <f t="shared" si="782"/>
        <v>-0.4</v>
      </c>
      <c r="AX132" s="190">
        <f t="shared" si="782"/>
        <v>-1</v>
      </c>
      <c r="AY132" s="191">
        <f t="shared" si="782"/>
        <v>-1</v>
      </c>
      <c r="AZ132" s="191">
        <f t="shared" si="782"/>
        <v>-1</v>
      </c>
      <c r="BA132" s="191">
        <f t="shared" si="782"/>
        <v>-1</v>
      </c>
      <c r="BB132" s="191">
        <f t="shared" si="782"/>
        <v>-1</v>
      </c>
      <c r="BC132" s="191">
        <f t="shared" si="782"/>
        <v>-1</v>
      </c>
      <c r="BD132" s="191">
        <f t="shared" si="782"/>
        <v>0</v>
      </c>
      <c r="BE132" s="191">
        <f t="shared" si="782"/>
        <v>0</v>
      </c>
      <c r="BF132" s="191">
        <f t="shared" si="782"/>
        <v>-0.75</v>
      </c>
      <c r="BG132" s="191">
        <f t="shared" si="783"/>
        <v>1</v>
      </c>
      <c r="BH132" s="191">
        <f t="shared" si="783"/>
        <v>-0.2</v>
      </c>
      <c r="BI132" s="191">
        <f t="shared" si="783"/>
        <v>0.66666666666666663</v>
      </c>
      <c r="BJ132" s="191">
        <f t="shared" si="783"/>
        <v>0</v>
      </c>
      <c r="BK132" s="191">
        <f t="shared" si="783"/>
        <v>0</v>
      </c>
      <c r="BL132" s="191">
        <f t="shared" si="783"/>
        <v>0</v>
      </c>
      <c r="BM132" s="191">
        <f t="shared" si="783"/>
        <v>0</v>
      </c>
      <c r="BN132" s="191">
        <f t="shared" si="783"/>
        <v>0</v>
      </c>
      <c r="BO132" s="191">
        <f t="shared" si="783"/>
        <v>0</v>
      </c>
      <c r="BP132" s="316">
        <f t="shared" si="783"/>
        <v>1.4</v>
      </c>
      <c r="BQ132" s="316">
        <f t="shared" si="784"/>
        <v>3.5</v>
      </c>
      <c r="BR132" s="316">
        <f t="shared" si="784"/>
        <v>1</v>
      </c>
      <c r="BS132" s="465">
        <f t="shared" si="784"/>
        <v>-1</v>
      </c>
      <c r="BT132" s="316">
        <f t="shared" si="784"/>
        <v>-1</v>
      </c>
      <c r="BU132" s="316">
        <f t="shared" si="784"/>
        <v>-0.6</v>
      </c>
      <c r="BV132" s="316">
        <f t="shared" si="784"/>
        <v>0</v>
      </c>
      <c r="BW132" s="316">
        <f t="shared" si="784"/>
        <v>-0.8</v>
      </c>
      <c r="BX132" s="316">
        <f t="shared" si="784"/>
        <v>0</v>
      </c>
      <c r="BY132" s="316">
        <f t="shared" si="784"/>
        <v>0</v>
      </c>
      <c r="BZ132" s="316">
        <f t="shared" si="784"/>
        <v>7</v>
      </c>
      <c r="CA132" s="316">
        <f>IF(ISERROR((AS132-AG132)/AG132)=TRUE,0,(AS132-AG132)/AG132)</f>
        <v>-0.8571428571428571</v>
      </c>
      <c r="CB132" s="316">
        <f>IF(ISERROR((AT132-AH132)/AH132)=TRUE,0,(AT132-AH132)/AH132)</f>
        <v>-0.5</v>
      </c>
      <c r="CC132" s="103">
        <f>O132-C132</f>
        <v>-2</v>
      </c>
      <c r="CD132" s="61">
        <f>P132-D132</f>
        <v>-8</v>
      </c>
      <c r="CE132" s="62">
        <f>Q132-E132</f>
        <v>-4</v>
      </c>
      <c r="CF132" s="62">
        <f>R132-F132</f>
        <v>-4</v>
      </c>
      <c r="CG132" s="62">
        <f>S132-G132</f>
        <v>-4</v>
      </c>
      <c r="CH132" s="62">
        <f>T132-H132</f>
        <v>-5</v>
      </c>
      <c r="CI132" s="62">
        <f>U132-I132</f>
        <v>-2</v>
      </c>
      <c r="CJ132" s="62">
        <f>V132-J132</f>
        <v>0</v>
      </c>
      <c r="CK132" s="62">
        <f>W132-K132</f>
        <v>0</v>
      </c>
      <c r="CL132" s="62">
        <f>X132-L132</f>
        <v>-3</v>
      </c>
      <c r="CM132" s="62">
        <f>Y132-M132</f>
        <v>1</v>
      </c>
      <c r="CN132" s="62">
        <f>Z132-N132</f>
        <v>-1</v>
      </c>
      <c r="CO132" s="62">
        <f>AA132-O132</f>
        <v>2</v>
      </c>
      <c r="CP132" s="62">
        <f>AB132-P132</f>
        <v>0</v>
      </c>
      <c r="CQ132" s="62">
        <f>AC132-Q132</f>
        <v>5</v>
      </c>
      <c r="CR132" s="62">
        <f>AD132-R132</f>
        <v>1</v>
      </c>
      <c r="CS132" s="62">
        <f>AE132-S132</f>
        <v>0</v>
      </c>
      <c r="CT132" s="62">
        <f>AF132-T132</f>
        <v>2</v>
      </c>
      <c r="CU132" s="62">
        <f>AG132-U132</f>
        <v>14</v>
      </c>
      <c r="CV132" s="210">
        <f>AH132-V132</f>
        <v>7</v>
      </c>
      <c r="CW132" s="210">
        <f>AI132-W132</f>
        <v>7</v>
      </c>
      <c r="CX132" s="210">
        <f>AJ132-X132</f>
        <v>1</v>
      </c>
      <c r="CY132" s="210">
        <f>AK132-Y132</f>
        <v>-2</v>
      </c>
      <c r="CZ132" s="210">
        <f>AL132-Z132</f>
        <v>-4</v>
      </c>
      <c r="DA132" s="210">
        <f>AM132-AA132</f>
        <v>-3</v>
      </c>
      <c r="DB132" s="210">
        <f>AN132-AB132</f>
        <v>8</v>
      </c>
      <c r="DC132" s="210">
        <f>AO132-AC132</f>
        <v>-4</v>
      </c>
      <c r="DD132" s="210">
        <f>AP132-AD132</f>
        <v>0</v>
      </c>
      <c r="DE132" s="210">
        <f>AQ132-AE132</f>
        <v>19</v>
      </c>
      <c r="DF132" s="210">
        <f>AR132-AF132</f>
        <v>14</v>
      </c>
      <c r="DG132" s="210">
        <f>AS132-AG132</f>
        <v>-12</v>
      </c>
      <c r="DH132" s="210">
        <f>AT132-AH132</f>
        <v>-6</v>
      </c>
      <c r="DI132" s="346"/>
    </row>
    <row r="133" spans="1:113" s="56" customFormat="1" x14ac:dyDescent="0.25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47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47">
        <f>'NECO-ELECTRIC'!X133+'NECO-GAS'!X133</f>
        <v>0</v>
      </c>
      <c r="Y133" s="60">
        <f>'NECO-ELECTRIC'!Y133+'NECO-GAS'!Y133</f>
        <v>0</v>
      </c>
      <c r="Z133" s="228">
        <f>'NECO-ELECTRIC'!Z133+'NECO-GAS'!Z133</f>
        <v>0</v>
      </c>
      <c r="AA133" s="228">
        <f>'NECO-ELECTRIC'!AA133+'NECO-GAS'!AA133</f>
        <v>0</v>
      </c>
      <c r="AB133" s="228">
        <f>'NECO-ELECTRIC'!AB133+'NECO-GAS'!AB133</f>
        <v>0</v>
      </c>
      <c r="AC133" s="228">
        <f>'NECO-ELECTRIC'!AC133+'NECO-GAS'!AC133</f>
        <v>1</v>
      </c>
      <c r="AD133" s="228">
        <f>'NECO-ELECTRIC'!AD133+'NECO-GAS'!AD133</f>
        <v>0</v>
      </c>
      <c r="AE133" s="228">
        <f>'NECO-ELECTRIC'!AE133+'NECO-GAS'!AE133</f>
        <v>0</v>
      </c>
      <c r="AF133" s="228">
        <f>'NECO-ELECTRIC'!AF133+'NECO-GAS'!AF133</f>
        <v>0</v>
      </c>
      <c r="AG133" s="228">
        <f>'NECO-ELECTRIC'!AG133+'NECO-GAS'!AG133</f>
        <v>0</v>
      </c>
      <c r="AH133" s="228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58">
        <f>'NECO-ELECTRIC'!AK133+'NECO-GAS'!AK133</f>
        <v>0</v>
      </c>
      <c r="AL133" s="228">
        <f>'NECO-ELECTRIC'!AL133+'NECO-GAS'!AL133</f>
        <v>0</v>
      </c>
      <c r="AM133" s="228">
        <f>'NECO-ELECTRIC'!AM133+'NECO-GAS'!AM133</f>
        <v>0</v>
      </c>
      <c r="AN133" s="228">
        <f>'NECO-ELECTRIC'!AN133+'NECO-GAS'!AN133</f>
        <v>0</v>
      </c>
      <c r="AO133" s="228">
        <f>'NECO-ELECTRIC'!AO133+'NECO-GAS'!AO133</f>
        <v>0</v>
      </c>
      <c r="AP133" s="228">
        <f>'NECO-ELECTRIC'!AP133+'NECO-GAS'!AP133</f>
        <v>0</v>
      </c>
      <c r="AQ133" s="228">
        <f>'NECO-ELECTRIC'!AQ133+'NECO-GAS'!AQ133</f>
        <v>0</v>
      </c>
      <c r="AR133" s="228">
        <f>'NECO-ELECTRIC'!AR133+'NECO-GAS'!AR133</f>
        <v>1</v>
      </c>
      <c r="AS133" s="228">
        <f>'NECO-ELECTRIC'!AS133+'NECO-GAS'!AS133</f>
        <v>0</v>
      </c>
      <c r="AT133" s="228">
        <f>'NECO-ELECTRIC'!AT133+'NECO-GAS'!AT133</f>
        <v>0</v>
      </c>
      <c r="AU133" s="60"/>
      <c r="AV133" s="101"/>
      <c r="AW133" s="406">
        <f t="shared" si="782"/>
        <v>0</v>
      </c>
      <c r="AX133" s="190">
        <f t="shared" si="782"/>
        <v>0</v>
      </c>
      <c r="AY133" s="191">
        <f t="shared" si="782"/>
        <v>0</v>
      </c>
      <c r="AZ133" s="191">
        <f t="shared" si="782"/>
        <v>0</v>
      </c>
      <c r="BA133" s="191">
        <f t="shared" si="782"/>
        <v>-1</v>
      </c>
      <c r="BB133" s="191">
        <f t="shared" si="782"/>
        <v>0</v>
      </c>
      <c r="BC133" s="191">
        <f t="shared" si="782"/>
        <v>0</v>
      </c>
      <c r="BD133" s="191">
        <f t="shared" si="782"/>
        <v>0</v>
      </c>
      <c r="BE133" s="191">
        <f t="shared" si="782"/>
        <v>0</v>
      </c>
      <c r="BF133" s="191">
        <f t="shared" si="782"/>
        <v>0</v>
      </c>
      <c r="BG133" s="191">
        <f t="shared" si="783"/>
        <v>0</v>
      </c>
      <c r="BH133" s="191">
        <f t="shared" si="783"/>
        <v>-1</v>
      </c>
      <c r="BI133" s="191">
        <f t="shared" si="783"/>
        <v>0</v>
      </c>
      <c r="BJ133" s="191">
        <f t="shared" si="783"/>
        <v>0</v>
      </c>
      <c r="BK133" s="191">
        <f t="shared" si="783"/>
        <v>0</v>
      </c>
      <c r="BL133" s="191">
        <f t="shared" si="783"/>
        <v>0</v>
      </c>
      <c r="BM133" s="191">
        <f t="shared" si="783"/>
        <v>0</v>
      </c>
      <c r="BN133" s="191">
        <f t="shared" si="783"/>
        <v>0</v>
      </c>
      <c r="BO133" s="191">
        <f t="shared" si="783"/>
        <v>0</v>
      </c>
      <c r="BP133" s="316">
        <f t="shared" si="783"/>
        <v>-1</v>
      </c>
      <c r="BQ133" s="316">
        <f t="shared" si="784"/>
        <v>0</v>
      </c>
      <c r="BR133" s="316">
        <f t="shared" si="784"/>
        <v>0</v>
      </c>
      <c r="BS133" s="465">
        <f t="shared" si="784"/>
        <v>0</v>
      </c>
      <c r="BT133" s="316">
        <f t="shared" si="784"/>
        <v>0</v>
      </c>
      <c r="BU133" s="316">
        <f t="shared" si="784"/>
        <v>0</v>
      </c>
      <c r="BV133" s="316">
        <f t="shared" si="784"/>
        <v>0</v>
      </c>
      <c r="BW133" s="316">
        <f t="shared" si="784"/>
        <v>-1</v>
      </c>
      <c r="BX133" s="316">
        <f t="shared" si="784"/>
        <v>0</v>
      </c>
      <c r="BY133" s="316">
        <f t="shared" si="784"/>
        <v>0</v>
      </c>
      <c r="BZ133" s="316">
        <f t="shared" si="784"/>
        <v>0</v>
      </c>
      <c r="CA133" s="316">
        <f>IF(ISERROR((AS133-AG133)/AG133)=TRUE,0,(AS133-AG133)/AG133)</f>
        <v>0</v>
      </c>
      <c r="CB133" s="316">
        <f>IF(ISERROR((AT133-AH133)/AH133)=TRUE,0,(AT133-AH133)/AH133)</f>
        <v>0</v>
      </c>
      <c r="CC133" s="103">
        <f>O133-C133</f>
        <v>0</v>
      </c>
      <c r="CD133" s="61">
        <f>P133-D133</f>
        <v>0</v>
      </c>
      <c r="CE133" s="62">
        <f>Q133-E133</f>
        <v>0</v>
      </c>
      <c r="CF133" s="62">
        <f>R133-F133</f>
        <v>0</v>
      </c>
      <c r="CG133" s="62">
        <f>S133-G133</f>
        <v>-1</v>
      </c>
      <c r="CH133" s="62">
        <f>T133-H133</f>
        <v>0</v>
      </c>
      <c r="CI133" s="62">
        <f>U133-I133</f>
        <v>0</v>
      </c>
      <c r="CJ133" s="62">
        <f>V133-J133</f>
        <v>1</v>
      </c>
      <c r="CK133" s="62">
        <f>W133-K133</f>
        <v>0</v>
      </c>
      <c r="CL133" s="62">
        <f>X133-L133</f>
        <v>0</v>
      </c>
      <c r="CM133" s="62">
        <f>Y133-M133</f>
        <v>0</v>
      </c>
      <c r="CN133" s="62">
        <f>Z133-N133</f>
        <v>-1</v>
      </c>
      <c r="CO133" s="62">
        <f>AA133-O133</f>
        <v>0</v>
      </c>
      <c r="CP133" s="62">
        <f>AB133-P133</f>
        <v>0</v>
      </c>
      <c r="CQ133" s="62">
        <f>AC133-Q133</f>
        <v>1</v>
      </c>
      <c r="CR133" s="62">
        <f>AD133-R133</f>
        <v>0</v>
      </c>
      <c r="CS133" s="62">
        <f>AE133-S133</f>
        <v>0</v>
      </c>
      <c r="CT133" s="62">
        <f>AF133-T133</f>
        <v>0</v>
      </c>
      <c r="CU133" s="62">
        <f>AG133-U133</f>
        <v>0</v>
      </c>
      <c r="CV133" s="210">
        <f>AH133-V133</f>
        <v>-1</v>
      </c>
      <c r="CW133" s="210">
        <f>AI133-W133</f>
        <v>0</v>
      </c>
      <c r="CX133" s="210">
        <f>AJ133-X133</f>
        <v>0</v>
      </c>
      <c r="CY133" s="210">
        <f>AK133-Y133</f>
        <v>0</v>
      </c>
      <c r="CZ133" s="210">
        <f>AL133-Z133</f>
        <v>0</v>
      </c>
      <c r="DA133" s="210">
        <f>AM133-AA133</f>
        <v>0</v>
      </c>
      <c r="DB133" s="210">
        <f>AN133-AB133</f>
        <v>0</v>
      </c>
      <c r="DC133" s="210">
        <f>AO133-AC133</f>
        <v>-1</v>
      </c>
      <c r="DD133" s="210">
        <f>AP133-AD133</f>
        <v>0</v>
      </c>
      <c r="DE133" s="210">
        <f>AQ133-AE133</f>
        <v>0</v>
      </c>
      <c r="DF133" s="210">
        <f>AR133-AF133</f>
        <v>1</v>
      </c>
      <c r="DG133" s="210">
        <f>AS133-AG133</f>
        <v>0</v>
      </c>
      <c r="DH133" s="210">
        <f>AT133-AH133</f>
        <v>0</v>
      </c>
      <c r="DI133" s="346"/>
    </row>
    <row r="134" spans="1:113" s="69" customFormat="1" x14ac:dyDescent="0.25">
      <c r="A134" s="140"/>
      <c r="B134" s="57" t="s">
        <v>35</v>
      </c>
      <c r="C134" s="109">
        <f>SUM(C129:C133)</f>
        <v>48</v>
      </c>
      <c r="D134" s="110">
        <f t="shared" ref="D134:CE141" si="785">SUM(D129:D133)</f>
        <v>337</v>
      </c>
      <c r="E134" s="110">
        <f t="shared" si="785"/>
        <v>1192</v>
      </c>
      <c r="F134" s="110">
        <f t="shared" si="785"/>
        <v>1680</v>
      </c>
      <c r="G134" s="110">
        <f t="shared" si="785"/>
        <v>1025</v>
      </c>
      <c r="H134" s="111">
        <f t="shared" si="785"/>
        <v>1714</v>
      </c>
      <c r="I134" s="110">
        <f t="shared" si="785"/>
        <v>1698</v>
      </c>
      <c r="J134" s="111">
        <f t="shared" si="785"/>
        <v>979</v>
      </c>
      <c r="K134" s="110">
        <f t="shared" si="785"/>
        <v>62</v>
      </c>
      <c r="L134" s="263">
        <f t="shared" si="785"/>
        <v>37</v>
      </c>
      <c r="M134" s="111">
        <f t="shared" si="785"/>
        <v>25</v>
      </c>
      <c r="N134" s="110">
        <f t="shared" si="785"/>
        <v>59</v>
      </c>
      <c r="O134" s="111">
        <f t="shared" si="785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1">
        <v>0</v>
      </c>
      <c r="Y134" s="111">
        <v>0</v>
      </c>
      <c r="Z134" s="211">
        <v>0</v>
      </c>
      <c r="AA134" s="211">
        <v>0</v>
      </c>
      <c r="AB134" s="211">
        <v>0</v>
      </c>
      <c r="AC134" s="211">
        <v>0</v>
      </c>
      <c r="AD134" s="211">
        <v>0</v>
      </c>
      <c r="AE134" s="211">
        <v>0</v>
      </c>
      <c r="AF134" s="211">
        <v>0</v>
      </c>
      <c r="AG134" s="211">
        <v>0</v>
      </c>
      <c r="AH134" s="211">
        <v>0</v>
      </c>
      <c r="AI134" s="111">
        <v>0</v>
      </c>
      <c r="AJ134" s="112">
        <v>0</v>
      </c>
      <c r="AK134" s="459">
        <v>1</v>
      </c>
      <c r="AL134" s="211">
        <v>1</v>
      </c>
      <c r="AM134" s="211">
        <v>2</v>
      </c>
      <c r="AN134" s="211">
        <v>3</v>
      </c>
      <c r="AO134" s="211">
        <v>3</v>
      </c>
      <c r="AP134" s="211">
        <v>3</v>
      </c>
      <c r="AQ134" s="211">
        <v>4</v>
      </c>
      <c r="AR134" s="211">
        <v>5</v>
      </c>
      <c r="AS134" s="211">
        <v>6</v>
      </c>
      <c r="AT134" s="211">
        <v>7</v>
      </c>
      <c r="AU134" s="111"/>
      <c r="AV134" s="112"/>
      <c r="AW134" s="407">
        <f t="shared" si="782"/>
        <v>-0.27083333333333331</v>
      </c>
      <c r="AX134" s="192">
        <f t="shared" si="782"/>
        <v>-1</v>
      </c>
      <c r="AY134" s="193">
        <f t="shared" si="782"/>
        <v>-1</v>
      </c>
      <c r="AZ134" s="193">
        <f t="shared" si="782"/>
        <v>-1</v>
      </c>
      <c r="BA134" s="193">
        <f t="shared" si="782"/>
        <v>-1</v>
      </c>
      <c r="BB134" s="193">
        <f t="shared" si="782"/>
        <v>-1</v>
      </c>
      <c r="BC134" s="193">
        <f t="shared" si="782"/>
        <v>-1</v>
      </c>
      <c r="BD134" s="193">
        <f t="shared" si="782"/>
        <v>-1</v>
      </c>
      <c r="BE134" s="193">
        <f t="shared" si="782"/>
        <v>-1</v>
      </c>
      <c r="BF134" s="193">
        <f t="shared" si="782"/>
        <v>-1</v>
      </c>
      <c r="BG134" s="193">
        <f t="shared" si="783"/>
        <v>-1</v>
      </c>
      <c r="BH134" s="193">
        <f t="shared" si="783"/>
        <v>-1</v>
      </c>
      <c r="BI134" s="193">
        <f t="shared" si="783"/>
        <v>-1</v>
      </c>
      <c r="BJ134" s="193">
        <f t="shared" si="783"/>
        <v>0</v>
      </c>
      <c r="BK134" s="193">
        <f t="shared" si="783"/>
        <v>0</v>
      </c>
      <c r="BL134" s="193">
        <f t="shared" si="783"/>
        <v>0</v>
      </c>
      <c r="BM134" s="193">
        <f t="shared" si="783"/>
        <v>0</v>
      </c>
      <c r="BN134" s="193">
        <f t="shared" si="783"/>
        <v>0</v>
      </c>
      <c r="BO134" s="193">
        <f t="shared" si="783"/>
        <v>0</v>
      </c>
      <c r="BP134" s="317">
        <f t="shared" si="783"/>
        <v>0</v>
      </c>
      <c r="BQ134" s="317">
        <f t="shared" si="784"/>
        <v>0</v>
      </c>
      <c r="BR134" s="317">
        <f t="shared" si="784"/>
        <v>0</v>
      </c>
      <c r="BS134" s="471">
        <f t="shared" si="784"/>
        <v>0</v>
      </c>
      <c r="BT134" s="317">
        <f t="shared" si="784"/>
        <v>0</v>
      </c>
      <c r="BU134" s="317">
        <f t="shared" si="784"/>
        <v>0</v>
      </c>
      <c r="BV134" s="317">
        <f t="shared" si="784"/>
        <v>0</v>
      </c>
      <c r="BW134" s="317">
        <f t="shared" si="784"/>
        <v>0</v>
      </c>
      <c r="BX134" s="317">
        <f t="shared" si="784"/>
        <v>0</v>
      </c>
      <c r="BY134" s="317">
        <f t="shared" si="784"/>
        <v>0</v>
      </c>
      <c r="BZ134" s="317">
        <f t="shared" si="784"/>
        <v>0</v>
      </c>
      <c r="CA134" s="317">
        <f>IF(ISERROR((AS134-AG134)/AG134)=TRUE,0,(AS134-AG134)/AG134)</f>
        <v>0</v>
      </c>
      <c r="CB134" s="317">
        <f>IF(ISERROR((AT134-AH134)/AH134)=TRUE,0,(AT134-AH134)/AH134)</f>
        <v>0</v>
      </c>
      <c r="CC134" s="109">
        <f t="shared" si="785"/>
        <v>-13</v>
      </c>
      <c r="CD134" s="111">
        <f t="shared" si="785"/>
        <v>-337</v>
      </c>
      <c r="CE134" s="110">
        <f t="shared" si="785"/>
        <v>-1192</v>
      </c>
      <c r="CF134" s="110">
        <f t="shared" ref="CF134:CG134" si="786">SUM(CF129:CF133)</f>
        <v>-1680</v>
      </c>
      <c r="CG134" s="110">
        <f t="shared" si="786"/>
        <v>-1025</v>
      </c>
      <c r="CH134" s="110">
        <f t="shared" ref="CH134:CI134" si="787">SUM(CH129:CH133)</f>
        <v>-1714</v>
      </c>
      <c r="CI134" s="110">
        <f t="shared" si="787"/>
        <v>-1695</v>
      </c>
      <c r="CJ134" s="110">
        <f t="shared" ref="CJ134:CK134" si="788">SUM(CJ129:CJ133)</f>
        <v>-935</v>
      </c>
      <c r="CK134" s="110">
        <f t="shared" si="788"/>
        <v>-51</v>
      </c>
      <c r="CL134" s="110">
        <f t="shared" ref="CL134:CM134" si="789">SUM(CL129:CL133)</f>
        <v>-29</v>
      </c>
      <c r="CM134" s="110">
        <f t="shared" si="789"/>
        <v>-14</v>
      </c>
      <c r="CN134" s="110">
        <f t="shared" ref="CN134" si="790">SUM(CN129:CN133)</f>
        <v>-42</v>
      </c>
      <c r="CO134" s="110">
        <f t="shared" ref="CO134:CP134" si="791">SUM(CO129:CO133)</f>
        <v>-15</v>
      </c>
      <c r="CP134" s="110">
        <f t="shared" si="791"/>
        <v>9</v>
      </c>
      <c r="CQ134" s="110">
        <f t="shared" ref="CQ134:CR134" si="792">SUM(CQ129:CQ133)</f>
        <v>30</v>
      </c>
      <c r="CR134" s="110">
        <f t="shared" si="792"/>
        <v>19</v>
      </c>
      <c r="CS134" s="110">
        <f t="shared" ref="CS134:CT134" si="793">SUM(CS129:CS133)</f>
        <v>1762</v>
      </c>
      <c r="CT134" s="110">
        <f t="shared" si="793"/>
        <v>1027</v>
      </c>
      <c r="CU134" s="110">
        <f t="shared" ref="CU134:CV134" si="794">SUM(CU129:CU133)</f>
        <v>2176</v>
      </c>
      <c r="CV134" s="211">
        <f t="shared" si="794"/>
        <v>1687</v>
      </c>
      <c r="CW134" s="211">
        <f t="shared" ref="CW134:CX134" si="795">SUM(CW129:CW133)</f>
        <v>72</v>
      </c>
      <c r="CX134" s="211">
        <f t="shared" si="795"/>
        <v>117</v>
      </c>
      <c r="CY134" s="211">
        <f t="shared" ref="CY134" si="796">SUM(CY129:CY133)</f>
        <v>-11</v>
      </c>
      <c r="CZ134" s="211">
        <f t="shared" ref="CZ134:DA134" si="797">SUM(CZ129:CZ133)</f>
        <v>-17</v>
      </c>
      <c r="DA134" s="211">
        <f t="shared" si="797"/>
        <v>32</v>
      </c>
      <c r="DB134" s="211">
        <f t="shared" ref="DB134" si="798">SUM(DB129:DB133)</f>
        <v>344</v>
      </c>
      <c r="DC134" s="211">
        <f t="shared" ref="DC134:DD134" si="799">SUM(DC129:DC133)</f>
        <v>391</v>
      </c>
      <c r="DD134" s="211">
        <f t="shared" si="799"/>
        <v>264</v>
      </c>
      <c r="DE134" s="211">
        <f t="shared" ref="DE134:DF134" si="800">SUM(DE129:DE133)</f>
        <v>-114</v>
      </c>
      <c r="DF134" s="211">
        <f t="shared" si="800"/>
        <v>1310</v>
      </c>
      <c r="DG134" s="211">
        <f t="shared" ref="DG134:DH134" si="801">SUM(DG129:DG133)</f>
        <v>-1922</v>
      </c>
      <c r="DH134" s="211">
        <f t="shared" si="801"/>
        <v>539</v>
      </c>
      <c r="DI134" s="347"/>
    </row>
    <row r="135" spans="1:113" s="56" customFormat="1" x14ac:dyDescent="0.2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2"/>
      <c r="Y135" s="83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446"/>
      <c r="AL135" s="279"/>
      <c r="AM135" s="279"/>
      <c r="AN135" s="279"/>
      <c r="AO135" s="219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468"/>
      <c r="BT135" s="432"/>
      <c r="BU135" s="432"/>
      <c r="BV135" s="432"/>
      <c r="BW135" s="432"/>
      <c r="BX135" s="432"/>
      <c r="BY135" s="432"/>
      <c r="BZ135" s="432"/>
      <c r="CA135" s="432"/>
      <c r="CB135" s="432"/>
      <c r="CC135" s="81"/>
      <c r="CD135" s="84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324"/>
      <c r="CW135" s="324"/>
      <c r="CX135" s="324"/>
      <c r="CY135" s="324"/>
      <c r="CZ135" s="324"/>
      <c r="DA135" s="324"/>
      <c r="DB135" s="324"/>
      <c r="DC135" s="324"/>
      <c r="DD135" s="324"/>
      <c r="DE135" s="324"/>
      <c r="DF135" s="324"/>
      <c r="DG135" s="324"/>
      <c r="DH135" s="324"/>
      <c r="DI135" s="346"/>
    </row>
    <row r="136" spans="1:113" s="56" customFormat="1" x14ac:dyDescent="0.25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47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47">
        <f>'NECO-ELECTRIC'!X136+'NECO-GAS'!X136</f>
        <v>10553</v>
      </c>
      <c r="Y136" s="60">
        <f>'NECO-ELECTRIC'!Y136+'NECO-GAS'!Y136</f>
        <v>10306</v>
      </c>
      <c r="Z136" s="228">
        <f>'NECO-ELECTRIC'!Z136+'NECO-GAS'!Z136</f>
        <v>10152</v>
      </c>
      <c r="AA136" s="228">
        <f>'NECO-ELECTRIC'!AA136+'NECO-GAS'!AA136</f>
        <v>10195</v>
      </c>
      <c r="AB136" s="228">
        <f>'NECO-ELECTRIC'!AB136+'NECO-GAS'!AB136</f>
        <v>10556</v>
      </c>
      <c r="AC136" s="228">
        <f>'NECO-ELECTRIC'!AC136+'NECO-GAS'!AC136</f>
        <v>13132</v>
      </c>
      <c r="AD136" s="228">
        <f>'NECO-ELECTRIC'!AD136+'NECO-GAS'!AD136</f>
        <v>22404</v>
      </c>
      <c r="AE136" s="228">
        <f>'NECO-ELECTRIC'!AE136+'NECO-GAS'!AE136</f>
        <v>26473</v>
      </c>
      <c r="AF136" s="228">
        <f>'NECO-ELECTRIC'!AF136+'NECO-GAS'!AF136</f>
        <v>25824</v>
      </c>
      <c r="AG136" s="228">
        <f>'NECO-ELECTRIC'!AG136+'NECO-GAS'!AG136</f>
        <v>26091</v>
      </c>
      <c r="AH136" s="228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58">
        <f>'NECO-ELECTRIC'!AK136+'NECO-GAS'!AK136</f>
        <v>20086</v>
      </c>
      <c r="AL136" s="228">
        <f>'NECO-ELECTRIC'!AL136+'NECO-GAS'!AL136</f>
        <v>20028</v>
      </c>
      <c r="AM136" s="228">
        <f>'NECO-ELECTRIC'!AM136+'NECO-GAS'!AM136</f>
        <v>21067</v>
      </c>
      <c r="AN136" s="228">
        <f>'NECO-ELECTRIC'!AN136+'NECO-GAS'!AN136</f>
        <v>22313</v>
      </c>
      <c r="AO136" s="228">
        <f>'NECO-ELECTRIC'!AO136+'NECO-GAS'!AO136</f>
        <v>22284</v>
      </c>
      <c r="AP136" s="228">
        <f>'NECO-ELECTRIC'!AP136+'NECO-GAS'!AP136</f>
        <v>22204</v>
      </c>
      <c r="AQ136" s="228">
        <f>'NECO-ELECTRIC'!AQ136+'NECO-GAS'!AQ136</f>
        <v>23966</v>
      </c>
      <c r="AR136" s="228">
        <f>'NECO-ELECTRIC'!AR136+'NECO-GAS'!AR136</f>
        <v>24562</v>
      </c>
      <c r="AS136" s="228">
        <f>'NECO-ELECTRIC'!AS136+'NECO-GAS'!AS136</f>
        <v>24658</v>
      </c>
      <c r="AT136" s="228">
        <f>'NECO-ELECTRIC'!AT136+'NECO-GAS'!AT136</f>
        <v>24162</v>
      </c>
      <c r="AU136" s="60"/>
      <c r="AV136" s="101"/>
      <c r="AW136" s="406">
        <f t="shared" ref="AW136:BF141" si="802">IF(ISERROR((O136-C136)/C136)=TRUE,0,(O136-C136)/C136)</f>
        <v>-1.7697764894347396E-2</v>
      </c>
      <c r="AX136" s="190">
        <f t="shared" si="802"/>
        <v>-0.37695136335252899</v>
      </c>
      <c r="AY136" s="191">
        <f t="shared" si="802"/>
        <v>-0.52780175070891377</v>
      </c>
      <c r="AZ136" s="191">
        <f t="shared" si="802"/>
        <v>-0.50831213394072061</v>
      </c>
      <c r="BA136" s="191">
        <f t="shared" si="802"/>
        <v>-0.45493009565857245</v>
      </c>
      <c r="BB136" s="191">
        <f t="shared" si="802"/>
        <v>-0.49155000630596546</v>
      </c>
      <c r="BC136" s="191">
        <f t="shared" si="802"/>
        <v>-0.49345994214564204</v>
      </c>
      <c r="BD136" s="191">
        <f t="shared" si="802"/>
        <v>-0.36374603174603176</v>
      </c>
      <c r="BE136" s="191">
        <f t="shared" si="802"/>
        <v>-0.22411624982534581</v>
      </c>
      <c r="BF136" s="191">
        <f t="shared" si="802"/>
        <v>-0.23556682361463238</v>
      </c>
      <c r="BG136" s="191">
        <f t="shared" ref="BG136:BP141" si="803">IF(ISERROR((Y136-M136)/M136)=TRUE,0,(Y136-M136)/M136)</f>
        <v>-0.21567732115677321</v>
      </c>
      <c r="BH136" s="191">
        <f t="shared" si="803"/>
        <v>-0.27068965517241378</v>
      </c>
      <c r="BI136" s="191">
        <f t="shared" si="803"/>
        <v>-0.2082783256969791</v>
      </c>
      <c r="BJ136" s="191">
        <f t="shared" si="803"/>
        <v>0.1755011135857461</v>
      </c>
      <c r="BK136" s="191">
        <f t="shared" si="803"/>
        <v>0.71436031331592686</v>
      </c>
      <c r="BL136" s="191">
        <f t="shared" si="803"/>
        <v>1.6957044880279148</v>
      </c>
      <c r="BM136" s="191">
        <f t="shared" si="803"/>
        <v>1.9781752728090898</v>
      </c>
      <c r="BN136" s="191">
        <f t="shared" si="803"/>
        <v>2.2027781222869898</v>
      </c>
      <c r="BO136" s="191">
        <f t="shared" si="803"/>
        <v>2.2391061452513967</v>
      </c>
      <c r="BP136" s="316">
        <f t="shared" si="803"/>
        <v>1.5192096597145994</v>
      </c>
      <c r="BQ136" s="316">
        <f t="shared" ref="BQ136:BZ141" si="804">IF(ISERROR((AI136-W136)/W136)=TRUE,0,(AI136-W136)/W136)</f>
        <v>1.0711327210516837</v>
      </c>
      <c r="BR136" s="316">
        <f t="shared" si="804"/>
        <v>1.0284279351843078</v>
      </c>
      <c r="BS136" s="465">
        <f t="shared" si="804"/>
        <v>0.94896176984281</v>
      </c>
      <c r="BT136" s="316">
        <f t="shared" si="804"/>
        <v>0.9728132387706856</v>
      </c>
      <c r="BU136" s="316">
        <f t="shared" si="804"/>
        <v>1.0664051005394801</v>
      </c>
      <c r="BV136" s="316">
        <f t="shared" si="804"/>
        <v>1.1137741568776052</v>
      </c>
      <c r="BW136" s="316">
        <f t="shared" si="804"/>
        <v>0.69692354553761804</v>
      </c>
      <c r="BX136" s="316">
        <f t="shared" si="804"/>
        <v>-8.9269773254775937E-3</v>
      </c>
      <c r="BY136" s="316">
        <f t="shared" si="804"/>
        <v>-9.4700260642919198E-2</v>
      </c>
      <c r="BZ136" s="316">
        <f t="shared" si="804"/>
        <v>-4.8869268897149938E-2</v>
      </c>
      <c r="CA136" s="316">
        <f>IF(ISERROR((AS136-AG136)/AG136)=TRUE,0,(AS136-AG136)/AG136)</f>
        <v>-5.4923153577862101E-2</v>
      </c>
      <c r="CB136" s="316">
        <f>IF(ISERROR((AT136-AH136)/AH136)=TRUE,0,(AT136-AH136)/AH136)</f>
        <v>-4.2899584076054667E-2</v>
      </c>
      <c r="CC136" s="103">
        <f>O136-C136</f>
        <v>-232</v>
      </c>
      <c r="CD136" s="61">
        <f>P136-D136</f>
        <v>-5433</v>
      </c>
      <c r="CE136" s="62">
        <f>Q136-E136</f>
        <v>-8562</v>
      </c>
      <c r="CF136" s="62">
        <f>R136-F136</f>
        <v>-8592</v>
      </c>
      <c r="CG136" s="62">
        <f>S136-G136</f>
        <v>-7419</v>
      </c>
      <c r="CH136" s="62">
        <f>T136-H136</f>
        <v>-7795</v>
      </c>
      <c r="CI136" s="62">
        <f>U136-I136</f>
        <v>-7847</v>
      </c>
      <c r="CJ136" s="62">
        <f>V136-J136</f>
        <v>-5729</v>
      </c>
      <c r="CK136" s="62">
        <f>W136-K136</f>
        <v>-3208</v>
      </c>
      <c r="CL136" s="62">
        <f>X136-L136</f>
        <v>-3252</v>
      </c>
      <c r="CM136" s="62">
        <f>Y136-M136</f>
        <v>-2834</v>
      </c>
      <c r="CN136" s="62">
        <f>Z136-N136</f>
        <v>-3768</v>
      </c>
      <c r="CO136" s="62">
        <f>AA136-O136</f>
        <v>-2682</v>
      </c>
      <c r="CP136" s="62">
        <f>AB136-P136</f>
        <v>1576</v>
      </c>
      <c r="CQ136" s="62">
        <f>AC136-Q136</f>
        <v>5472</v>
      </c>
      <c r="CR136" s="62">
        <f>AD136-R136</f>
        <v>14093</v>
      </c>
      <c r="CS136" s="62">
        <f>AE136-S136</f>
        <v>17584</v>
      </c>
      <c r="CT136" s="62">
        <f>AF136-T136</f>
        <v>17761</v>
      </c>
      <c r="CU136" s="62">
        <f>AG136-U136</f>
        <v>18036</v>
      </c>
      <c r="CV136" s="210">
        <f>AH136-V136</f>
        <v>15224</v>
      </c>
      <c r="CW136" s="210">
        <f>AI136-W136</f>
        <v>11896</v>
      </c>
      <c r="CX136" s="210">
        <f>AJ136-X136</f>
        <v>10853</v>
      </c>
      <c r="CY136" s="210">
        <f>AK136-Y136</f>
        <v>9780</v>
      </c>
      <c r="CZ136" s="210">
        <f>AL136-Z136</f>
        <v>9876</v>
      </c>
      <c r="DA136" s="210">
        <f>AM136-AA136</f>
        <v>10872</v>
      </c>
      <c r="DB136" s="210">
        <f>AN136-AB136</f>
        <v>11757</v>
      </c>
      <c r="DC136" s="210">
        <f>AO136-AC136</f>
        <v>9152</v>
      </c>
      <c r="DD136" s="210">
        <f>AP136-AD136</f>
        <v>-200</v>
      </c>
      <c r="DE136" s="210">
        <f>AQ136-AE136</f>
        <v>-2507</v>
      </c>
      <c r="DF136" s="210">
        <f>AR136-AF136</f>
        <v>-1262</v>
      </c>
      <c r="DG136" s="210">
        <f>AS136-AG136</f>
        <v>-1433</v>
      </c>
      <c r="DH136" s="210">
        <f>AT136-AH136</f>
        <v>-1083</v>
      </c>
      <c r="DI136" s="346"/>
    </row>
    <row r="137" spans="1:113" s="56" customFormat="1" x14ac:dyDescent="0.25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47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47">
        <f>'NECO-ELECTRIC'!X137+'NECO-GAS'!X137</f>
        <v>2062</v>
      </c>
      <c r="Y137" s="60">
        <f>'NECO-ELECTRIC'!Y137+'NECO-GAS'!Y137</f>
        <v>2098</v>
      </c>
      <c r="Z137" s="228">
        <f>'NECO-ELECTRIC'!Z137+'NECO-GAS'!Z137</f>
        <v>2115</v>
      </c>
      <c r="AA137" s="228">
        <f>'NECO-ELECTRIC'!AA137+'NECO-GAS'!AA137</f>
        <v>2172</v>
      </c>
      <c r="AB137" s="228">
        <f>'NECO-ELECTRIC'!AB137+'NECO-GAS'!AB137</f>
        <v>2280</v>
      </c>
      <c r="AC137" s="228">
        <f>'NECO-ELECTRIC'!AC137+'NECO-GAS'!AC137</f>
        <v>3403</v>
      </c>
      <c r="AD137" s="228">
        <f>'NECO-ELECTRIC'!AD137+'NECO-GAS'!AD137</f>
        <v>5389</v>
      </c>
      <c r="AE137" s="228">
        <f>'NECO-ELECTRIC'!AE137+'NECO-GAS'!AE137</f>
        <v>8187</v>
      </c>
      <c r="AF137" s="228">
        <f>'NECO-ELECTRIC'!AF137+'NECO-GAS'!AF137</f>
        <v>7635</v>
      </c>
      <c r="AG137" s="228">
        <f>'NECO-ELECTRIC'!AG137+'NECO-GAS'!AG137</f>
        <v>7819</v>
      </c>
      <c r="AH137" s="228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58">
        <f>'NECO-ELECTRIC'!AK137+'NECO-GAS'!AK137</f>
        <v>3777</v>
      </c>
      <c r="AL137" s="228">
        <f>'NECO-ELECTRIC'!AL137+'NECO-GAS'!AL137</f>
        <v>3614</v>
      </c>
      <c r="AM137" s="228">
        <f>'NECO-ELECTRIC'!AM137+'NECO-GAS'!AM137</f>
        <v>3919</v>
      </c>
      <c r="AN137" s="228">
        <f>'NECO-ELECTRIC'!AN137+'NECO-GAS'!AN137</f>
        <v>5702</v>
      </c>
      <c r="AO137" s="228">
        <f>'NECO-ELECTRIC'!AO137+'NECO-GAS'!AO137</f>
        <v>7259</v>
      </c>
      <c r="AP137" s="228">
        <f>'NECO-ELECTRIC'!AP137+'NECO-GAS'!AP137</f>
        <v>7420</v>
      </c>
      <c r="AQ137" s="228">
        <f>'NECO-ELECTRIC'!AQ137+'NECO-GAS'!AQ137</f>
        <v>6997</v>
      </c>
      <c r="AR137" s="228">
        <f>'NECO-ELECTRIC'!AR137+'NECO-GAS'!AR137</f>
        <v>6880</v>
      </c>
      <c r="AS137" s="228">
        <f>'NECO-ELECTRIC'!AS137+'NECO-GAS'!AS137</f>
        <v>5462</v>
      </c>
      <c r="AT137" s="228">
        <f>'NECO-ELECTRIC'!AT137+'NECO-GAS'!AT137</f>
        <v>5233</v>
      </c>
      <c r="AU137" s="60"/>
      <c r="AV137" s="101"/>
      <c r="AW137" s="406">
        <f t="shared" si="802"/>
        <v>-0.2714716223003516</v>
      </c>
      <c r="AX137" s="190">
        <f t="shared" si="802"/>
        <v>-0.4670616113744076</v>
      </c>
      <c r="AY137" s="191">
        <f t="shared" si="802"/>
        <v>-0.58121442125237188</v>
      </c>
      <c r="AZ137" s="191">
        <f t="shared" si="802"/>
        <v>-0.57052441229656414</v>
      </c>
      <c r="BA137" s="191">
        <f t="shared" si="802"/>
        <v>-0.52154503105590067</v>
      </c>
      <c r="BB137" s="191">
        <f t="shared" si="802"/>
        <v>-0.5825935932072559</v>
      </c>
      <c r="BC137" s="191">
        <f t="shared" si="802"/>
        <v>-0.59159216283051175</v>
      </c>
      <c r="BD137" s="191">
        <f t="shared" si="802"/>
        <v>-0.5820674323823638</v>
      </c>
      <c r="BE137" s="191">
        <f t="shared" si="802"/>
        <v>-0.52682729297428632</v>
      </c>
      <c r="BF137" s="191">
        <f t="shared" si="802"/>
        <v>-0.54721124286341682</v>
      </c>
      <c r="BG137" s="191">
        <f t="shared" si="803"/>
        <v>-0.46615776081424937</v>
      </c>
      <c r="BH137" s="191">
        <f t="shared" si="803"/>
        <v>-0.34802712700369914</v>
      </c>
      <c r="BI137" s="191">
        <f t="shared" si="803"/>
        <v>-0.25129265770423992</v>
      </c>
      <c r="BJ137" s="191">
        <f t="shared" si="803"/>
        <v>1.3783903957314362E-2</v>
      </c>
      <c r="BK137" s="191">
        <f t="shared" si="803"/>
        <v>0.54191209787041228</v>
      </c>
      <c r="BL137" s="191">
        <f t="shared" si="803"/>
        <v>1.2690526315789474</v>
      </c>
      <c r="BM137" s="191">
        <f t="shared" si="803"/>
        <v>2.3212981744421906</v>
      </c>
      <c r="BN137" s="191">
        <f t="shared" si="803"/>
        <v>2.5298196948682388</v>
      </c>
      <c r="BO137" s="191">
        <f t="shared" si="803"/>
        <v>2.64182580344667</v>
      </c>
      <c r="BP137" s="316">
        <f t="shared" si="803"/>
        <v>2.0093085106382977</v>
      </c>
      <c r="BQ137" s="316">
        <f t="shared" si="804"/>
        <v>1.4980744544287548</v>
      </c>
      <c r="BR137" s="316">
        <f t="shared" si="804"/>
        <v>1.1784675072744908</v>
      </c>
      <c r="BS137" s="465">
        <f t="shared" si="804"/>
        <v>0.80028598665395612</v>
      </c>
      <c r="BT137" s="316">
        <f t="shared" si="804"/>
        <v>0.70874704491725771</v>
      </c>
      <c r="BU137" s="316">
        <f t="shared" si="804"/>
        <v>0.80432780847145491</v>
      </c>
      <c r="BV137" s="316">
        <f t="shared" si="804"/>
        <v>1.500877192982456</v>
      </c>
      <c r="BW137" s="316">
        <f t="shared" si="804"/>
        <v>1.1331178372024684</v>
      </c>
      <c r="BX137" s="316">
        <f t="shared" si="804"/>
        <v>0.37687882724067545</v>
      </c>
      <c r="BY137" s="316">
        <f t="shared" si="804"/>
        <v>-0.14535238793208746</v>
      </c>
      <c r="BZ137" s="316">
        <f t="shared" si="804"/>
        <v>-9.8886705959397511E-2</v>
      </c>
      <c r="CA137" s="316">
        <f>IF(ISERROR((AS137-AG137)/AG137)=TRUE,0,(AS137-AG137)/AG137)</f>
        <v>-0.30144519759560046</v>
      </c>
      <c r="CB137" s="316">
        <f>IF(ISERROR((AT137-AH137)/AH137)=TRUE,0,(AT137-AH137)/AH137)</f>
        <v>-0.229194284872588</v>
      </c>
      <c r="CC137" s="103">
        <f>O137-C137</f>
        <v>-1081</v>
      </c>
      <c r="CD137" s="61">
        <f>P137-D137</f>
        <v>-1971</v>
      </c>
      <c r="CE137" s="62">
        <f>Q137-E137</f>
        <v>-3063</v>
      </c>
      <c r="CF137" s="62">
        <f>R137-F137</f>
        <v>-3155</v>
      </c>
      <c r="CG137" s="62">
        <f>S137-G137</f>
        <v>-2687</v>
      </c>
      <c r="CH137" s="62">
        <f>T137-H137</f>
        <v>-3019</v>
      </c>
      <c r="CI137" s="62">
        <f>U137-I137</f>
        <v>-3110</v>
      </c>
      <c r="CJ137" s="62">
        <f>V137-J137</f>
        <v>-3142</v>
      </c>
      <c r="CK137" s="62">
        <f>W137-K137</f>
        <v>-2602</v>
      </c>
      <c r="CL137" s="62">
        <f>X137-L137</f>
        <v>-2492</v>
      </c>
      <c r="CM137" s="62">
        <f>Y137-M137</f>
        <v>-1832</v>
      </c>
      <c r="CN137" s="62">
        <f>Z137-N137</f>
        <v>-1129</v>
      </c>
      <c r="CO137" s="62">
        <f>AA137-O137</f>
        <v>-729</v>
      </c>
      <c r="CP137" s="62">
        <f>AB137-P137</f>
        <v>31</v>
      </c>
      <c r="CQ137" s="62">
        <f>AC137-Q137</f>
        <v>1196</v>
      </c>
      <c r="CR137" s="62">
        <f>AD137-R137</f>
        <v>3014</v>
      </c>
      <c r="CS137" s="62">
        <f>AE137-S137</f>
        <v>5722</v>
      </c>
      <c r="CT137" s="62">
        <f>AF137-T137</f>
        <v>5472</v>
      </c>
      <c r="CU137" s="62">
        <f>AG137-U137</f>
        <v>5672</v>
      </c>
      <c r="CV137" s="210">
        <f>AH137-V137</f>
        <v>4533</v>
      </c>
      <c r="CW137" s="210">
        <f>AI137-W137</f>
        <v>3501</v>
      </c>
      <c r="CX137" s="210">
        <f>AJ137-X137</f>
        <v>2430</v>
      </c>
      <c r="CY137" s="210">
        <f>AK137-Y137</f>
        <v>1679</v>
      </c>
      <c r="CZ137" s="210">
        <f>AL137-Z137</f>
        <v>1499</v>
      </c>
      <c r="DA137" s="210">
        <f>AM137-AA137</f>
        <v>1747</v>
      </c>
      <c r="DB137" s="210">
        <f>AN137-AB137</f>
        <v>3422</v>
      </c>
      <c r="DC137" s="210">
        <f>AO137-AC137</f>
        <v>3856</v>
      </c>
      <c r="DD137" s="210">
        <f>AP137-AD137</f>
        <v>2031</v>
      </c>
      <c r="DE137" s="210">
        <f>AQ137-AE137</f>
        <v>-1190</v>
      </c>
      <c r="DF137" s="210">
        <f>AR137-AF137</f>
        <v>-755</v>
      </c>
      <c r="DG137" s="210">
        <f>AS137-AG137</f>
        <v>-2357</v>
      </c>
      <c r="DH137" s="210">
        <f>AT137-AH137</f>
        <v>-1556</v>
      </c>
      <c r="DI137" s="346"/>
    </row>
    <row r="138" spans="1:113" s="56" customFormat="1" x14ac:dyDescent="0.25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47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47">
        <f>'NECO-ELECTRIC'!X138+'NECO-GAS'!X138</f>
        <v>534</v>
      </c>
      <c r="Y138" s="60">
        <f>'NECO-ELECTRIC'!Y138+'NECO-GAS'!Y138</f>
        <v>596</v>
      </c>
      <c r="Z138" s="228">
        <f>'NECO-ELECTRIC'!Z138+'NECO-GAS'!Z138</f>
        <v>569</v>
      </c>
      <c r="AA138" s="228">
        <f>'NECO-ELECTRIC'!AA138+'NECO-GAS'!AA138</f>
        <v>588</v>
      </c>
      <c r="AB138" s="228">
        <f>'NECO-ELECTRIC'!AB138+'NECO-GAS'!AB138</f>
        <v>549</v>
      </c>
      <c r="AC138" s="228">
        <f>'NECO-ELECTRIC'!AC138+'NECO-GAS'!AC138</f>
        <v>568</v>
      </c>
      <c r="AD138" s="228">
        <f>'NECO-ELECTRIC'!AD138+'NECO-GAS'!AD138</f>
        <v>602</v>
      </c>
      <c r="AE138" s="228">
        <f>'NECO-ELECTRIC'!AE138+'NECO-GAS'!AE138</f>
        <v>711</v>
      </c>
      <c r="AF138" s="228">
        <f>'NECO-ELECTRIC'!AF138+'NECO-GAS'!AF138</f>
        <v>825</v>
      </c>
      <c r="AG138" s="228">
        <f>'NECO-ELECTRIC'!AG138+'NECO-GAS'!AG138</f>
        <v>785</v>
      </c>
      <c r="AH138" s="228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58">
        <f>'NECO-ELECTRIC'!AK138+'NECO-GAS'!AK138</f>
        <v>722</v>
      </c>
      <c r="AL138" s="228">
        <f>'NECO-ELECTRIC'!AL138+'NECO-GAS'!AL138</f>
        <v>695</v>
      </c>
      <c r="AM138" s="228">
        <f>'NECO-ELECTRIC'!AM138+'NECO-GAS'!AM138</f>
        <v>756</v>
      </c>
      <c r="AN138" s="228">
        <f>'NECO-ELECTRIC'!AN138+'NECO-GAS'!AN138</f>
        <v>773</v>
      </c>
      <c r="AO138" s="228">
        <f>'NECO-ELECTRIC'!AO138+'NECO-GAS'!AO138</f>
        <v>631</v>
      </c>
      <c r="AP138" s="228">
        <f>'NECO-ELECTRIC'!AP138+'NECO-GAS'!AP138</f>
        <v>605</v>
      </c>
      <c r="AQ138" s="228">
        <f>'NECO-ELECTRIC'!AQ138+'NECO-GAS'!AQ138</f>
        <v>650</v>
      </c>
      <c r="AR138" s="228">
        <f>'NECO-ELECTRIC'!AR138+'NECO-GAS'!AR138</f>
        <v>558</v>
      </c>
      <c r="AS138" s="228">
        <f>'NECO-ELECTRIC'!AS138+'NECO-GAS'!AS138</f>
        <v>490</v>
      </c>
      <c r="AT138" s="228">
        <f>'NECO-ELECTRIC'!AT138+'NECO-GAS'!AT138</f>
        <v>483</v>
      </c>
      <c r="AU138" s="60"/>
      <c r="AV138" s="101"/>
      <c r="AW138" s="406">
        <f t="shared" si="802"/>
        <v>-4.2105263157894736E-2</v>
      </c>
      <c r="AX138" s="190">
        <f t="shared" si="802"/>
        <v>-0.33789954337899542</v>
      </c>
      <c r="AY138" s="191">
        <f t="shared" si="802"/>
        <v>4.0000000000000001E-3</v>
      </c>
      <c r="AZ138" s="191">
        <f t="shared" si="802"/>
        <v>0.47302904564315351</v>
      </c>
      <c r="BA138" s="191">
        <f t="shared" si="802"/>
        <v>0.8722466960352423</v>
      </c>
      <c r="BB138" s="191">
        <f t="shared" si="802"/>
        <v>0.99541284403669728</v>
      </c>
      <c r="BC138" s="191">
        <f t="shared" si="802"/>
        <v>2.0804597701149423</v>
      </c>
      <c r="BD138" s="191">
        <f t="shared" si="802"/>
        <v>2.6203208556149731</v>
      </c>
      <c r="BE138" s="191">
        <f t="shared" si="802"/>
        <v>1.7280701754385965</v>
      </c>
      <c r="BF138" s="191">
        <f t="shared" si="802"/>
        <v>1.3217391304347825</v>
      </c>
      <c r="BG138" s="191">
        <f t="shared" si="803"/>
        <v>1.393574297188755</v>
      </c>
      <c r="BH138" s="191">
        <f t="shared" si="803"/>
        <v>1.528888888888889</v>
      </c>
      <c r="BI138" s="191">
        <f t="shared" si="803"/>
        <v>2.2307692307692308</v>
      </c>
      <c r="BJ138" s="191">
        <f t="shared" si="803"/>
        <v>2.7862068965517239</v>
      </c>
      <c r="BK138" s="191">
        <f t="shared" si="803"/>
        <v>1.2629482071713147</v>
      </c>
      <c r="BL138" s="191">
        <f t="shared" si="803"/>
        <v>0.6957746478873239</v>
      </c>
      <c r="BM138" s="191">
        <f t="shared" si="803"/>
        <v>0.67294117647058826</v>
      </c>
      <c r="BN138" s="191">
        <f t="shared" si="803"/>
        <v>0.89655172413793105</v>
      </c>
      <c r="BO138" s="191">
        <f t="shared" si="803"/>
        <v>0.46455223880597013</v>
      </c>
      <c r="BP138" s="316">
        <f t="shared" si="803"/>
        <v>0.21565731166912852</v>
      </c>
      <c r="BQ138" s="316">
        <f t="shared" si="804"/>
        <v>0.2347266881028939</v>
      </c>
      <c r="BR138" s="316">
        <f t="shared" si="804"/>
        <v>0.42509363295880148</v>
      </c>
      <c r="BS138" s="465">
        <f t="shared" si="804"/>
        <v>0.21140939597315436</v>
      </c>
      <c r="BT138" s="316">
        <f t="shared" si="804"/>
        <v>0.22144112478031636</v>
      </c>
      <c r="BU138" s="316">
        <f t="shared" si="804"/>
        <v>0.2857142857142857</v>
      </c>
      <c r="BV138" s="316">
        <f t="shared" si="804"/>
        <v>0.40801457194899821</v>
      </c>
      <c r="BW138" s="316">
        <f t="shared" si="804"/>
        <v>0.11091549295774648</v>
      </c>
      <c r="BX138" s="316">
        <f t="shared" si="804"/>
        <v>4.9833887043189366E-3</v>
      </c>
      <c r="BY138" s="316">
        <f t="shared" si="804"/>
        <v>-8.5794655414908577E-2</v>
      </c>
      <c r="BZ138" s="316">
        <f t="shared" si="804"/>
        <v>-0.32363636363636361</v>
      </c>
      <c r="CA138" s="316">
        <f>IF(ISERROR((AS138-AG138)/AG138)=TRUE,0,(AS138-AG138)/AG138)</f>
        <v>-0.37579617834394907</v>
      </c>
      <c r="CB138" s="316">
        <f>IF(ISERROR((AT138-AH138)/AH138)=TRUE,0,(AT138-AH138)/AH138)</f>
        <v>-0.41312272174969622</v>
      </c>
      <c r="CC138" s="103">
        <f>O138-C138</f>
        <v>-8</v>
      </c>
      <c r="CD138" s="61">
        <f>P138-D138</f>
        <v>-74</v>
      </c>
      <c r="CE138" s="62">
        <f>Q138-E138</f>
        <v>1</v>
      </c>
      <c r="CF138" s="62">
        <f>R138-F138</f>
        <v>114</v>
      </c>
      <c r="CG138" s="62">
        <f>S138-G138</f>
        <v>198</v>
      </c>
      <c r="CH138" s="62">
        <f>T138-H138</f>
        <v>217</v>
      </c>
      <c r="CI138" s="62">
        <f>U138-I138</f>
        <v>362</v>
      </c>
      <c r="CJ138" s="62">
        <f>V138-J138</f>
        <v>490</v>
      </c>
      <c r="CK138" s="62">
        <f>W138-K138</f>
        <v>394</v>
      </c>
      <c r="CL138" s="62">
        <f>X138-L138</f>
        <v>304</v>
      </c>
      <c r="CM138" s="62">
        <f>Y138-M138</f>
        <v>347</v>
      </c>
      <c r="CN138" s="62">
        <f>Z138-N138</f>
        <v>344</v>
      </c>
      <c r="CO138" s="62">
        <f>AA138-O138</f>
        <v>406</v>
      </c>
      <c r="CP138" s="62">
        <f>AB138-P138</f>
        <v>404</v>
      </c>
      <c r="CQ138" s="62">
        <f>AC138-Q138</f>
        <v>317</v>
      </c>
      <c r="CR138" s="62">
        <f>AD138-R138</f>
        <v>247</v>
      </c>
      <c r="CS138" s="62">
        <f>AE138-S138</f>
        <v>286</v>
      </c>
      <c r="CT138" s="62">
        <f>AF138-T138</f>
        <v>390</v>
      </c>
      <c r="CU138" s="62">
        <f>AG138-U138</f>
        <v>249</v>
      </c>
      <c r="CV138" s="210">
        <f>AH138-V138</f>
        <v>146</v>
      </c>
      <c r="CW138" s="210">
        <f>AI138-W138</f>
        <v>146</v>
      </c>
      <c r="CX138" s="210">
        <f>AJ138-X138</f>
        <v>227</v>
      </c>
      <c r="CY138" s="210">
        <f>AK138-Y138</f>
        <v>126</v>
      </c>
      <c r="CZ138" s="210">
        <f>AL138-Z138</f>
        <v>126</v>
      </c>
      <c r="DA138" s="210">
        <f>AM138-AA138</f>
        <v>168</v>
      </c>
      <c r="DB138" s="210">
        <f>AN138-AB138</f>
        <v>224</v>
      </c>
      <c r="DC138" s="210">
        <f>AO138-AC138</f>
        <v>63</v>
      </c>
      <c r="DD138" s="210">
        <f>AP138-AD138</f>
        <v>3</v>
      </c>
      <c r="DE138" s="210">
        <f>AQ138-AE138</f>
        <v>-61</v>
      </c>
      <c r="DF138" s="210">
        <f>AR138-AF138</f>
        <v>-267</v>
      </c>
      <c r="DG138" s="210">
        <f>AS138-AG138</f>
        <v>-295</v>
      </c>
      <c r="DH138" s="210">
        <f>AT138-AH138</f>
        <v>-340</v>
      </c>
      <c r="DI138" s="346"/>
    </row>
    <row r="139" spans="1:113" s="56" customFormat="1" x14ac:dyDescent="0.25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47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47">
        <f>'NECO-ELECTRIC'!X139+'NECO-GAS'!X139</f>
        <v>131</v>
      </c>
      <c r="Y139" s="60">
        <f>'NECO-ELECTRIC'!Y139+'NECO-GAS'!Y139</f>
        <v>146</v>
      </c>
      <c r="Z139" s="228">
        <f>'NECO-ELECTRIC'!Z139+'NECO-GAS'!Z139</f>
        <v>144</v>
      </c>
      <c r="AA139" s="228">
        <f>'NECO-ELECTRIC'!AA139+'NECO-GAS'!AA139</f>
        <v>123</v>
      </c>
      <c r="AB139" s="228">
        <f>'NECO-ELECTRIC'!AB139+'NECO-GAS'!AB139</f>
        <v>115</v>
      </c>
      <c r="AC139" s="228">
        <f>'NECO-ELECTRIC'!AC139+'NECO-GAS'!AC139</f>
        <v>134</v>
      </c>
      <c r="AD139" s="228">
        <f>'NECO-ELECTRIC'!AD139+'NECO-GAS'!AD139</f>
        <v>140</v>
      </c>
      <c r="AE139" s="228">
        <f>'NECO-ELECTRIC'!AE139+'NECO-GAS'!AE139</f>
        <v>152</v>
      </c>
      <c r="AF139" s="228">
        <f>'NECO-ELECTRIC'!AF139+'NECO-GAS'!AF139</f>
        <v>143</v>
      </c>
      <c r="AG139" s="228">
        <f>'NECO-ELECTRIC'!AG139+'NECO-GAS'!AG139</f>
        <v>146</v>
      </c>
      <c r="AH139" s="228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58">
        <f>'NECO-ELECTRIC'!AK139+'NECO-GAS'!AK139</f>
        <v>139</v>
      </c>
      <c r="AL139" s="228">
        <f>'NECO-ELECTRIC'!AL139+'NECO-GAS'!AL139</f>
        <v>152</v>
      </c>
      <c r="AM139" s="228">
        <f>'NECO-ELECTRIC'!AM139+'NECO-GAS'!AM139</f>
        <v>160</v>
      </c>
      <c r="AN139" s="228">
        <f>'NECO-ELECTRIC'!AN139+'NECO-GAS'!AN139</f>
        <v>159</v>
      </c>
      <c r="AO139" s="228">
        <f>'NECO-ELECTRIC'!AO139+'NECO-GAS'!AO139</f>
        <v>137</v>
      </c>
      <c r="AP139" s="228">
        <f>'NECO-ELECTRIC'!AP139+'NECO-GAS'!AP139</f>
        <v>129</v>
      </c>
      <c r="AQ139" s="228">
        <f>'NECO-ELECTRIC'!AQ139+'NECO-GAS'!AQ139</f>
        <v>137</v>
      </c>
      <c r="AR139" s="228">
        <f>'NECO-ELECTRIC'!AR139+'NECO-GAS'!AR139</f>
        <v>123</v>
      </c>
      <c r="AS139" s="228">
        <f>'NECO-ELECTRIC'!AS139+'NECO-GAS'!AS139</f>
        <v>101</v>
      </c>
      <c r="AT139" s="228">
        <f>'NECO-ELECTRIC'!AT139+'NECO-GAS'!AT139</f>
        <v>94</v>
      </c>
      <c r="AU139" s="60"/>
      <c r="AV139" s="101"/>
      <c r="AW139" s="406">
        <f t="shared" si="802"/>
        <v>-0.16216216216216217</v>
      </c>
      <c r="AX139" s="190">
        <f t="shared" si="802"/>
        <v>-0.29268292682926828</v>
      </c>
      <c r="AY139" s="191">
        <f t="shared" si="802"/>
        <v>0.34782608695652173</v>
      </c>
      <c r="AZ139" s="191">
        <f t="shared" si="802"/>
        <v>0.21428571428571427</v>
      </c>
      <c r="BA139" s="191">
        <f t="shared" si="802"/>
        <v>0.72727272727272729</v>
      </c>
      <c r="BB139" s="191">
        <f t="shared" si="802"/>
        <v>1.2777777777777777</v>
      </c>
      <c r="BC139" s="191">
        <f t="shared" si="802"/>
        <v>2.3571428571428572</v>
      </c>
      <c r="BD139" s="191">
        <f t="shared" si="802"/>
        <v>3.4358974358974357</v>
      </c>
      <c r="BE139" s="191">
        <f t="shared" si="802"/>
        <v>3.0249999999999999</v>
      </c>
      <c r="BF139" s="191">
        <f t="shared" si="802"/>
        <v>1.9111111111111112</v>
      </c>
      <c r="BG139" s="191">
        <f t="shared" si="803"/>
        <v>1.8076923076923077</v>
      </c>
      <c r="BH139" s="191">
        <f t="shared" si="803"/>
        <v>2.4285714285714284</v>
      </c>
      <c r="BI139" s="191">
        <f t="shared" si="803"/>
        <v>2.967741935483871</v>
      </c>
      <c r="BJ139" s="191">
        <f t="shared" si="803"/>
        <v>2.9655172413793105</v>
      </c>
      <c r="BK139" s="191">
        <f t="shared" si="803"/>
        <v>1.1612903225806452</v>
      </c>
      <c r="BL139" s="191">
        <f t="shared" si="803"/>
        <v>1.0588235294117647</v>
      </c>
      <c r="BM139" s="191">
        <f t="shared" si="803"/>
        <v>0.6</v>
      </c>
      <c r="BN139" s="191">
        <f t="shared" si="803"/>
        <v>0.16260162601626016</v>
      </c>
      <c r="BO139" s="191">
        <f t="shared" si="803"/>
        <v>3.5460992907801421E-2</v>
      </c>
      <c r="BP139" s="316">
        <f t="shared" si="803"/>
        <v>-0.12138728323699421</v>
      </c>
      <c r="BQ139" s="316">
        <f t="shared" si="804"/>
        <v>-5.5900621118012424E-2</v>
      </c>
      <c r="BR139" s="316">
        <f t="shared" si="804"/>
        <v>0.29007633587786258</v>
      </c>
      <c r="BS139" s="465">
        <f t="shared" si="804"/>
        <v>-4.7945205479452052E-2</v>
      </c>
      <c r="BT139" s="316">
        <f t="shared" si="804"/>
        <v>5.5555555555555552E-2</v>
      </c>
      <c r="BU139" s="316">
        <f t="shared" si="804"/>
        <v>0.30081300813008133</v>
      </c>
      <c r="BV139" s="316">
        <f t="shared" si="804"/>
        <v>0.38260869565217392</v>
      </c>
      <c r="BW139" s="316">
        <f t="shared" si="804"/>
        <v>2.2388059701492536E-2</v>
      </c>
      <c r="BX139" s="316">
        <f t="shared" si="804"/>
        <v>-7.857142857142857E-2</v>
      </c>
      <c r="BY139" s="316">
        <f t="shared" si="804"/>
        <v>-9.8684210526315791E-2</v>
      </c>
      <c r="BZ139" s="316">
        <f t="shared" si="804"/>
        <v>-0.13986013986013987</v>
      </c>
      <c r="CA139" s="316">
        <f>IF(ISERROR((AS139-AG139)/AG139)=TRUE,0,(AS139-AG139)/AG139)</f>
        <v>-0.30821917808219179</v>
      </c>
      <c r="CB139" s="316">
        <f>IF(ISERROR((AT139-AH139)/AH139)=TRUE,0,(AT139-AH139)/AH139)</f>
        <v>-0.38157894736842107</v>
      </c>
      <c r="CC139" s="103">
        <f>O139-C139</f>
        <v>-6</v>
      </c>
      <c r="CD139" s="61">
        <f>P139-D139</f>
        <v>-12</v>
      </c>
      <c r="CE139" s="62">
        <f>Q139-E139</f>
        <v>16</v>
      </c>
      <c r="CF139" s="62">
        <f>R139-F139</f>
        <v>12</v>
      </c>
      <c r="CG139" s="62">
        <f>S139-G139</f>
        <v>40</v>
      </c>
      <c r="CH139" s="62">
        <f>T139-H139</f>
        <v>69</v>
      </c>
      <c r="CI139" s="62">
        <f>U139-I139</f>
        <v>99</v>
      </c>
      <c r="CJ139" s="62">
        <f>V139-J139</f>
        <v>134</v>
      </c>
      <c r="CK139" s="62">
        <f>W139-K139</f>
        <v>121</v>
      </c>
      <c r="CL139" s="62">
        <f>X139-L139</f>
        <v>86</v>
      </c>
      <c r="CM139" s="62">
        <f>Y139-M139</f>
        <v>94</v>
      </c>
      <c r="CN139" s="62">
        <f>Z139-N139</f>
        <v>102</v>
      </c>
      <c r="CO139" s="62">
        <f>AA139-O139</f>
        <v>92</v>
      </c>
      <c r="CP139" s="62">
        <f>AB139-P139</f>
        <v>86</v>
      </c>
      <c r="CQ139" s="62">
        <f>AC139-Q139</f>
        <v>72</v>
      </c>
      <c r="CR139" s="62">
        <f>AD139-R139</f>
        <v>72</v>
      </c>
      <c r="CS139" s="62">
        <f>AE139-S139</f>
        <v>57</v>
      </c>
      <c r="CT139" s="62">
        <f>AF139-T139</f>
        <v>20</v>
      </c>
      <c r="CU139" s="62">
        <f>AG139-U139</f>
        <v>5</v>
      </c>
      <c r="CV139" s="210">
        <f>AH139-V139</f>
        <v>-21</v>
      </c>
      <c r="CW139" s="210">
        <f>AI139-W139</f>
        <v>-9</v>
      </c>
      <c r="CX139" s="210">
        <f>AJ139-X139</f>
        <v>38</v>
      </c>
      <c r="CY139" s="210">
        <f>AK139-Y139</f>
        <v>-7</v>
      </c>
      <c r="CZ139" s="210">
        <f>AL139-Z139</f>
        <v>8</v>
      </c>
      <c r="DA139" s="210">
        <f>AM139-AA139</f>
        <v>37</v>
      </c>
      <c r="DB139" s="210">
        <f>AN139-AB139</f>
        <v>44</v>
      </c>
      <c r="DC139" s="210">
        <f>AO139-AC139</f>
        <v>3</v>
      </c>
      <c r="DD139" s="210">
        <f>AP139-AD139</f>
        <v>-11</v>
      </c>
      <c r="DE139" s="210">
        <f>AQ139-AE139</f>
        <v>-15</v>
      </c>
      <c r="DF139" s="210">
        <f>AR139-AF139</f>
        <v>-20</v>
      </c>
      <c r="DG139" s="210">
        <f>AS139-AG139</f>
        <v>-45</v>
      </c>
      <c r="DH139" s="210">
        <f>AT139-AH139</f>
        <v>-58</v>
      </c>
      <c r="DI139" s="346"/>
    </row>
    <row r="140" spans="1:113" s="56" customFormat="1" x14ac:dyDescent="0.25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47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47">
        <f>'NECO-ELECTRIC'!X140+'NECO-GAS'!X140</f>
        <v>10</v>
      </c>
      <c r="Y140" s="60">
        <f>'NECO-ELECTRIC'!Y140+'NECO-GAS'!Y140</f>
        <v>7</v>
      </c>
      <c r="Z140" s="228">
        <f>'NECO-ELECTRIC'!Z140+'NECO-GAS'!Z140</f>
        <v>8</v>
      </c>
      <c r="AA140" s="228">
        <f>'NECO-ELECTRIC'!AA140+'NECO-GAS'!AA140</f>
        <v>6</v>
      </c>
      <c r="AB140" s="228">
        <f>'NECO-ELECTRIC'!AB140+'NECO-GAS'!AB140</f>
        <v>3</v>
      </c>
      <c r="AC140" s="228">
        <f>'NECO-ELECTRIC'!AC140+'NECO-GAS'!AC140</f>
        <v>7</v>
      </c>
      <c r="AD140" s="228">
        <f>'NECO-ELECTRIC'!AD140+'NECO-GAS'!AD140</f>
        <v>8</v>
      </c>
      <c r="AE140" s="228">
        <f>'NECO-ELECTRIC'!AE140+'NECO-GAS'!AE140</f>
        <v>9</v>
      </c>
      <c r="AF140" s="228">
        <f>'NECO-ELECTRIC'!AF140+'NECO-GAS'!AF140</f>
        <v>5</v>
      </c>
      <c r="AG140" s="228">
        <f>'NECO-ELECTRIC'!AG140+'NECO-GAS'!AG140</f>
        <v>5</v>
      </c>
      <c r="AH140" s="228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58">
        <f>'NECO-ELECTRIC'!AK140+'NECO-GAS'!AK140</f>
        <v>8</v>
      </c>
      <c r="AL140" s="228">
        <f>'NECO-ELECTRIC'!AL140+'NECO-GAS'!AL140</f>
        <v>7</v>
      </c>
      <c r="AM140" s="228">
        <f>'NECO-ELECTRIC'!AM140+'NECO-GAS'!AM140</f>
        <v>10</v>
      </c>
      <c r="AN140" s="228">
        <f>'NECO-ELECTRIC'!AN140+'NECO-GAS'!AN140</f>
        <v>12</v>
      </c>
      <c r="AO140" s="228">
        <f>'NECO-ELECTRIC'!AO140+'NECO-GAS'!AO140</f>
        <v>8</v>
      </c>
      <c r="AP140" s="228">
        <f>'NECO-ELECTRIC'!AP140+'NECO-GAS'!AP140</f>
        <v>10</v>
      </c>
      <c r="AQ140" s="228">
        <f>'NECO-ELECTRIC'!AQ140+'NECO-GAS'!AQ140</f>
        <v>7</v>
      </c>
      <c r="AR140" s="228">
        <f>'NECO-ELECTRIC'!AR140+'NECO-GAS'!AR140</f>
        <v>6</v>
      </c>
      <c r="AS140" s="228">
        <f>'NECO-ELECTRIC'!AS140+'NECO-GAS'!AS140</f>
        <v>6</v>
      </c>
      <c r="AT140" s="228">
        <f>'NECO-ELECTRIC'!AT140+'NECO-GAS'!AT140</f>
        <v>5</v>
      </c>
      <c r="AU140" s="60"/>
      <c r="AV140" s="101"/>
      <c r="AW140" s="406">
        <f t="shared" si="802"/>
        <v>-0.5</v>
      </c>
      <c r="AX140" s="190">
        <f t="shared" si="802"/>
        <v>0.25</v>
      </c>
      <c r="AY140" s="191">
        <f t="shared" si="802"/>
        <v>0</v>
      </c>
      <c r="AZ140" s="191">
        <f t="shared" si="802"/>
        <v>0</v>
      </c>
      <c r="BA140" s="191">
        <f t="shared" si="802"/>
        <v>4.5</v>
      </c>
      <c r="BB140" s="191">
        <f t="shared" si="802"/>
        <v>4</v>
      </c>
      <c r="BC140" s="191">
        <f t="shared" si="802"/>
        <v>12</v>
      </c>
      <c r="BD140" s="191">
        <f t="shared" si="802"/>
        <v>12</v>
      </c>
      <c r="BE140" s="191">
        <f t="shared" si="802"/>
        <v>0</v>
      </c>
      <c r="BF140" s="191">
        <f t="shared" si="802"/>
        <v>9</v>
      </c>
      <c r="BG140" s="191">
        <f t="shared" si="803"/>
        <v>6</v>
      </c>
      <c r="BH140" s="191">
        <f t="shared" si="803"/>
        <v>7</v>
      </c>
      <c r="BI140" s="191">
        <f t="shared" si="803"/>
        <v>2</v>
      </c>
      <c r="BJ140" s="191">
        <f t="shared" si="803"/>
        <v>-0.4</v>
      </c>
      <c r="BK140" s="191">
        <f t="shared" si="803"/>
        <v>1.3333333333333333</v>
      </c>
      <c r="BL140" s="191">
        <f t="shared" si="803"/>
        <v>1</v>
      </c>
      <c r="BM140" s="191">
        <f t="shared" si="803"/>
        <v>-0.18181818181818182</v>
      </c>
      <c r="BN140" s="191">
        <f t="shared" si="803"/>
        <v>-0.5</v>
      </c>
      <c r="BO140" s="191">
        <f t="shared" si="803"/>
        <v>-0.61538461538461542</v>
      </c>
      <c r="BP140" s="316">
        <f t="shared" si="803"/>
        <v>-0.69230769230769229</v>
      </c>
      <c r="BQ140" s="316">
        <f t="shared" si="804"/>
        <v>-0.41666666666666669</v>
      </c>
      <c r="BR140" s="316">
        <f t="shared" si="804"/>
        <v>-0.3</v>
      </c>
      <c r="BS140" s="465">
        <f t="shared" si="804"/>
        <v>0.14285714285714285</v>
      </c>
      <c r="BT140" s="316">
        <f t="shared" si="804"/>
        <v>-0.125</v>
      </c>
      <c r="BU140" s="316">
        <f t="shared" si="804"/>
        <v>0.66666666666666663</v>
      </c>
      <c r="BV140" s="316">
        <f t="shared" si="804"/>
        <v>3</v>
      </c>
      <c r="BW140" s="316">
        <f t="shared" si="804"/>
        <v>0.14285714285714285</v>
      </c>
      <c r="BX140" s="316">
        <f t="shared" si="804"/>
        <v>0.25</v>
      </c>
      <c r="BY140" s="316">
        <f t="shared" si="804"/>
        <v>-0.22222222222222221</v>
      </c>
      <c r="BZ140" s="316">
        <f t="shared" si="804"/>
        <v>0.2</v>
      </c>
      <c r="CA140" s="316">
        <f>IF(ISERROR((AS140-AG140)/AG140)=TRUE,0,(AS140-AG140)/AG140)</f>
        <v>0.2</v>
      </c>
      <c r="CB140" s="316">
        <f>IF(ISERROR((AT140-AH140)/AH140)=TRUE,0,(AT140-AH140)/AH140)</f>
        <v>0.25</v>
      </c>
      <c r="CC140" s="103">
        <f>O140-C140</f>
        <v>-2</v>
      </c>
      <c r="CD140" s="61">
        <f>P140-D140</f>
        <v>1</v>
      </c>
      <c r="CE140" s="62">
        <f>Q140-E140</f>
        <v>0</v>
      </c>
      <c r="CF140" s="62">
        <f>R140-F140</f>
        <v>0</v>
      </c>
      <c r="CG140" s="62">
        <f>S140-G140</f>
        <v>9</v>
      </c>
      <c r="CH140" s="62">
        <f>T140-H140</f>
        <v>8</v>
      </c>
      <c r="CI140" s="62">
        <f>U140-I140</f>
        <v>12</v>
      </c>
      <c r="CJ140" s="62">
        <f>V140-J140</f>
        <v>12</v>
      </c>
      <c r="CK140" s="62">
        <f>W140-K140</f>
        <v>12</v>
      </c>
      <c r="CL140" s="62">
        <f>X140-L140</f>
        <v>9</v>
      </c>
      <c r="CM140" s="62">
        <f>Y140-M140</f>
        <v>6</v>
      </c>
      <c r="CN140" s="62">
        <f>Z140-N140</f>
        <v>7</v>
      </c>
      <c r="CO140" s="62">
        <f>AA140-O140</f>
        <v>4</v>
      </c>
      <c r="CP140" s="62">
        <f>AB140-P140</f>
        <v>-2</v>
      </c>
      <c r="CQ140" s="62">
        <f>AC140-Q140</f>
        <v>4</v>
      </c>
      <c r="CR140" s="62">
        <f>AD140-R140</f>
        <v>4</v>
      </c>
      <c r="CS140" s="62">
        <f>AE140-S140</f>
        <v>-2</v>
      </c>
      <c r="CT140" s="62">
        <f>AF140-T140</f>
        <v>-5</v>
      </c>
      <c r="CU140" s="62">
        <f>AG140-U140</f>
        <v>-8</v>
      </c>
      <c r="CV140" s="210">
        <f>AH140-V140</f>
        <v>-9</v>
      </c>
      <c r="CW140" s="210">
        <f>AI140-W140</f>
        <v>-5</v>
      </c>
      <c r="CX140" s="210">
        <f>AJ140-X140</f>
        <v>-3</v>
      </c>
      <c r="CY140" s="210">
        <f>AK140-Y140</f>
        <v>1</v>
      </c>
      <c r="CZ140" s="210">
        <f>AL140-Z140</f>
        <v>-1</v>
      </c>
      <c r="DA140" s="210">
        <f>AM140-AA140</f>
        <v>4</v>
      </c>
      <c r="DB140" s="210">
        <f>AN140-AB140</f>
        <v>9</v>
      </c>
      <c r="DC140" s="210">
        <f>AO140-AC140</f>
        <v>1</v>
      </c>
      <c r="DD140" s="210">
        <f>AP140-AD140</f>
        <v>2</v>
      </c>
      <c r="DE140" s="210">
        <f>AQ140-AE140</f>
        <v>-2</v>
      </c>
      <c r="DF140" s="210">
        <f>AR140-AF140</f>
        <v>1</v>
      </c>
      <c r="DG140" s="210">
        <f>AS140-AG140</f>
        <v>1</v>
      </c>
      <c r="DH140" s="210">
        <f>AT140-AH140</f>
        <v>1</v>
      </c>
      <c r="DI140" s="346"/>
    </row>
    <row r="141" spans="1:113" s="69" customFormat="1" ht="15.75" thickBot="1" x14ac:dyDescent="0.3">
      <c r="A141" s="140"/>
      <c r="B141" s="104" t="s">
        <v>35</v>
      </c>
      <c r="C141" s="105">
        <f>SUM(C136:C140)</f>
        <v>17322</v>
      </c>
      <c r="D141" s="106">
        <f t="shared" ref="D141:CE141" si="805">SUM(D136:D140)</f>
        <v>18897</v>
      </c>
      <c r="E141" s="106">
        <f t="shared" si="805"/>
        <v>21791</v>
      </c>
      <c r="F141" s="106">
        <f t="shared" si="805"/>
        <v>22734</v>
      </c>
      <c r="G141" s="106">
        <f t="shared" si="805"/>
        <v>21744</v>
      </c>
      <c r="H141" s="107">
        <f t="shared" si="805"/>
        <v>21314</v>
      </c>
      <c r="I141" s="106">
        <f t="shared" si="805"/>
        <v>21376</v>
      </c>
      <c r="J141" s="107">
        <f t="shared" si="805"/>
        <v>21375</v>
      </c>
      <c r="K141" s="106">
        <f t="shared" si="805"/>
        <v>19521</v>
      </c>
      <c r="L141" s="264">
        <f t="shared" si="805"/>
        <v>18635</v>
      </c>
      <c r="M141" s="107">
        <f t="shared" si="805"/>
        <v>17372</v>
      </c>
      <c r="N141" s="106">
        <f t="shared" si="805"/>
        <v>17432</v>
      </c>
      <c r="O141" s="107">
        <f t="shared" si="805"/>
        <v>15993</v>
      </c>
      <c r="P141" s="107">
        <f t="shared" si="805"/>
        <v>11408</v>
      </c>
      <c r="Q141" s="106">
        <f t="shared" si="805"/>
        <v>10183</v>
      </c>
      <c r="R141" s="107">
        <f t="shared" si="805"/>
        <v>11113</v>
      </c>
      <c r="S141" s="107">
        <f t="shared" ref="S141:T141" si="806">SUM(S136:S140)</f>
        <v>11885</v>
      </c>
      <c r="T141" s="107">
        <f t="shared" si="806"/>
        <v>10794</v>
      </c>
      <c r="U141" s="107">
        <f t="shared" ref="U141:V141" si="807">SUM(U136:U140)</f>
        <v>10892</v>
      </c>
      <c r="V141" s="107">
        <f t="shared" si="807"/>
        <v>13140</v>
      </c>
      <c r="W141" s="107">
        <f t="shared" ref="W141" si="808">SUM(W136:W140)</f>
        <v>14238</v>
      </c>
      <c r="X141" s="302">
        <f t="shared" ref="X141:Y141" si="809">SUM(X136:X140)</f>
        <v>13290</v>
      </c>
      <c r="Y141" s="107">
        <f t="shared" si="809"/>
        <v>13153</v>
      </c>
      <c r="Z141" s="212">
        <f t="shared" ref="Z141" si="810">SUM(Z136:Z140)</f>
        <v>12988</v>
      </c>
      <c r="AA141" s="212">
        <f t="shared" ref="AA141:AB141" si="811">SUM(AA136:AA140)</f>
        <v>13084</v>
      </c>
      <c r="AB141" s="212">
        <f t="shared" si="811"/>
        <v>13503</v>
      </c>
      <c r="AC141" s="212">
        <f t="shared" ref="AC141:AD141" si="812">SUM(AC136:AC140)</f>
        <v>17244</v>
      </c>
      <c r="AD141" s="212">
        <f t="shared" si="812"/>
        <v>28543</v>
      </c>
      <c r="AE141" s="212">
        <f t="shared" ref="AE141" si="813">SUM(AE136:AE140)</f>
        <v>35532</v>
      </c>
      <c r="AF141" s="212">
        <f t="shared" ref="AF141" si="814">SUM(AF136:AF140)</f>
        <v>34432</v>
      </c>
      <c r="AG141" s="212">
        <f t="shared" ref="AG141:AH141" si="815">SUM(AG136:AG140)</f>
        <v>34846</v>
      </c>
      <c r="AH141" s="212">
        <f t="shared" si="815"/>
        <v>33013</v>
      </c>
      <c r="AI141" s="107">
        <f t="shared" ref="AI141" si="816">SUM(AI136:AI140)</f>
        <v>29767</v>
      </c>
      <c r="AJ141" s="108">
        <f t="shared" ref="AJ141:AK141" si="817">SUM(AJ136:AJ140)</f>
        <v>26835</v>
      </c>
      <c r="AK141" s="460">
        <f t="shared" si="817"/>
        <v>24732</v>
      </c>
      <c r="AL141" s="212">
        <f t="shared" ref="AL141:AM141" si="818">SUM(AL136:AL140)</f>
        <v>24496</v>
      </c>
      <c r="AM141" s="212">
        <f t="shared" si="818"/>
        <v>25912</v>
      </c>
      <c r="AN141" s="212">
        <f t="shared" ref="AN141" si="819">SUM(AN136:AN140)</f>
        <v>28959</v>
      </c>
      <c r="AO141" s="212">
        <f t="shared" ref="AO141" si="820">SUM(AO136:AO140)</f>
        <v>30319</v>
      </c>
      <c r="AP141" s="212">
        <f t="shared" ref="AP141:AQ141" si="821">SUM(AP136:AP140)</f>
        <v>30368</v>
      </c>
      <c r="AQ141" s="212">
        <f t="shared" si="821"/>
        <v>31757</v>
      </c>
      <c r="AR141" s="212">
        <f t="shared" ref="AR141:AS141" si="822">SUM(AR136:AR140)</f>
        <v>32129</v>
      </c>
      <c r="AS141" s="212">
        <f t="shared" si="822"/>
        <v>30717</v>
      </c>
      <c r="AT141" s="212">
        <f t="shared" ref="AT141" si="823">SUM(AT136:AT140)</f>
        <v>29977</v>
      </c>
      <c r="AU141" s="107"/>
      <c r="AV141" s="108"/>
      <c r="AW141" s="411">
        <f t="shared" si="802"/>
        <v>-7.6723242119847587E-2</v>
      </c>
      <c r="AX141" s="198">
        <f t="shared" si="802"/>
        <v>-0.39630629200402179</v>
      </c>
      <c r="AY141" s="198">
        <f t="shared" si="802"/>
        <v>-0.5326969849938048</v>
      </c>
      <c r="AZ141" s="198">
        <f t="shared" si="802"/>
        <v>-0.51117269288290668</v>
      </c>
      <c r="BA141" s="198">
        <f t="shared" si="802"/>
        <v>-0.45341243561442235</v>
      </c>
      <c r="BB141" s="198">
        <f t="shared" si="802"/>
        <v>-0.49357229989678147</v>
      </c>
      <c r="BC141" s="198">
        <f t="shared" si="802"/>
        <v>-0.4904565868263473</v>
      </c>
      <c r="BD141" s="198">
        <f t="shared" si="802"/>
        <v>-0.38526315789473686</v>
      </c>
      <c r="BE141" s="198">
        <f t="shared" si="802"/>
        <v>-0.27063162747810049</v>
      </c>
      <c r="BF141" s="198">
        <f t="shared" si="802"/>
        <v>-0.2868258653072176</v>
      </c>
      <c r="BG141" s="198">
        <f t="shared" si="803"/>
        <v>-0.24286207690536496</v>
      </c>
      <c r="BH141" s="198">
        <f t="shared" si="803"/>
        <v>-0.25493345571363013</v>
      </c>
      <c r="BI141" s="198">
        <f t="shared" si="803"/>
        <v>-0.18189207778403052</v>
      </c>
      <c r="BJ141" s="198">
        <f t="shared" si="803"/>
        <v>0.18364305750350632</v>
      </c>
      <c r="BK141" s="198">
        <f t="shared" si="803"/>
        <v>0.69341058627123642</v>
      </c>
      <c r="BL141" s="198">
        <f t="shared" si="803"/>
        <v>1.5684333663277243</v>
      </c>
      <c r="BM141" s="198">
        <f t="shared" si="803"/>
        <v>1.9896508203618006</v>
      </c>
      <c r="BN141" s="198">
        <f t="shared" si="803"/>
        <v>2.1899203261070967</v>
      </c>
      <c r="BO141" s="198">
        <f t="shared" si="803"/>
        <v>2.1992287917737787</v>
      </c>
      <c r="BP141" s="318">
        <f t="shared" si="803"/>
        <v>1.5124048706240487</v>
      </c>
      <c r="BQ141" s="318">
        <f t="shared" si="804"/>
        <v>1.0906728473100153</v>
      </c>
      <c r="BR141" s="318">
        <f t="shared" si="804"/>
        <v>1.0191873589164786</v>
      </c>
      <c r="BS141" s="472">
        <f t="shared" si="804"/>
        <v>0.88033148331179201</v>
      </c>
      <c r="BT141" s="318">
        <f t="shared" si="804"/>
        <v>0.88604866030181706</v>
      </c>
      <c r="BU141" s="318">
        <f t="shared" si="804"/>
        <v>0.98043411800672575</v>
      </c>
      <c r="BV141" s="318">
        <f t="shared" si="804"/>
        <v>1.1446345256609642</v>
      </c>
      <c r="BW141" s="318">
        <f t="shared" si="804"/>
        <v>0.75823474831825566</v>
      </c>
      <c r="BX141" s="318">
        <f t="shared" si="804"/>
        <v>6.3938618925831206E-2</v>
      </c>
      <c r="BY141" s="318">
        <f t="shared" si="804"/>
        <v>-0.10624226049757965</v>
      </c>
      <c r="BZ141" s="318">
        <f t="shared" si="804"/>
        <v>-6.6885455390334567E-2</v>
      </c>
      <c r="CA141" s="318">
        <f>IF(ISERROR((AS141-AG141)/AG141)=TRUE,0,(AS141-AG141)/AG141)</f>
        <v>-0.1184927968776904</v>
      </c>
      <c r="CB141" s="318">
        <f>IF(ISERROR((AT141-AH141)/AH141)=TRUE,0,(AT141-AH141)/AH141)</f>
        <v>-9.1963771847454037E-2</v>
      </c>
      <c r="CC141" s="105">
        <f t="shared" si="785"/>
        <v>-1329</v>
      </c>
      <c r="CD141" s="107">
        <f t="shared" si="805"/>
        <v>-7489</v>
      </c>
      <c r="CE141" s="106">
        <f t="shared" si="805"/>
        <v>-11608</v>
      </c>
      <c r="CF141" s="106">
        <f t="shared" ref="CF141:CG141" si="824">SUM(CF136:CF140)</f>
        <v>-11621</v>
      </c>
      <c r="CG141" s="106">
        <f t="shared" si="824"/>
        <v>-9859</v>
      </c>
      <c r="CH141" s="106">
        <f t="shared" ref="CH141:CI141" si="825">SUM(CH136:CH140)</f>
        <v>-10520</v>
      </c>
      <c r="CI141" s="106">
        <f t="shared" si="825"/>
        <v>-10484</v>
      </c>
      <c r="CJ141" s="106">
        <f t="shared" ref="CJ141:CK141" si="826">SUM(CJ136:CJ140)</f>
        <v>-8235</v>
      </c>
      <c r="CK141" s="106">
        <f t="shared" si="826"/>
        <v>-5283</v>
      </c>
      <c r="CL141" s="106">
        <f t="shared" ref="CL141:CM141" si="827">SUM(CL136:CL140)</f>
        <v>-5345</v>
      </c>
      <c r="CM141" s="106">
        <f t="shared" si="827"/>
        <v>-4219</v>
      </c>
      <c r="CN141" s="106">
        <f t="shared" ref="CN141" si="828">SUM(CN136:CN140)</f>
        <v>-4444</v>
      </c>
      <c r="CO141" s="106">
        <f t="shared" ref="CO141:CP141" si="829">SUM(CO136:CO140)</f>
        <v>-2909</v>
      </c>
      <c r="CP141" s="106">
        <f t="shared" si="829"/>
        <v>2095</v>
      </c>
      <c r="CQ141" s="106">
        <f t="shared" ref="CQ141:CR141" si="830">SUM(CQ136:CQ140)</f>
        <v>7061</v>
      </c>
      <c r="CR141" s="106">
        <f t="shared" si="830"/>
        <v>17430</v>
      </c>
      <c r="CS141" s="106">
        <f t="shared" ref="CS141:CT141" si="831">SUM(CS136:CS140)</f>
        <v>23647</v>
      </c>
      <c r="CT141" s="106">
        <f t="shared" si="831"/>
        <v>23638</v>
      </c>
      <c r="CU141" s="106">
        <f t="shared" ref="CU141:CV141" si="832">SUM(CU136:CU140)</f>
        <v>23954</v>
      </c>
      <c r="CV141" s="212">
        <f t="shared" si="832"/>
        <v>19873</v>
      </c>
      <c r="CW141" s="212">
        <f t="shared" ref="CW141:CX141" si="833">SUM(CW136:CW140)</f>
        <v>15529</v>
      </c>
      <c r="CX141" s="212">
        <f t="shared" si="833"/>
        <v>13545</v>
      </c>
      <c r="CY141" s="212">
        <f t="shared" ref="CY141" si="834">SUM(CY136:CY140)</f>
        <v>11579</v>
      </c>
      <c r="CZ141" s="212">
        <f t="shared" ref="CZ141:DA141" si="835">SUM(CZ136:CZ140)</f>
        <v>11508</v>
      </c>
      <c r="DA141" s="212">
        <f t="shared" si="835"/>
        <v>12828</v>
      </c>
      <c r="DB141" s="212">
        <f t="shared" ref="DB141" si="836">SUM(DB136:DB140)</f>
        <v>15456</v>
      </c>
      <c r="DC141" s="212">
        <f t="shared" ref="DC141:DD141" si="837">SUM(DC136:DC140)</f>
        <v>13075</v>
      </c>
      <c r="DD141" s="212">
        <f t="shared" si="837"/>
        <v>1825</v>
      </c>
      <c r="DE141" s="212">
        <f t="shared" ref="DE141:DF141" si="838">SUM(DE136:DE140)</f>
        <v>-3775</v>
      </c>
      <c r="DF141" s="212">
        <f t="shared" si="838"/>
        <v>-2303</v>
      </c>
      <c r="DG141" s="212">
        <f t="shared" ref="DG141:DH141" si="839">SUM(DG136:DG140)</f>
        <v>-4129</v>
      </c>
      <c r="DH141" s="212">
        <f t="shared" si="839"/>
        <v>-3036</v>
      </c>
      <c r="DI141" s="347"/>
    </row>
    <row r="142" spans="1:113" ht="15.75" thickTop="1" x14ac:dyDescent="0.2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0"/>
      <c r="Y142" s="88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447"/>
      <c r="AL142" s="280"/>
      <c r="AM142" s="280"/>
      <c r="AN142" s="280"/>
      <c r="AO142" s="220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469"/>
      <c r="BT142" s="421"/>
      <c r="BU142" s="421"/>
      <c r="BV142" s="421"/>
      <c r="BW142" s="421"/>
      <c r="BX142" s="421"/>
      <c r="BY142" s="421"/>
      <c r="BZ142" s="421"/>
      <c r="CA142" s="421"/>
      <c r="CB142" s="421"/>
      <c r="CC142" s="86"/>
      <c r="CD142" s="89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325"/>
      <c r="CW142" s="325"/>
      <c r="CX142" s="325"/>
      <c r="CY142" s="325"/>
      <c r="CZ142" s="325"/>
      <c r="DA142" s="325"/>
      <c r="DB142" s="325"/>
      <c r="DC142" s="325"/>
      <c r="DD142" s="325"/>
      <c r="DE142" s="325"/>
      <c r="DF142" s="325"/>
      <c r="DG142" s="325"/>
      <c r="DH142" s="325"/>
      <c r="DI142" s="348"/>
    </row>
    <row r="143" spans="1:113" x14ac:dyDescent="0.25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47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47">
        <f>'NECO-ELECTRIC'!X143+'NECO-GAS'!X143</f>
        <v>56303687</v>
      </c>
      <c r="Y143" s="60">
        <f>'NECO-ELECTRIC'!Y143+'NECO-GAS'!Y143</f>
        <v>76835736</v>
      </c>
      <c r="Z143" s="240">
        <f>'NECO-ELECTRIC'!Z143+'NECO-GAS'!Z143</f>
        <v>77543418</v>
      </c>
      <c r="AA143" s="240">
        <f>'NECO-ELECTRIC'!AA143+'NECO-GAS'!AA143</f>
        <v>61825841</v>
      </c>
      <c r="AB143" s="240">
        <f>'NECO-ELECTRIC'!AB143+'NECO-GAS'!AB143</f>
        <v>47373469</v>
      </c>
      <c r="AC143" s="240">
        <f>'NECO-ELECTRIC'!AC143+'NECO-GAS'!AC143</f>
        <v>39766271</v>
      </c>
      <c r="AD143" s="240">
        <f>'NECO-ELECTRIC'!AD143+'NECO-GAS'!AD143</f>
        <v>39222729</v>
      </c>
      <c r="AE143" s="240">
        <f>'NECO-ELECTRIC'!AE143+'NECO-GAS'!AE143</f>
        <v>51702777</v>
      </c>
      <c r="AF143" s="240">
        <f>'NECO-ELECTRIC'!AF143+'NECO-GAS'!AF143</f>
        <v>49506191</v>
      </c>
      <c r="AG143" s="240">
        <f>'NECO-ELECTRIC'!AG143+'NECO-GAS'!AG143</f>
        <v>51570620</v>
      </c>
      <c r="AH143" s="240">
        <f>'NECO-ELECTRIC'!AH143+'NECO-GAS'!AH143</f>
        <v>44319951</v>
      </c>
      <c r="AI143" s="373">
        <f>'NECO-ELECTRIC'!AI143+'NECO-GAS'!AI143</f>
        <v>41928600</v>
      </c>
      <c r="AJ143" s="367">
        <f>'NECO-ELECTRIC'!AJ143+'NECO-GAS'!AJ143</f>
        <v>64398204</v>
      </c>
      <c r="AK143" s="454">
        <f>'NECO-ELECTRIC'!AK143+'NECO-GAS'!AK143</f>
        <v>74444937</v>
      </c>
      <c r="AL143" s="436">
        <f>'NECO-ELECTRIC'!AL143+'NECO-GAS'!AL143</f>
        <v>81781760</v>
      </c>
      <c r="AM143" s="436">
        <f>'NECO-ELECTRIC'!AM143+'NECO-GAS'!AM143</f>
        <v>63951465</v>
      </c>
      <c r="AN143" s="436">
        <f>'NECO-ELECTRIC'!AN143+'NECO-GAS'!AN143</f>
        <v>52476011</v>
      </c>
      <c r="AO143" s="240">
        <f>'NECO-ELECTRIC'!AO143+'NECO-GAS'!AO143</f>
        <v>43225757</v>
      </c>
      <c r="AP143" s="240">
        <f>'NECO-ELECTRIC'!AP143+'NECO-GAS'!AP143</f>
        <v>43586908</v>
      </c>
      <c r="AQ143" s="240">
        <f>'NECO-ELECTRIC'!AQ143+'NECO-GAS'!AQ143</f>
        <v>52104088</v>
      </c>
      <c r="AR143" s="240">
        <f>'NECO-ELECTRIC'!AR143+'NECO-GAS'!AR143</f>
        <v>58430413</v>
      </c>
      <c r="AS143" s="240">
        <f>'NECO-ELECTRIC'!AS143+'NECO-GAS'!AS143</f>
        <v>53318061</v>
      </c>
      <c r="AT143" s="240">
        <f>'NECO-ELECTRIC'!AT143+'NECO-GAS'!AT143</f>
        <v>44284414</v>
      </c>
      <c r="AU143" s="373"/>
      <c r="AV143" s="367"/>
      <c r="AW143" s="406">
        <f t="shared" ref="AW143:BF148" si="840">IF(ISERROR((O143-C143)/C143)=TRUE,0,(O143-C143)/C143)</f>
        <v>-6.0357858350662777E-2</v>
      </c>
      <c r="AX143" s="190">
        <f t="shared" si="840"/>
        <v>0.16559779510737202</v>
      </c>
      <c r="AY143" s="191">
        <f t="shared" si="840"/>
        <v>0.29048960149959063</v>
      </c>
      <c r="AZ143" s="191">
        <f t="shared" si="840"/>
        <v>4.787149959653824E-2</v>
      </c>
      <c r="BA143" s="191">
        <f t="shared" si="840"/>
        <v>0.38291495190943842</v>
      </c>
      <c r="BB143" s="191">
        <f t="shared" si="840"/>
        <v>0.26685882530364735</v>
      </c>
      <c r="BC143" s="191">
        <f t="shared" si="840"/>
        <v>0.10250616866888446</v>
      </c>
      <c r="BD143" s="191">
        <f t="shared" si="840"/>
        <v>0.14176474987143167</v>
      </c>
      <c r="BE143" s="191">
        <f t="shared" si="840"/>
        <v>5.3658568251966889E-2</v>
      </c>
      <c r="BF143" s="191">
        <f t="shared" si="840"/>
        <v>-5.6290087522048839E-3</v>
      </c>
      <c r="BG143" s="191">
        <f t="shared" ref="BG143:BP148" si="841">IF(ISERROR((Y143-M143)/M143)=TRUE,0,(Y143-M143)/M143)</f>
        <v>0.16058001240615905</v>
      </c>
      <c r="BH143" s="191">
        <f t="shared" si="841"/>
        <v>0.26804657247476465</v>
      </c>
      <c r="BI143" s="191">
        <f t="shared" si="841"/>
        <v>0.18570541018857414</v>
      </c>
      <c r="BJ143" s="191">
        <f t="shared" si="841"/>
        <v>-3.1682116239184023E-2</v>
      </c>
      <c r="BK143" s="191">
        <f t="shared" si="841"/>
        <v>-0.13459394580709533</v>
      </c>
      <c r="BL143" s="191">
        <f t="shared" si="841"/>
        <v>2.6846368160699231E-2</v>
      </c>
      <c r="BM143" s="191">
        <f t="shared" si="841"/>
        <v>-9.4975218706659162E-2</v>
      </c>
      <c r="BN143" s="191">
        <f t="shared" si="841"/>
        <v>-0.21770093580343317</v>
      </c>
      <c r="BO143" s="191">
        <f t="shared" si="841"/>
        <v>7.4401995809486754E-2</v>
      </c>
      <c r="BP143" s="314">
        <f t="shared" si="841"/>
        <v>5.3072888857989421E-2</v>
      </c>
      <c r="BQ143" s="314">
        <f t="shared" ref="BQ143:BZ148" si="842">IF(ISERROR((AI143-W143)/W143)=TRUE,0,(AI143-W143)/W143)</f>
        <v>-8.1349210696405688E-2</v>
      </c>
      <c r="BR143" s="314">
        <f t="shared" si="842"/>
        <v>0.14376530972119109</v>
      </c>
      <c r="BS143" s="439">
        <f t="shared" si="842"/>
        <v>-3.1115716780535558E-2</v>
      </c>
      <c r="BT143" s="380">
        <f t="shared" si="842"/>
        <v>5.4657662885069111E-2</v>
      </c>
      <c r="BU143" s="380">
        <f t="shared" si="842"/>
        <v>3.4380834382827075E-2</v>
      </c>
      <c r="BV143" s="380">
        <f t="shared" si="842"/>
        <v>0.1077088528180193</v>
      </c>
      <c r="BW143" s="380">
        <f t="shared" si="842"/>
        <v>8.6995484188094982E-2</v>
      </c>
      <c r="BX143" s="380">
        <f t="shared" si="842"/>
        <v>0.11126658219013777</v>
      </c>
      <c r="BY143" s="380">
        <f t="shared" si="842"/>
        <v>7.7618848210029411E-3</v>
      </c>
      <c r="BZ143" s="380">
        <f t="shared" si="842"/>
        <v>0.1802647672894083</v>
      </c>
      <c r="CA143" s="380">
        <f>IF(ISERROR((AS143-AG143)/AG143)=TRUE,0,(AS143-AG143)/AG143)</f>
        <v>3.3884428769714231E-2</v>
      </c>
      <c r="CB143" s="380">
        <f>IF(ISERROR((AT143-AH143)/AH143)=TRUE,0,(AT143-AH143)/AH143)</f>
        <v>-8.0182850382664011E-4</v>
      </c>
      <c r="CC143" s="91">
        <f>O143-C143</f>
        <v>-3349381.1100000069</v>
      </c>
      <c r="CD143" s="61">
        <f>P143-D143</f>
        <v>6950612.3500000015</v>
      </c>
      <c r="CE143" s="62">
        <f>Q143-E143</f>
        <v>10343583.390000001</v>
      </c>
      <c r="CF143" s="62">
        <f>R143-F143</f>
        <v>1745023.7400000021</v>
      </c>
      <c r="CG143" s="62">
        <f>S143-G143</f>
        <v>15818316.160000004</v>
      </c>
      <c r="CH143" s="62">
        <f>T143-H143</f>
        <v>13330303.919999994</v>
      </c>
      <c r="CI143" s="62">
        <f>U143-I143</f>
        <v>4462770.1499999985</v>
      </c>
      <c r="CJ143" s="62">
        <f>V143-J143</f>
        <v>5225555.5</v>
      </c>
      <c r="CK143" s="62">
        <f>W143-K143</f>
        <v>2324336.950000003</v>
      </c>
      <c r="CL143" s="62">
        <f>X143-L143</f>
        <v>-318728.07000000775</v>
      </c>
      <c r="CM143" s="62">
        <f>Y143-M143</f>
        <v>10631135.560000002</v>
      </c>
      <c r="CN143" s="62">
        <f>Z143-N143</f>
        <v>16391548.910000004</v>
      </c>
      <c r="CO143" s="62">
        <f>AA143-O143</f>
        <v>9683175.150000006</v>
      </c>
      <c r="CP143" s="62">
        <f>AB143-P143</f>
        <v>-1549999</v>
      </c>
      <c r="CQ143" s="62">
        <f>AC143-Q143</f>
        <v>-6184726</v>
      </c>
      <c r="CR143" s="62">
        <f>AD143-R143</f>
        <v>1025458</v>
      </c>
      <c r="CS143" s="62">
        <f>AE143-S143</f>
        <v>-5425799</v>
      </c>
      <c r="CT143" s="62">
        <f>AF143-T143</f>
        <v>-13776757</v>
      </c>
      <c r="CU143" s="62">
        <f>AG143-U143</f>
        <v>3571249</v>
      </c>
      <c r="CV143" s="333">
        <f>AH143-V143</f>
        <v>2233642</v>
      </c>
      <c r="CW143" s="333">
        <f>AI143-W143</f>
        <v>-3712900</v>
      </c>
      <c r="CX143" s="331">
        <f>AJ143-X143</f>
        <v>8094517</v>
      </c>
      <c r="CY143" s="331">
        <f>AK143-Y143</f>
        <v>-2390799</v>
      </c>
      <c r="CZ143" s="331">
        <f>AL143-Z143</f>
        <v>4238342</v>
      </c>
      <c r="DA143" s="331">
        <f>AM143-AA143</f>
        <v>2125624</v>
      </c>
      <c r="DB143" s="331">
        <f>AN143-AB143</f>
        <v>5102542</v>
      </c>
      <c r="DC143" s="331">
        <f>AO143-AC143</f>
        <v>3459486</v>
      </c>
      <c r="DD143" s="331">
        <f>AP143-AD143</f>
        <v>4364179</v>
      </c>
      <c r="DE143" s="331">
        <f>AQ143-AE143</f>
        <v>401311</v>
      </c>
      <c r="DF143" s="331">
        <f>AR143-AF143</f>
        <v>8924222</v>
      </c>
      <c r="DG143" s="331">
        <f>AS143-AG143</f>
        <v>1747441</v>
      </c>
      <c r="DH143" s="331">
        <f>AT143-AH143</f>
        <v>-35537</v>
      </c>
      <c r="DI143" s="348"/>
    </row>
    <row r="144" spans="1:113" x14ac:dyDescent="0.25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47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47">
        <f>'NECO-ELECTRIC'!X144+'NECO-GAS'!X144</f>
        <v>3009563</v>
      </c>
      <c r="Y144" s="60">
        <f>'NECO-ELECTRIC'!Y144+'NECO-GAS'!Y144</f>
        <v>4433877</v>
      </c>
      <c r="Z144" s="240">
        <f>'NECO-ELECTRIC'!Z144+'NECO-GAS'!Z144</f>
        <v>4541980</v>
      </c>
      <c r="AA144" s="240">
        <f>'NECO-ELECTRIC'!AA144+'NECO-GAS'!AA144</f>
        <v>3955894</v>
      </c>
      <c r="AB144" s="240">
        <f>'NECO-ELECTRIC'!AB144+'NECO-GAS'!AB144</f>
        <v>3055824</v>
      </c>
      <c r="AC144" s="240">
        <f>'NECO-ELECTRIC'!AC144+'NECO-GAS'!AC144</f>
        <v>2548221</v>
      </c>
      <c r="AD144" s="240">
        <f>'NECO-ELECTRIC'!AD144+'NECO-GAS'!AD144</f>
        <v>2329551</v>
      </c>
      <c r="AE144" s="240">
        <f>'NECO-ELECTRIC'!AE144+'NECO-GAS'!AE144</f>
        <v>3452145</v>
      </c>
      <c r="AF144" s="240">
        <f>'NECO-ELECTRIC'!AF144+'NECO-GAS'!AF144</f>
        <v>2729705</v>
      </c>
      <c r="AG144" s="240">
        <f>'NECO-ELECTRIC'!AG144+'NECO-GAS'!AG144</f>
        <v>2687435</v>
      </c>
      <c r="AH144" s="240">
        <f>'NECO-ELECTRIC'!AH144+'NECO-GAS'!AH144</f>
        <v>2414493</v>
      </c>
      <c r="AI144" s="373">
        <f>'NECO-ELECTRIC'!AI144+'NECO-GAS'!AI144</f>
        <v>2624611</v>
      </c>
      <c r="AJ144" s="367">
        <f>'NECO-ELECTRIC'!AJ144+'NECO-GAS'!AJ144</f>
        <v>4093739</v>
      </c>
      <c r="AK144" s="454">
        <f>'NECO-ELECTRIC'!AK144+'NECO-GAS'!AK144</f>
        <v>5016203</v>
      </c>
      <c r="AL144" s="436">
        <f>'NECO-ELECTRIC'!AL144+'NECO-GAS'!AL144</f>
        <v>5876847</v>
      </c>
      <c r="AM144" s="436">
        <f>'NECO-ELECTRIC'!AM144+'NECO-GAS'!AM144</f>
        <v>4887765</v>
      </c>
      <c r="AN144" s="436">
        <f>'NECO-ELECTRIC'!AN144+'NECO-GAS'!AN144</f>
        <v>4263756</v>
      </c>
      <c r="AO144" s="240">
        <f>'NECO-ELECTRIC'!AO144+'NECO-GAS'!AO144</f>
        <v>3372128</v>
      </c>
      <c r="AP144" s="240">
        <f>'NECO-ELECTRIC'!AP144+'NECO-GAS'!AP144</f>
        <v>3081409</v>
      </c>
      <c r="AQ144" s="240">
        <f>'NECO-ELECTRIC'!AQ144+'NECO-GAS'!AQ144</f>
        <v>3801506</v>
      </c>
      <c r="AR144" s="240">
        <f>'NECO-ELECTRIC'!AR144+'NECO-GAS'!AR144</f>
        <v>4206824</v>
      </c>
      <c r="AS144" s="240">
        <f>'NECO-ELECTRIC'!AS144+'NECO-GAS'!AS144</f>
        <v>3566072</v>
      </c>
      <c r="AT144" s="240">
        <f>'NECO-ELECTRIC'!AT144+'NECO-GAS'!AT144</f>
        <v>2390869</v>
      </c>
      <c r="AU144" s="373"/>
      <c r="AV144" s="367"/>
      <c r="AW144" s="406">
        <f t="shared" si="840"/>
        <v>-0.44943193459270731</v>
      </c>
      <c r="AX144" s="190">
        <f t="shared" si="840"/>
        <v>-0.13003229608755379</v>
      </c>
      <c r="AY144" s="191">
        <f t="shared" si="840"/>
        <v>-1.1604805057914502E-2</v>
      </c>
      <c r="AZ144" s="191">
        <f t="shared" si="840"/>
        <v>-0.11150032630621459</v>
      </c>
      <c r="BA144" s="191">
        <f t="shared" si="840"/>
        <v>0.24478026432606073</v>
      </c>
      <c r="BB144" s="191">
        <f t="shared" si="840"/>
        <v>9.3562786055645081E-2</v>
      </c>
      <c r="BC144" s="191">
        <f t="shared" si="840"/>
        <v>-2.7102726309718363E-2</v>
      </c>
      <c r="BD144" s="191">
        <f t="shared" si="840"/>
        <v>-0.21050754753675627</v>
      </c>
      <c r="BE144" s="191">
        <f t="shared" si="840"/>
        <v>-0.16684902570963409</v>
      </c>
      <c r="BF144" s="191">
        <f t="shared" si="840"/>
        <v>-0.28743859983751707</v>
      </c>
      <c r="BG144" s="191">
        <f t="shared" si="841"/>
        <v>-0.1220175294716387</v>
      </c>
      <c r="BH144" s="191">
        <f t="shared" si="841"/>
        <v>0.19780111965994368</v>
      </c>
      <c r="BI144" s="191">
        <f t="shared" si="841"/>
        <v>0.1837002206645694</v>
      </c>
      <c r="BJ144" s="191">
        <f t="shared" si="841"/>
        <v>-5.583850448069981E-2</v>
      </c>
      <c r="BK144" s="191">
        <f t="shared" si="841"/>
        <v>-0.12333846968400607</v>
      </c>
      <c r="BL144" s="191">
        <f t="shared" si="841"/>
        <v>-1.8454091665406142E-2</v>
      </c>
      <c r="BM144" s="191">
        <f t="shared" si="841"/>
        <v>2.0449215274407132E-2</v>
      </c>
      <c r="BN144" s="191">
        <f t="shared" si="841"/>
        <v>-0.27018835720360496</v>
      </c>
      <c r="BO144" s="191">
        <f t="shared" si="841"/>
        <v>-0.10830795060155415</v>
      </c>
      <c r="BP144" s="314">
        <f t="shared" si="841"/>
        <v>8.6987624196968399E-2</v>
      </c>
      <c r="BQ144" s="314">
        <f t="shared" si="842"/>
        <v>-1.4403112919954667E-2</v>
      </c>
      <c r="BR144" s="314">
        <f t="shared" si="842"/>
        <v>0.36024366328267593</v>
      </c>
      <c r="BS144" s="439">
        <f t="shared" si="842"/>
        <v>0.13133562342843522</v>
      </c>
      <c r="BT144" s="380">
        <f t="shared" si="842"/>
        <v>0.29389539363889755</v>
      </c>
      <c r="BU144" s="380">
        <f t="shared" si="842"/>
        <v>0.23556520978570206</v>
      </c>
      <c r="BV144" s="380">
        <f t="shared" si="842"/>
        <v>0.39528847211095924</v>
      </c>
      <c r="BW144" s="380">
        <f t="shared" si="842"/>
        <v>0.32332635199223303</v>
      </c>
      <c r="BX144" s="380">
        <f t="shared" si="842"/>
        <v>0.32274803170224647</v>
      </c>
      <c r="BY144" s="380">
        <f t="shared" si="842"/>
        <v>0.10120113726393301</v>
      </c>
      <c r="BZ144" s="380">
        <f t="shared" si="842"/>
        <v>0.54112770427573675</v>
      </c>
      <c r="CA144" s="380">
        <f>IF(ISERROR((AS144-AG144)/AG144)=TRUE,0,(AS144-AG144)/AG144)</f>
        <v>0.32694260512347273</v>
      </c>
      <c r="CB144" s="380">
        <f>IF(ISERROR((AT144-AH144)/AH144)=TRUE,0,(AT144-AH144)/AH144)</f>
        <v>-9.7842487014872265E-3</v>
      </c>
      <c r="CC144" s="91">
        <f>O144-C144</f>
        <v>-2728071.9999999995</v>
      </c>
      <c r="CD144" s="61">
        <f>P144-D144</f>
        <v>-483760.2200000002</v>
      </c>
      <c r="CE144" s="62">
        <f>Q144-E144</f>
        <v>-34128.120000000112</v>
      </c>
      <c r="CF144" s="62">
        <f>R144-F144</f>
        <v>-297838.25</v>
      </c>
      <c r="CG144" s="62">
        <f>S144-G144</f>
        <v>665244.56999999983</v>
      </c>
      <c r="CH144" s="62">
        <f>T144-H144</f>
        <v>320010.58999999985</v>
      </c>
      <c r="CI144" s="62">
        <f>U144-I144</f>
        <v>-83959.349999999627</v>
      </c>
      <c r="CJ144" s="62">
        <f>V144-J144</f>
        <v>-592271.7799999998</v>
      </c>
      <c r="CK144" s="62">
        <f>W144-K144</f>
        <v>-533292.64000000013</v>
      </c>
      <c r="CL144" s="62">
        <f>X144-L144</f>
        <v>-1214021.0999999996</v>
      </c>
      <c r="CM144" s="62">
        <f>Y144-M144</f>
        <v>-616197.62999999989</v>
      </c>
      <c r="CN144" s="62">
        <f>Z144-N144</f>
        <v>750048.33000000007</v>
      </c>
      <c r="CO144" s="62">
        <f>AA144-O144</f>
        <v>613921.14999999991</v>
      </c>
      <c r="CP144" s="62">
        <f>AB144-P144</f>
        <v>-180724</v>
      </c>
      <c r="CQ144" s="62">
        <f>AC144-Q144</f>
        <v>-358512</v>
      </c>
      <c r="CR144" s="62">
        <f>AD144-R144</f>
        <v>-43798</v>
      </c>
      <c r="CS144" s="62">
        <f>AE144-S144</f>
        <v>69179</v>
      </c>
      <c r="CT144" s="62">
        <f>AF144-T144</f>
        <v>-1010582</v>
      </c>
      <c r="CU144" s="62">
        <f>AG144-U144</f>
        <v>-326425</v>
      </c>
      <c r="CV144" s="333">
        <f>AH144-V144</f>
        <v>193223</v>
      </c>
      <c r="CW144" s="333">
        <f>AI144-W144</f>
        <v>-38355</v>
      </c>
      <c r="CX144" s="331">
        <f>AJ144-X144</f>
        <v>1084176</v>
      </c>
      <c r="CY144" s="331">
        <f>AK144-Y144</f>
        <v>582326</v>
      </c>
      <c r="CZ144" s="331">
        <f>AL144-Z144</f>
        <v>1334867</v>
      </c>
      <c r="DA144" s="331">
        <f>AM144-AA144</f>
        <v>931871</v>
      </c>
      <c r="DB144" s="331">
        <f>AN144-AB144</f>
        <v>1207932</v>
      </c>
      <c r="DC144" s="331">
        <f>AO144-AC144</f>
        <v>823907</v>
      </c>
      <c r="DD144" s="331">
        <f>AP144-AD144</f>
        <v>751858</v>
      </c>
      <c r="DE144" s="331">
        <f>AQ144-AE144</f>
        <v>349361</v>
      </c>
      <c r="DF144" s="331">
        <f>AR144-AF144</f>
        <v>1477119</v>
      </c>
      <c r="DG144" s="331">
        <f>AS144-AG144</f>
        <v>878637</v>
      </c>
      <c r="DH144" s="331">
        <f>AT144-AH144</f>
        <v>-23624</v>
      </c>
      <c r="DI144" s="348"/>
    </row>
    <row r="145" spans="1:113" x14ac:dyDescent="0.25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47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47">
        <f>'NECO-ELECTRIC'!X145+'NECO-GAS'!X145</f>
        <v>10050725</v>
      </c>
      <c r="Y145" s="60">
        <f>'NECO-ELECTRIC'!Y145+'NECO-GAS'!Y145</f>
        <v>13277724</v>
      </c>
      <c r="Z145" s="240">
        <f>'NECO-ELECTRIC'!Z145+'NECO-GAS'!Z145</f>
        <v>14339142</v>
      </c>
      <c r="AA145" s="240">
        <f>'NECO-ELECTRIC'!AA145+'NECO-GAS'!AA145</f>
        <v>11569206</v>
      </c>
      <c r="AB145" s="240">
        <f>'NECO-ELECTRIC'!AB145+'NECO-GAS'!AB145</f>
        <v>8929073</v>
      </c>
      <c r="AC145" s="240">
        <f>'NECO-ELECTRIC'!AC145+'NECO-GAS'!AC145</f>
        <v>7465434</v>
      </c>
      <c r="AD145" s="240">
        <f>'NECO-ELECTRIC'!AD145+'NECO-GAS'!AD145</f>
        <v>7452329</v>
      </c>
      <c r="AE145" s="240">
        <f>'NECO-ELECTRIC'!AE145+'NECO-GAS'!AE145</f>
        <v>8901042</v>
      </c>
      <c r="AF145" s="240">
        <f>'NECO-ELECTRIC'!AF145+'NECO-GAS'!AF145</f>
        <v>8558831</v>
      </c>
      <c r="AG145" s="240">
        <f>'NECO-ELECTRIC'!AG145+'NECO-GAS'!AG145</f>
        <v>9118157</v>
      </c>
      <c r="AH145" s="240">
        <f>'NECO-ELECTRIC'!AH145+'NECO-GAS'!AH145</f>
        <v>8563135</v>
      </c>
      <c r="AI145" s="373">
        <f>'NECO-ELECTRIC'!AI145+'NECO-GAS'!AI145</f>
        <v>8246692</v>
      </c>
      <c r="AJ145" s="367">
        <f>'NECO-ELECTRIC'!AJ145+'NECO-GAS'!AJ145</f>
        <v>11699691</v>
      </c>
      <c r="AK145" s="454">
        <f>'NECO-ELECTRIC'!AK145+'NECO-GAS'!AK145</f>
        <v>13716327</v>
      </c>
      <c r="AL145" s="436">
        <f>'NECO-ELECTRIC'!AL145+'NECO-GAS'!AL145</f>
        <v>15495916</v>
      </c>
      <c r="AM145" s="436">
        <f>'NECO-ELECTRIC'!AM145+'NECO-GAS'!AM145</f>
        <v>11371650</v>
      </c>
      <c r="AN145" s="436">
        <f>'NECO-ELECTRIC'!AN145+'NECO-GAS'!AN145</f>
        <v>10029704</v>
      </c>
      <c r="AO145" s="240">
        <f>'NECO-ELECTRIC'!AO145+'NECO-GAS'!AO145</f>
        <v>8380811</v>
      </c>
      <c r="AP145" s="240">
        <f>'NECO-ELECTRIC'!AP145+'NECO-GAS'!AP145</f>
        <v>8446508</v>
      </c>
      <c r="AQ145" s="240">
        <f>'NECO-ELECTRIC'!AQ145+'NECO-GAS'!AQ145</f>
        <v>9054109</v>
      </c>
      <c r="AR145" s="240">
        <f>'NECO-ELECTRIC'!AR145+'NECO-GAS'!AR145</f>
        <v>10511297</v>
      </c>
      <c r="AS145" s="240">
        <f>'NECO-ELECTRIC'!AS145+'NECO-GAS'!AS145</f>
        <v>10201611</v>
      </c>
      <c r="AT145" s="240">
        <f>'NECO-ELECTRIC'!AT145+'NECO-GAS'!AT145</f>
        <v>8954680</v>
      </c>
      <c r="AU145" s="373"/>
      <c r="AV145" s="367"/>
      <c r="AW145" s="406">
        <f t="shared" si="840"/>
        <v>-9.0257020467362628E-2</v>
      </c>
      <c r="AX145" s="190">
        <f t="shared" si="840"/>
        <v>5.9345664112600532E-2</v>
      </c>
      <c r="AY145" s="191">
        <f t="shared" si="840"/>
        <v>3.9056216099192825E-2</v>
      </c>
      <c r="AZ145" s="191">
        <f t="shared" si="840"/>
        <v>-7.6459623200572216E-2</v>
      </c>
      <c r="BA145" s="191">
        <f t="shared" si="840"/>
        <v>0.1115264941833692</v>
      </c>
      <c r="BB145" s="191">
        <f t="shared" si="840"/>
        <v>0.13965784232408859</v>
      </c>
      <c r="BC145" s="191">
        <f t="shared" si="840"/>
        <v>4.303762535239895E-3</v>
      </c>
      <c r="BD145" s="191">
        <f t="shared" si="840"/>
        <v>3.0812625728890371E-2</v>
      </c>
      <c r="BE145" s="191">
        <f t="shared" si="840"/>
        <v>5.057507416694868E-4</v>
      </c>
      <c r="BF145" s="191">
        <f t="shared" si="840"/>
        <v>-6.6650747570059329E-2</v>
      </c>
      <c r="BG145" s="191">
        <f t="shared" si="841"/>
        <v>9.8023752508895542E-2</v>
      </c>
      <c r="BH145" s="191">
        <f t="shared" si="841"/>
        <v>0.23835638070015513</v>
      </c>
      <c r="BI145" s="191">
        <f t="shared" si="841"/>
        <v>0.14621730192363111</v>
      </c>
      <c r="BJ145" s="191">
        <f t="shared" si="841"/>
        <v>-4.2326998735912003E-2</v>
      </c>
      <c r="BK145" s="191">
        <f t="shared" si="841"/>
        <v>-1.8317628752205803E-3</v>
      </c>
      <c r="BL145" s="191">
        <f t="shared" si="841"/>
        <v>0.10428448502858166</v>
      </c>
      <c r="BM145" s="191">
        <f t="shared" si="841"/>
        <v>2.5987172281579068E-2</v>
      </c>
      <c r="BN145" s="191">
        <f t="shared" si="841"/>
        <v>-0.12503245796004123</v>
      </c>
      <c r="BO145" s="191">
        <f t="shared" si="841"/>
        <v>0.10361933220197557</v>
      </c>
      <c r="BP145" s="314">
        <f t="shared" si="841"/>
        <v>0.14461500746668063</v>
      </c>
      <c r="BQ145" s="314">
        <f t="shared" si="842"/>
        <v>1.0430477593568781E-2</v>
      </c>
      <c r="BR145" s="314">
        <f t="shared" si="842"/>
        <v>0.16406438341512677</v>
      </c>
      <c r="BS145" s="439">
        <f t="shared" si="842"/>
        <v>3.303299571522951E-2</v>
      </c>
      <c r="BT145" s="380">
        <f t="shared" si="842"/>
        <v>8.0672469803283908E-2</v>
      </c>
      <c r="BU145" s="380">
        <f t="shared" si="842"/>
        <v>-1.707602060158666E-2</v>
      </c>
      <c r="BV145" s="380">
        <f t="shared" si="842"/>
        <v>0.12326374753571843</v>
      </c>
      <c r="BW145" s="380">
        <f t="shared" si="842"/>
        <v>0.12261537641348112</v>
      </c>
      <c r="BX145" s="380">
        <f t="shared" si="842"/>
        <v>0.13340514086267527</v>
      </c>
      <c r="BY145" s="380">
        <f t="shared" si="842"/>
        <v>1.7196525979767313E-2</v>
      </c>
      <c r="BZ145" s="380">
        <f t="shared" si="842"/>
        <v>0.22812297614008267</v>
      </c>
      <c r="CA145" s="380">
        <f>IF(ISERROR((AS145-AG145)/AG145)=TRUE,0,(AS145-AG145)/AG145)</f>
        <v>0.11882379300992514</v>
      </c>
      <c r="CB145" s="380">
        <f>IF(ISERROR((AT145-AH145)/AH145)=TRUE,0,(AT145-AH145)/AH145)</f>
        <v>4.5724492256632644E-2</v>
      </c>
      <c r="CC145" s="91">
        <f>O145-C145</f>
        <v>-1001379.9100000001</v>
      </c>
      <c r="CD145" s="61">
        <f>P145-D145</f>
        <v>522324.53999999911</v>
      </c>
      <c r="CE145" s="62">
        <f>Q145-E145</f>
        <v>281126.91999999993</v>
      </c>
      <c r="CF145" s="62">
        <f>R145-F145</f>
        <v>-558711.12000000011</v>
      </c>
      <c r="CG145" s="62">
        <f>S145-G145</f>
        <v>870476.69999999925</v>
      </c>
      <c r="CH145" s="62">
        <f>T145-H145</f>
        <v>1198707.8599999994</v>
      </c>
      <c r="CI145" s="62">
        <f>U145-I145</f>
        <v>35405.519999999553</v>
      </c>
      <c r="CJ145" s="62">
        <f>V145-J145</f>
        <v>223626.01999999955</v>
      </c>
      <c r="CK145" s="62">
        <f>W145-K145</f>
        <v>4125.6299999998882</v>
      </c>
      <c r="CL145" s="62">
        <f>X145-L145</f>
        <v>-717725.25999999978</v>
      </c>
      <c r="CM145" s="62">
        <f>Y145-M145</f>
        <v>1185340.7800000012</v>
      </c>
      <c r="CN145" s="62">
        <f>Z145-N145</f>
        <v>2759969.620000001</v>
      </c>
      <c r="CO145" s="62">
        <f>AA145-O145</f>
        <v>1475826.6900000013</v>
      </c>
      <c r="CP145" s="62">
        <f>AB145-P145</f>
        <v>-394645</v>
      </c>
      <c r="CQ145" s="62">
        <f>AC145-Q145</f>
        <v>-13700</v>
      </c>
      <c r="CR145" s="62">
        <f>AD145-R145</f>
        <v>703770</v>
      </c>
      <c r="CS145" s="62">
        <f>AE145-S145</f>
        <v>225454</v>
      </c>
      <c r="CT145" s="62">
        <f>AF145-T145</f>
        <v>-1223053</v>
      </c>
      <c r="CU145" s="62">
        <f>AG145-U145</f>
        <v>856108</v>
      </c>
      <c r="CV145" s="333">
        <f>AH145-V145</f>
        <v>1081899</v>
      </c>
      <c r="CW145" s="333">
        <f>AI145-W145</f>
        <v>85129</v>
      </c>
      <c r="CX145" s="331">
        <f>AJ145-X145</f>
        <v>1648966</v>
      </c>
      <c r="CY145" s="331">
        <f>AK145-Y145</f>
        <v>438603</v>
      </c>
      <c r="CZ145" s="331">
        <f>AL145-Z145</f>
        <v>1156774</v>
      </c>
      <c r="DA145" s="331">
        <f>AM145-AA145</f>
        <v>-197556</v>
      </c>
      <c r="DB145" s="331">
        <f>AN145-AB145</f>
        <v>1100631</v>
      </c>
      <c r="DC145" s="331">
        <f>AO145-AC145</f>
        <v>915377</v>
      </c>
      <c r="DD145" s="331">
        <f>AP145-AD145</f>
        <v>994179</v>
      </c>
      <c r="DE145" s="331">
        <f>AQ145-AE145</f>
        <v>153067</v>
      </c>
      <c r="DF145" s="331">
        <f>AR145-AF145</f>
        <v>1952466</v>
      </c>
      <c r="DG145" s="331">
        <f>AS145-AG145</f>
        <v>1083454</v>
      </c>
      <c r="DH145" s="331">
        <f>AT145-AH145</f>
        <v>391545</v>
      </c>
      <c r="DI145" s="348"/>
    </row>
    <row r="146" spans="1:113" x14ac:dyDescent="0.25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47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47">
        <f>'NECO-ELECTRIC'!X146+'NECO-GAS'!X146</f>
        <v>16787470</v>
      </c>
      <c r="Y146" s="60">
        <f>'NECO-ELECTRIC'!Y146+'NECO-GAS'!Y146</f>
        <v>19301656</v>
      </c>
      <c r="Z146" s="240">
        <f>'NECO-ELECTRIC'!Z146+'NECO-GAS'!Z146</f>
        <v>21394324</v>
      </c>
      <c r="AA146" s="240">
        <f>'NECO-ELECTRIC'!AA146+'NECO-GAS'!AA146</f>
        <v>17711979</v>
      </c>
      <c r="AB146" s="240">
        <f>'NECO-ELECTRIC'!AB146+'NECO-GAS'!AB146</f>
        <v>14614783</v>
      </c>
      <c r="AC146" s="240">
        <f>'NECO-ELECTRIC'!AC146+'NECO-GAS'!AC146</f>
        <v>12992590</v>
      </c>
      <c r="AD146" s="240">
        <f>'NECO-ELECTRIC'!AD146+'NECO-GAS'!AD146</f>
        <v>13511189</v>
      </c>
      <c r="AE146" s="240">
        <f>'NECO-ELECTRIC'!AE146+'NECO-GAS'!AE146</f>
        <v>15353955</v>
      </c>
      <c r="AF146" s="240">
        <f>'NECO-ELECTRIC'!AF146+'NECO-GAS'!AF146</f>
        <v>14150969</v>
      </c>
      <c r="AG146" s="240">
        <f>'NECO-ELECTRIC'!AG146+'NECO-GAS'!AG146</f>
        <v>15340421</v>
      </c>
      <c r="AH146" s="240">
        <f>'NECO-ELECTRIC'!AH146+'NECO-GAS'!AH146</f>
        <v>20460389</v>
      </c>
      <c r="AI146" s="373">
        <f>'NECO-ELECTRIC'!AI146+'NECO-GAS'!AI146</f>
        <v>15307627</v>
      </c>
      <c r="AJ146" s="367">
        <f>'NECO-ELECTRIC'!AJ146+'NECO-GAS'!AJ146</f>
        <v>18970932</v>
      </c>
      <c r="AK146" s="454">
        <f>'NECO-ELECTRIC'!AK146+'NECO-GAS'!AK146</f>
        <v>19749661</v>
      </c>
      <c r="AL146" s="436">
        <f>'NECO-ELECTRIC'!AL146+'NECO-GAS'!AL146</f>
        <v>22509788</v>
      </c>
      <c r="AM146" s="436">
        <f>'NECO-ELECTRIC'!AM146+'NECO-GAS'!AM146</f>
        <v>17135686</v>
      </c>
      <c r="AN146" s="436">
        <f>'NECO-ELECTRIC'!AN146+'NECO-GAS'!AN146</f>
        <v>16262338</v>
      </c>
      <c r="AO146" s="240">
        <f>'NECO-ELECTRIC'!AO146+'NECO-GAS'!AO146</f>
        <v>15259260</v>
      </c>
      <c r="AP146" s="240">
        <f>'NECO-ELECTRIC'!AP146+'NECO-GAS'!AP146</f>
        <v>13961515</v>
      </c>
      <c r="AQ146" s="240">
        <f>'NECO-ELECTRIC'!AQ146+'NECO-GAS'!AQ146</f>
        <v>14616566</v>
      </c>
      <c r="AR146" s="240">
        <f>'NECO-ELECTRIC'!AR146+'NECO-GAS'!AR146</f>
        <v>17250820</v>
      </c>
      <c r="AS146" s="240">
        <f>'NECO-ELECTRIC'!AS146+'NECO-GAS'!AS146</f>
        <v>16295323</v>
      </c>
      <c r="AT146" s="240">
        <f>'NECO-ELECTRIC'!AT146+'NECO-GAS'!AT146</f>
        <v>18271755</v>
      </c>
      <c r="AU146" s="373"/>
      <c r="AV146" s="367"/>
      <c r="AW146" s="406">
        <f t="shared" si="840"/>
        <v>-0.12796755123486939</v>
      </c>
      <c r="AX146" s="190">
        <f t="shared" si="840"/>
        <v>3.3386728759315504E-2</v>
      </c>
      <c r="AY146" s="191">
        <f t="shared" si="840"/>
        <v>4.9167936047023999E-4</v>
      </c>
      <c r="AZ146" s="191">
        <f t="shared" si="840"/>
        <v>-2.8139613117094928E-2</v>
      </c>
      <c r="BA146" s="191">
        <f t="shared" si="840"/>
        <v>4.6572852969579137E-2</v>
      </c>
      <c r="BB146" s="191">
        <f t="shared" si="840"/>
        <v>0.27713998022614128</v>
      </c>
      <c r="BC146" s="191">
        <f t="shared" si="840"/>
        <v>-1.0451213167106316E-2</v>
      </c>
      <c r="BD146" s="191">
        <f t="shared" si="840"/>
        <v>1.344592363550472E-2</v>
      </c>
      <c r="BE146" s="191">
        <f t="shared" si="840"/>
        <v>-4.1397743933547938E-3</v>
      </c>
      <c r="BF146" s="191">
        <f t="shared" si="840"/>
        <v>1.2872824800889372E-2</v>
      </c>
      <c r="BG146" s="191">
        <f t="shared" si="841"/>
        <v>5.526467608947417E-2</v>
      </c>
      <c r="BH146" s="191">
        <f t="shared" si="841"/>
        <v>0.22837447590776189</v>
      </c>
      <c r="BI146" s="191">
        <f t="shared" si="841"/>
        <v>0.14911585411649947</v>
      </c>
      <c r="BJ146" s="191">
        <f t="shared" si="841"/>
        <v>-6.9123169158150005E-2</v>
      </c>
      <c r="BK146" s="191">
        <f t="shared" si="841"/>
        <v>-2.0441105678160303E-2</v>
      </c>
      <c r="BL146" s="191">
        <f t="shared" si="841"/>
        <v>5.8272969042717726E-2</v>
      </c>
      <c r="BM146" s="191">
        <f t="shared" si="841"/>
        <v>8.8990363109204981E-2</v>
      </c>
      <c r="BN146" s="191">
        <f t="shared" si="841"/>
        <v>-0.20012285045616443</v>
      </c>
      <c r="BO146" s="191">
        <f t="shared" si="841"/>
        <v>0.11528227026851756</v>
      </c>
      <c r="BP146" s="314">
        <f t="shared" si="841"/>
        <v>0.55699869019785231</v>
      </c>
      <c r="BQ146" s="314">
        <f t="shared" si="842"/>
        <v>0.15549126106360023</v>
      </c>
      <c r="BR146" s="314">
        <f t="shared" si="842"/>
        <v>0.13006498299028979</v>
      </c>
      <c r="BS146" s="439">
        <f t="shared" si="842"/>
        <v>2.3210702750064555E-2</v>
      </c>
      <c r="BT146" s="380">
        <f t="shared" si="842"/>
        <v>5.2138314816584062E-2</v>
      </c>
      <c r="BU146" s="380">
        <f t="shared" si="842"/>
        <v>-3.2536906237298498E-2</v>
      </c>
      <c r="BV146" s="380">
        <f t="shared" si="842"/>
        <v>0.11273208777715003</v>
      </c>
      <c r="BW146" s="380">
        <f t="shared" si="842"/>
        <v>0.17445867221239184</v>
      </c>
      <c r="BX146" s="380">
        <f t="shared" si="842"/>
        <v>3.3329857202056758E-2</v>
      </c>
      <c r="BY146" s="380">
        <f t="shared" si="842"/>
        <v>-4.8025997210490716E-2</v>
      </c>
      <c r="BZ146" s="380">
        <f t="shared" si="842"/>
        <v>0.2190557409884793</v>
      </c>
      <c r="CA146" s="380">
        <f>IF(ISERROR((AS146-AG146)/AG146)=TRUE,0,(AS146-AG146)/AG146)</f>
        <v>6.2247444186831639E-2</v>
      </c>
      <c r="CB146" s="380">
        <f>IF(ISERROR((AT146-AH146)/AH146)=TRUE,0,(AT146-AH146)/AH146)</f>
        <v>-0.10696932497226715</v>
      </c>
      <c r="CC146" s="91">
        <f>O146-C146</f>
        <v>-2261884.820000004</v>
      </c>
      <c r="CD146" s="61">
        <f>P146-D146</f>
        <v>507237.25</v>
      </c>
      <c r="CE146" s="62">
        <f>Q146-E146</f>
        <v>6518.2900000009686</v>
      </c>
      <c r="CF146" s="62">
        <f>R146-F146</f>
        <v>-369666.50999999978</v>
      </c>
      <c r="CG146" s="62">
        <f>S146-G146</f>
        <v>627421.80000000075</v>
      </c>
      <c r="CH146" s="62">
        <f>T146-H146</f>
        <v>3839048.25</v>
      </c>
      <c r="CI146" s="62">
        <f>U146-I146</f>
        <v>-145272.01999999955</v>
      </c>
      <c r="CJ146" s="62">
        <f>V146-J146</f>
        <v>174347.49000000022</v>
      </c>
      <c r="CK146" s="62">
        <f>W146-K146</f>
        <v>-55070.559999998659</v>
      </c>
      <c r="CL146" s="62">
        <f>X146-L146</f>
        <v>213355.66999999993</v>
      </c>
      <c r="CM146" s="62">
        <f>Y146-M146</f>
        <v>1010836.2300000004</v>
      </c>
      <c r="CN146" s="62">
        <f>Z146-N146</f>
        <v>3977547.2599999979</v>
      </c>
      <c r="CO146" s="62">
        <f>AA146-O146</f>
        <v>2298407.8300000019</v>
      </c>
      <c r="CP146" s="62">
        <f>AB146-P146</f>
        <v>-1085235</v>
      </c>
      <c r="CQ146" s="62">
        <f>AC146-Q146</f>
        <v>-271125</v>
      </c>
      <c r="CR146" s="62">
        <f>AD146-R146</f>
        <v>743983</v>
      </c>
      <c r="CS146" s="62">
        <f>AE146-S146</f>
        <v>1254698</v>
      </c>
      <c r="CT146" s="62">
        <f>AF146-T146</f>
        <v>-3540459</v>
      </c>
      <c r="CU146" s="62">
        <f>AG146-U146</f>
        <v>1585678</v>
      </c>
      <c r="CV146" s="333">
        <f>AH146-V146</f>
        <v>7319473</v>
      </c>
      <c r="CW146" s="333">
        <f>AI146-W146</f>
        <v>2059905</v>
      </c>
      <c r="CX146" s="331">
        <f>AJ146-X146</f>
        <v>2183462</v>
      </c>
      <c r="CY146" s="331">
        <f>AK146-Y146</f>
        <v>448005</v>
      </c>
      <c r="CZ146" s="331">
        <f>AL146-Z146</f>
        <v>1115464</v>
      </c>
      <c r="DA146" s="331">
        <f>AM146-AA146</f>
        <v>-576293</v>
      </c>
      <c r="DB146" s="331">
        <f>AN146-AB146</f>
        <v>1647555</v>
      </c>
      <c r="DC146" s="331">
        <f>AO146-AC146</f>
        <v>2266670</v>
      </c>
      <c r="DD146" s="331">
        <f>AP146-AD146</f>
        <v>450326</v>
      </c>
      <c r="DE146" s="331">
        <f>AQ146-AE146</f>
        <v>-737389</v>
      </c>
      <c r="DF146" s="331">
        <f>AR146-AF146</f>
        <v>3099851</v>
      </c>
      <c r="DG146" s="331">
        <f>AS146-AG146</f>
        <v>954902</v>
      </c>
      <c r="DH146" s="331">
        <f>AT146-AH146</f>
        <v>-2188634</v>
      </c>
      <c r="DI146" s="348"/>
    </row>
    <row r="147" spans="1:113" x14ac:dyDescent="0.25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47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47">
        <f>'NECO-ELECTRIC'!X147+'NECO-GAS'!X147</f>
        <v>20892633</v>
      </c>
      <c r="Y147" s="60">
        <f>'NECO-ELECTRIC'!Y147+'NECO-GAS'!Y147</f>
        <v>20103536</v>
      </c>
      <c r="Z147" s="240">
        <f>'NECO-ELECTRIC'!Z147+'NECO-GAS'!Z147</f>
        <v>21693786</v>
      </c>
      <c r="AA147" s="240">
        <f>'NECO-ELECTRIC'!AA147+'NECO-GAS'!AA147</f>
        <v>19341734</v>
      </c>
      <c r="AB147" s="240">
        <f>'NECO-ELECTRIC'!AB147+'NECO-GAS'!AB147</f>
        <v>16354426</v>
      </c>
      <c r="AC147" s="240">
        <f>'NECO-ELECTRIC'!AC147+'NECO-GAS'!AC147</f>
        <v>14547422</v>
      </c>
      <c r="AD147" s="240">
        <f>'NECO-ELECTRIC'!AD147+'NECO-GAS'!AD147</f>
        <v>16376270</v>
      </c>
      <c r="AE147" s="240">
        <f>'NECO-ELECTRIC'!AE147+'NECO-GAS'!AE147</f>
        <v>17870242</v>
      </c>
      <c r="AF147" s="240">
        <f>'NECO-ELECTRIC'!AF147+'NECO-GAS'!AF147</f>
        <v>17058231</v>
      </c>
      <c r="AG147" s="240">
        <f>'NECO-ELECTRIC'!AG147+'NECO-GAS'!AG147</f>
        <v>17783842</v>
      </c>
      <c r="AH147" s="240">
        <f>'NECO-ELECTRIC'!AH147+'NECO-GAS'!AH147</f>
        <v>18298345</v>
      </c>
      <c r="AI147" s="373">
        <f>'NECO-ELECTRIC'!AI147+'NECO-GAS'!AI147</f>
        <v>17301984</v>
      </c>
      <c r="AJ147" s="367">
        <f>'NECO-ELECTRIC'!AJ147+'NECO-GAS'!AJ147</f>
        <v>20354874</v>
      </c>
      <c r="AK147" s="454">
        <f>'NECO-ELECTRIC'!AK147+'NECO-GAS'!AK147</f>
        <v>23130621</v>
      </c>
      <c r="AL147" s="436">
        <f>'NECO-ELECTRIC'!AL147+'NECO-GAS'!AL147</f>
        <v>24671433</v>
      </c>
      <c r="AM147" s="436">
        <f>'NECO-ELECTRIC'!AM147+'NECO-GAS'!AM147</f>
        <v>18793506</v>
      </c>
      <c r="AN147" s="436">
        <f>'NECO-ELECTRIC'!AN147+'NECO-GAS'!AN147</f>
        <v>18730858</v>
      </c>
      <c r="AO147" s="240">
        <f>'NECO-ELECTRIC'!AO147+'NECO-GAS'!AO147</f>
        <v>19643200</v>
      </c>
      <c r="AP147" s="240">
        <f>'NECO-ELECTRIC'!AP147+'NECO-GAS'!AP147</f>
        <v>18712341</v>
      </c>
      <c r="AQ147" s="240">
        <f>'NECO-ELECTRIC'!AQ147+'NECO-GAS'!AQ147</f>
        <v>18807334</v>
      </c>
      <c r="AR147" s="240">
        <f>'NECO-ELECTRIC'!AR147+'NECO-GAS'!AR147</f>
        <v>22636598</v>
      </c>
      <c r="AS147" s="240">
        <f>'NECO-ELECTRIC'!AS147+'NECO-GAS'!AS147</f>
        <v>21439256</v>
      </c>
      <c r="AT147" s="240">
        <f>'NECO-ELECTRIC'!AT147+'NECO-GAS'!AT147</f>
        <v>17827552</v>
      </c>
      <c r="AU147" s="373"/>
      <c r="AV147" s="367"/>
      <c r="AW147" s="406">
        <f t="shared" si="840"/>
        <v>-0.15667977030211275</v>
      </c>
      <c r="AX147" s="190">
        <f t="shared" si="840"/>
        <v>0.10232730786990056</v>
      </c>
      <c r="AY147" s="191">
        <f t="shared" si="840"/>
        <v>0.11095075352280778</v>
      </c>
      <c r="AZ147" s="191">
        <f t="shared" si="840"/>
        <v>0.10392341315436146</v>
      </c>
      <c r="BA147" s="191">
        <f t="shared" si="840"/>
        <v>0.12593279910238311</v>
      </c>
      <c r="BB147" s="191">
        <f t="shared" si="840"/>
        <v>0.32843144391302692</v>
      </c>
      <c r="BC147" s="191">
        <f t="shared" si="840"/>
        <v>9.5906514776777051E-3</v>
      </c>
      <c r="BD147" s="191">
        <f t="shared" si="840"/>
        <v>9.1083352090079346E-3</v>
      </c>
      <c r="BE147" s="191">
        <f t="shared" si="840"/>
        <v>5.8578499272737929E-2</v>
      </c>
      <c r="BF147" s="191">
        <f t="shared" si="840"/>
        <v>0.19888641287273862</v>
      </c>
      <c r="BG147" s="191">
        <f t="shared" si="841"/>
        <v>0.12504473518727272</v>
      </c>
      <c r="BH147" s="191">
        <f t="shared" si="841"/>
        <v>0.21394469508870029</v>
      </c>
      <c r="BI147" s="191">
        <f t="shared" si="841"/>
        <v>0.28204217823658545</v>
      </c>
      <c r="BJ147" s="191">
        <f t="shared" si="841"/>
        <v>-0.1187052234135073</v>
      </c>
      <c r="BK147" s="191">
        <f t="shared" si="841"/>
        <v>-7.1025086767584206E-2</v>
      </c>
      <c r="BL147" s="191">
        <f t="shared" si="841"/>
        <v>-4.3848258137563191E-2</v>
      </c>
      <c r="BM147" s="191">
        <f t="shared" si="841"/>
        <v>3.4419839568112703E-2</v>
      </c>
      <c r="BN147" s="191">
        <f t="shared" si="841"/>
        <v>-0.17106747841150338</v>
      </c>
      <c r="BO147" s="191">
        <f t="shared" si="841"/>
        <v>4.4334704025022917E-2</v>
      </c>
      <c r="BP147" s="314">
        <f t="shared" si="841"/>
        <v>0.1650920477313256</v>
      </c>
      <c r="BQ147" s="314">
        <f t="shared" si="842"/>
        <v>2.6868037127052987E-2</v>
      </c>
      <c r="BR147" s="314">
        <f t="shared" si="842"/>
        <v>-2.5739168442771191E-2</v>
      </c>
      <c r="BS147" s="439">
        <f t="shared" si="842"/>
        <v>0.15057475461033323</v>
      </c>
      <c r="BT147" s="380">
        <f t="shared" si="842"/>
        <v>0.13725806090278572</v>
      </c>
      <c r="BU147" s="380">
        <f t="shared" si="842"/>
        <v>-2.8344304600611301E-2</v>
      </c>
      <c r="BV147" s="380">
        <f t="shared" si="842"/>
        <v>0.1453081875206137</v>
      </c>
      <c r="BW147" s="380">
        <f t="shared" si="842"/>
        <v>0.35028735675640671</v>
      </c>
      <c r="BX147" s="380">
        <f t="shared" si="842"/>
        <v>0.1426497609040398</v>
      </c>
      <c r="BY147" s="380">
        <f t="shared" si="842"/>
        <v>5.2438685497376028E-2</v>
      </c>
      <c r="BZ147" s="380">
        <f t="shared" si="842"/>
        <v>0.32701907952823478</v>
      </c>
      <c r="CA147" s="380">
        <f>IF(ISERROR((AS147-AG147)/AG147)=TRUE,0,(AS147-AG147)/AG147)</f>
        <v>0.20554692287527071</v>
      </c>
      <c r="CB147" s="380">
        <f>IF(ISERROR((AT147-AH147)/AH147)=TRUE,0,(AT147-AH147)/AH147)</f>
        <v>-2.5728720274975688E-2</v>
      </c>
      <c r="CC147" s="91">
        <f>O147-C147</f>
        <v>-2802938.0600000024</v>
      </c>
      <c r="CD147" s="61">
        <f>P147-D147</f>
        <v>1722642.2400000021</v>
      </c>
      <c r="CE147" s="62">
        <f>Q147-E147</f>
        <v>1563930.6799999997</v>
      </c>
      <c r="CF147" s="62">
        <f>R147-F147</f>
        <v>1612362.2699999996</v>
      </c>
      <c r="CG147" s="62">
        <f>S147-G147</f>
        <v>1932235.1500000004</v>
      </c>
      <c r="CH147" s="62">
        <f>T147-H147</f>
        <v>5087687.1199999992</v>
      </c>
      <c r="CI147" s="62">
        <f>U147-I147</f>
        <v>161766.53000000119</v>
      </c>
      <c r="CJ147" s="62">
        <f>V147-J147</f>
        <v>141759.69999999925</v>
      </c>
      <c r="CK147" s="62">
        <f>W147-K147</f>
        <v>932387.5</v>
      </c>
      <c r="CL147" s="62">
        <f>X147-L147</f>
        <v>3465933.7100000009</v>
      </c>
      <c r="CM147" s="62">
        <f>Y147-M147</f>
        <v>2234436.7800000012</v>
      </c>
      <c r="CN147" s="62">
        <f>Z147-N147</f>
        <v>3823296.4400000013</v>
      </c>
      <c r="CO147" s="62">
        <f>AA147-O147</f>
        <v>4255074.3500000015</v>
      </c>
      <c r="CP147" s="62">
        <f>AB147-P147</f>
        <v>-2202845</v>
      </c>
      <c r="CQ147" s="62">
        <f>AC147-Q147</f>
        <v>-1112228</v>
      </c>
      <c r="CR147" s="62">
        <f>AD147-R147</f>
        <v>-751001</v>
      </c>
      <c r="CS147" s="62">
        <f>AE147-S147</f>
        <v>594624</v>
      </c>
      <c r="CT147" s="62">
        <f>AF147-T147</f>
        <v>-3520321</v>
      </c>
      <c r="CU147" s="62">
        <f>AG147-U147</f>
        <v>754970</v>
      </c>
      <c r="CV147" s="333">
        <f>AH147-V147</f>
        <v>2592852</v>
      </c>
      <c r="CW147" s="333">
        <f>AI147-W147</f>
        <v>452707</v>
      </c>
      <c r="CX147" s="331">
        <f>AJ147-X147</f>
        <v>-537759</v>
      </c>
      <c r="CY147" s="331">
        <f>AK147-Y147</f>
        <v>3027085</v>
      </c>
      <c r="CZ147" s="331">
        <f>AL147-Z147</f>
        <v>2977647</v>
      </c>
      <c r="DA147" s="331">
        <f>AM147-AA147</f>
        <v>-548228</v>
      </c>
      <c r="DB147" s="331">
        <f>AN147-AB147</f>
        <v>2376432</v>
      </c>
      <c r="DC147" s="331">
        <f>AO147-AC147</f>
        <v>5095778</v>
      </c>
      <c r="DD147" s="331">
        <f>AP147-AD147</f>
        <v>2336071</v>
      </c>
      <c r="DE147" s="331">
        <f>AQ147-AE147</f>
        <v>937092</v>
      </c>
      <c r="DF147" s="331">
        <f>AR147-AF147</f>
        <v>5578367</v>
      </c>
      <c r="DG147" s="331">
        <f>AS147-AG147</f>
        <v>3655414</v>
      </c>
      <c r="DH147" s="331">
        <f>AT147-AH147</f>
        <v>-470793</v>
      </c>
      <c r="DI147" s="348"/>
    </row>
    <row r="148" spans="1:113" x14ac:dyDescent="0.25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843">SUM(E143:E147)</f>
        <v>73099197.840000004</v>
      </c>
      <c r="F148" s="125">
        <f t="shared" si="843"/>
        <v>75082485.86999999</v>
      </c>
      <c r="G148" s="124">
        <f t="shared" si="843"/>
        <v>80648310.61999999</v>
      </c>
      <c r="H148" s="124">
        <f t="shared" si="843"/>
        <v>91299341.260000005</v>
      </c>
      <c r="I148" s="124">
        <f t="shared" si="843"/>
        <v>85628184.170000002</v>
      </c>
      <c r="J148" s="124">
        <f t="shared" si="843"/>
        <v>75462207.070000008</v>
      </c>
      <c r="K148" s="124">
        <f t="shared" si="843"/>
        <v>83890541.11999999</v>
      </c>
      <c r="L148" s="259">
        <f t="shared" si="843"/>
        <v>105615263.05000001</v>
      </c>
      <c r="M148" s="125">
        <f t="shared" si="843"/>
        <v>119506977.27999999</v>
      </c>
      <c r="N148" s="124">
        <f t="shared" si="843"/>
        <v>111810239.44</v>
      </c>
      <c r="O148" s="125">
        <f t="shared" si="843"/>
        <v>96078248.829999983</v>
      </c>
      <c r="P148" s="125">
        <f>SUM(P143:P147)</f>
        <v>95741023</v>
      </c>
      <c r="Q148" s="125">
        <f t="shared" ref="Q148:AG148" si="844">SUM(Q143:Q147)</f>
        <v>85260229</v>
      </c>
      <c r="R148" s="125">
        <f t="shared" si="844"/>
        <v>77213656</v>
      </c>
      <c r="S148" s="125">
        <f t="shared" si="844"/>
        <v>100562005</v>
      </c>
      <c r="T148" s="125">
        <f t="shared" si="844"/>
        <v>115075099</v>
      </c>
      <c r="U148" s="125">
        <f t="shared" si="844"/>
        <v>90058895</v>
      </c>
      <c r="V148" s="125">
        <f t="shared" si="844"/>
        <v>80635224</v>
      </c>
      <c r="W148" s="125">
        <f t="shared" si="844"/>
        <v>86563028</v>
      </c>
      <c r="X148" s="125">
        <f t="shared" si="844"/>
        <v>107044078</v>
      </c>
      <c r="Y148" s="125">
        <f t="shared" si="844"/>
        <v>133952529</v>
      </c>
      <c r="Z148" s="125">
        <f t="shared" si="844"/>
        <v>139512650</v>
      </c>
      <c r="AA148" s="125">
        <f t="shared" si="844"/>
        <v>114404654</v>
      </c>
      <c r="AB148" s="125">
        <f>SUM(AB143:AB147)</f>
        <v>90327575</v>
      </c>
      <c r="AC148" s="125">
        <f t="shared" si="844"/>
        <v>77319938</v>
      </c>
      <c r="AD148" s="125">
        <f t="shared" si="844"/>
        <v>78892068</v>
      </c>
      <c r="AE148" s="125">
        <f t="shared" si="844"/>
        <v>97280161</v>
      </c>
      <c r="AF148" s="125">
        <f t="shared" si="844"/>
        <v>92003927</v>
      </c>
      <c r="AG148" s="125">
        <f t="shared" si="844"/>
        <v>96500475</v>
      </c>
      <c r="AH148" s="125">
        <f t="shared" ref="AH148" si="845">SUM(AH143:AH147)</f>
        <v>94056313</v>
      </c>
      <c r="AI148" s="125">
        <f t="shared" ref="AI148" si="846">SUM(AI143:AI147)</f>
        <v>85409514</v>
      </c>
      <c r="AJ148" s="362">
        <f t="shared" ref="AJ148:AK148" si="847">SUM(AJ143:AJ147)</f>
        <v>119517440</v>
      </c>
      <c r="AK148" s="449">
        <f t="shared" si="847"/>
        <v>136057749</v>
      </c>
      <c r="AL148" s="125">
        <f t="shared" ref="AL148:AM148" si="848">SUM(AL143:AL147)</f>
        <v>150335744</v>
      </c>
      <c r="AM148" s="125">
        <f t="shared" si="848"/>
        <v>116140072</v>
      </c>
      <c r="AN148" s="125">
        <f t="shared" ref="AN148" si="849">SUM(AN143:AN147)</f>
        <v>101762667</v>
      </c>
      <c r="AO148" s="125">
        <f t="shared" ref="AO148" si="850">SUM(AO143:AO147)</f>
        <v>89881156</v>
      </c>
      <c r="AP148" s="125">
        <f t="shared" ref="AP148:AQ148" si="851">SUM(AP143:AP147)</f>
        <v>87788681</v>
      </c>
      <c r="AQ148" s="125">
        <f t="shared" si="851"/>
        <v>98383603</v>
      </c>
      <c r="AR148" s="125">
        <f t="shared" ref="AR148:AS148" si="852">SUM(AR143:AR147)</f>
        <v>113035952</v>
      </c>
      <c r="AS148" s="125">
        <f t="shared" si="852"/>
        <v>104820323</v>
      </c>
      <c r="AT148" s="125">
        <f t="shared" ref="AT148" si="853">SUM(AT143:AT147)</f>
        <v>91729270</v>
      </c>
      <c r="AU148" s="125"/>
      <c r="AV148" s="362"/>
      <c r="AW148" s="407">
        <f t="shared" si="840"/>
        <v>-0.11221070198585881</v>
      </c>
      <c r="AX148" s="192">
        <f t="shared" si="840"/>
        <v>0.10655162494223294</v>
      </c>
      <c r="AY148" s="193">
        <f t="shared" si="840"/>
        <v>0.16636340095849123</v>
      </c>
      <c r="AZ148" s="193">
        <f t="shared" si="840"/>
        <v>2.8384384258267371E-2</v>
      </c>
      <c r="BA148" s="193">
        <f t="shared" si="840"/>
        <v>0.24692016766265168</v>
      </c>
      <c r="BB148" s="193">
        <f t="shared" si="840"/>
        <v>0.26041543577288229</v>
      </c>
      <c r="BC148" s="193">
        <f t="shared" si="840"/>
        <v>5.1743603732196226E-2</v>
      </c>
      <c r="BD148" s="193">
        <f t="shared" si="840"/>
        <v>6.8551095056117492E-2</v>
      </c>
      <c r="BE148" s="193">
        <f t="shared" si="840"/>
        <v>3.1856832061402378E-2</v>
      </c>
      <c r="BF148" s="193">
        <f t="shared" si="840"/>
        <v>1.3528489242350923E-2</v>
      </c>
      <c r="BG148" s="193">
        <f t="shared" si="841"/>
        <v>0.12087622035786809</v>
      </c>
      <c r="BH148" s="193">
        <f t="shared" si="841"/>
        <v>0.24776273352733286</v>
      </c>
      <c r="BI148" s="193">
        <f t="shared" si="841"/>
        <v>0.19074457947736537</v>
      </c>
      <c r="BJ148" s="193">
        <f t="shared" si="841"/>
        <v>-5.6542617055595906E-2</v>
      </c>
      <c r="BK148" s="193">
        <f t="shared" si="841"/>
        <v>-9.313006888592805E-2</v>
      </c>
      <c r="BL148" s="193">
        <f t="shared" si="841"/>
        <v>2.1737242956090565E-2</v>
      </c>
      <c r="BM148" s="193">
        <f t="shared" si="841"/>
        <v>-3.2635029502444783E-2</v>
      </c>
      <c r="BN148" s="193">
        <f t="shared" si="841"/>
        <v>-0.20048796134426963</v>
      </c>
      <c r="BO148" s="193">
        <f t="shared" si="841"/>
        <v>7.1526305091795764E-2</v>
      </c>
      <c r="BP148" s="315">
        <f t="shared" si="841"/>
        <v>0.16644201298430075</v>
      </c>
      <c r="BQ148" s="315">
        <f t="shared" si="842"/>
        <v>-1.3325712219771239E-2</v>
      </c>
      <c r="BR148" s="315">
        <f t="shared" si="842"/>
        <v>0.11652547467408707</v>
      </c>
      <c r="BS148" s="470">
        <f t="shared" si="842"/>
        <v>1.571616464217708E-2</v>
      </c>
      <c r="BT148" s="433">
        <f t="shared" si="842"/>
        <v>7.7577868386845203E-2</v>
      </c>
      <c r="BU148" s="433">
        <f t="shared" si="842"/>
        <v>1.5169120654829305E-2</v>
      </c>
      <c r="BV148" s="433">
        <f t="shared" si="842"/>
        <v>0.12659580421593294</v>
      </c>
      <c r="BW148" s="433">
        <f t="shared" si="842"/>
        <v>0.16245768329509008</v>
      </c>
      <c r="BX148" s="433">
        <f t="shared" si="842"/>
        <v>0.11276942315671076</v>
      </c>
      <c r="BY148" s="433">
        <f t="shared" si="842"/>
        <v>1.1342929418054726E-2</v>
      </c>
      <c r="BZ148" s="433">
        <f t="shared" si="842"/>
        <v>0.22859920968373448</v>
      </c>
      <c r="CA148" s="433">
        <f>IF(ISERROR((AS148-AG148)/AG148)=TRUE,0,(AS148-AG148)/AG148)</f>
        <v>8.6215617073387457E-2</v>
      </c>
      <c r="CB148" s="433">
        <f>IF(ISERROR((AT148-AH148)/AH148)=TRUE,0,(AT148-AH148)/AH148)</f>
        <v>-2.4740954921335264E-2</v>
      </c>
      <c r="CC148" s="123">
        <f t="shared" ref="CC148:CE148" si="854">SUM(CC143:CC147)</f>
        <v>-12143655.900000013</v>
      </c>
      <c r="CD148" s="126">
        <f t="shared" si="854"/>
        <v>9219056.160000002</v>
      </c>
      <c r="CE148" s="127">
        <f t="shared" si="854"/>
        <v>12161031.16</v>
      </c>
      <c r="CF148" s="127">
        <f t="shared" ref="CF148:CG148" si="855">SUM(CF143:CF147)</f>
        <v>2131170.1300000018</v>
      </c>
      <c r="CG148" s="127">
        <f t="shared" si="855"/>
        <v>19913694.380000003</v>
      </c>
      <c r="CH148" s="127">
        <f t="shared" ref="CH148:CI148" si="856">SUM(CH143:CH147)</f>
        <v>23775757.739999995</v>
      </c>
      <c r="CI148" s="127">
        <f t="shared" si="856"/>
        <v>4430710.83</v>
      </c>
      <c r="CJ148" s="127">
        <f t="shared" ref="CJ148:CK148" si="857">SUM(CJ143:CJ147)</f>
        <v>5173016.93</v>
      </c>
      <c r="CK148" s="127">
        <f t="shared" si="857"/>
        <v>2672486.8800000041</v>
      </c>
      <c r="CL148" s="127">
        <f t="shared" ref="CL148:CM148" si="858">SUM(CL143:CL147)</f>
        <v>1428814.9499999937</v>
      </c>
      <c r="CM148" s="127">
        <f t="shared" si="858"/>
        <v>14445551.720000006</v>
      </c>
      <c r="CN148" s="127">
        <f t="shared" ref="CN148" si="859">SUM(CN143:CN147)</f>
        <v>27702410.560000002</v>
      </c>
      <c r="CO148" s="127">
        <f t="shared" ref="CO148:CP148" si="860">SUM(CO143:CO147)</f>
        <v>18326405.170000009</v>
      </c>
      <c r="CP148" s="127">
        <f t="shared" si="860"/>
        <v>-5413448</v>
      </c>
      <c r="CQ148" s="127">
        <f t="shared" ref="CQ148:CR148" si="861">SUM(CQ143:CQ147)</f>
        <v>-7940291</v>
      </c>
      <c r="CR148" s="127">
        <f t="shared" si="861"/>
        <v>1678412</v>
      </c>
      <c r="CS148" s="127">
        <f t="shared" ref="CS148:CT148" si="862">SUM(CS143:CS147)</f>
        <v>-3281844</v>
      </c>
      <c r="CT148" s="127">
        <f t="shared" si="862"/>
        <v>-23071172</v>
      </c>
      <c r="CU148" s="127">
        <f t="shared" ref="CU148:CV148" si="863">SUM(CU143:CU147)</f>
        <v>6441580</v>
      </c>
      <c r="CV148" s="332">
        <f t="shared" si="863"/>
        <v>13421089</v>
      </c>
      <c r="CW148" s="332">
        <f t="shared" ref="CW148:CX148" si="864">SUM(CW143:CW147)</f>
        <v>-1153514</v>
      </c>
      <c r="CX148" s="332">
        <f t="shared" si="864"/>
        <v>12473362</v>
      </c>
      <c r="CY148" s="332">
        <f t="shared" ref="CY148" si="865">SUM(CY143:CY147)</f>
        <v>2105220</v>
      </c>
      <c r="CZ148" s="332">
        <f t="shared" ref="CZ148:DA148" si="866">SUM(CZ143:CZ147)</f>
        <v>10823094</v>
      </c>
      <c r="DA148" s="332">
        <f t="shared" si="866"/>
        <v>1735418</v>
      </c>
      <c r="DB148" s="332">
        <f t="shared" ref="DB148" si="867">SUM(DB143:DB147)</f>
        <v>11435092</v>
      </c>
      <c r="DC148" s="332">
        <f t="shared" ref="DC148:DD148" si="868">SUM(DC143:DC147)</f>
        <v>12561218</v>
      </c>
      <c r="DD148" s="332">
        <f t="shared" si="868"/>
        <v>8896613</v>
      </c>
      <c r="DE148" s="332">
        <f t="shared" ref="DE148:DF148" si="869">SUM(DE143:DE147)</f>
        <v>1103442</v>
      </c>
      <c r="DF148" s="332">
        <f t="shared" si="869"/>
        <v>21032025</v>
      </c>
      <c r="DG148" s="332">
        <f t="shared" ref="DG148:DH148" si="870">SUM(DG143:DG147)</f>
        <v>8319848</v>
      </c>
      <c r="DH148" s="332">
        <f t="shared" si="870"/>
        <v>-2327043</v>
      </c>
      <c r="DI148" s="349"/>
    </row>
    <row r="149" spans="1:113" x14ac:dyDescent="0.2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2"/>
      <c r="Y149" s="83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446"/>
      <c r="AL149" s="279"/>
      <c r="AM149" s="279"/>
      <c r="AN149" s="279"/>
      <c r="AO149" s="219"/>
      <c r="AP149" s="219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468"/>
      <c r="BT149" s="432"/>
      <c r="BU149" s="432"/>
      <c r="BV149" s="432"/>
      <c r="BW149" s="432"/>
      <c r="BX149" s="432"/>
      <c r="BY149" s="432"/>
      <c r="BZ149" s="432"/>
      <c r="CA149" s="432"/>
      <c r="CB149" s="432"/>
      <c r="CC149" s="81"/>
      <c r="CD149" s="84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324"/>
      <c r="CW149" s="324"/>
      <c r="CX149" s="324"/>
      <c r="CY149" s="324"/>
      <c r="CZ149" s="324"/>
      <c r="DA149" s="324"/>
      <c r="DB149" s="324"/>
      <c r="DC149" s="324"/>
      <c r="DD149" s="324"/>
      <c r="DE149" s="324"/>
      <c r="DF149" s="324"/>
      <c r="DG149" s="324"/>
      <c r="DH149" s="324"/>
      <c r="DI149" s="346"/>
    </row>
    <row r="150" spans="1:113" x14ac:dyDescent="0.25">
      <c r="A150" s="139"/>
      <c r="B150" s="57" t="s">
        <v>30</v>
      </c>
      <c r="C150" s="199"/>
      <c r="D150" s="165">
        <f t="shared" ref="D150:AC155" si="871">(C66+C143+D94-D66-D143)/(C66+C143+D94-D143)</f>
        <v>0.62661716595583949</v>
      </c>
      <c r="E150" s="165">
        <f t="shared" si="871"/>
        <v>0.61561294207812478</v>
      </c>
      <c r="F150" s="166">
        <f t="shared" si="871"/>
        <v>0.57442702878793717</v>
      </c>
      <c r="G150" s="165">
        <f t="shared" si="871"/>
        <v>0.61733953597318136</v>
      </c>
      <c r="H150" s="165">
        <f t="shared" si="871"/>
        <v>0.61816882355997449</v>
      </c>
      <c r="I150" s="165">
        <f t="shared" si="871"/>
        <v>0.615656090242654</v>
      </c>
      <c r="J150" s="165">
        <f t="shared" si="871"/>
        <v>0.61785437505537155</v>
      </c>
      <c r="K150" s="165">
        <f t="shared" si="871"/>
        <v>0.52339844026251947</v>
      </c>
      <c r="L150" s="267">
        <f t="shared" si="871"/>
        <v>0.60912824762738516</v>
      </c>
      <c r="M150" s="166">
        <f t="shared" si="871"/>
        <v>0.64225246394782365</v>
      </c>
      <c r="N150" s="269">
        <f t="shared" si="871"/>
        <v>0.56986556101500052</v>
      </c>
      <c r="O150" s="166">
        <f t="shared" si="871"/>
        <v>0.57464729706303919</v>
      </c>
      <c r="P150" s="165">
        <f t="shared" si="871"/>
        <v>0.50544216401178166</v>
      </c>
      <c r="Q150" s="165">
        <f t="shared" si="871"/>
        <v>0.49199476411915227</v>
      </c>
      <c r="R150" s="165">
        <f t="shared" si="871"/>
        <v>0.46122024470135964</v>
      </c>
      <c r="S150" s="165">
        <f t="shared" si="871"/>
        <v>0.48692198586733493</v>
      </c>
      <c r="T150" s="165">
        <f t="shared" si="871"/>
        <v>0.49325800011581894</v>
      </c>
      <c r="U150" s="165">
        <f t="shared" si="871"/>
        <v>0.48284952396611774</v>
      </c>
      <c r="V150" s="165">
        <f t="shared" si="871"/>
        <v>0.42560483892808054</v>
      </c>
      <c r="W150" s="165">
        <f t="shared" si="871"/>
        <v>0.38566146460752582</v>
      </c>
      <c r="X150" s="267">
        <f t="shared" si="871"/>
        <v>0.42777682410787504</v>
      </c>
      <c r="Y150" s="166">
        <f t="shared" si="871"/>
        <v>0.46031756691450976</v>
      </c>
      <c r="Z150" s="236">
        <f t="shared" si="871"/>
        <v>0.45426315129597611</v>
      </c>
      <c r="AA150" s="236">
        <f t="shared" si="871"/>
        <v>0.4989746045931347</v>
      </c>
      <c r="AB150" s="236">
        <f t="shared" si="871"/>
        <v>0.41058739179481035</v>
      </c>
      <c r="AC150" s="236">
        <f t="shared" si="871"/>
        <v>0.37205850667435847</v>
      </c>
      <c r="AD150" s="236">
        <f t="shared" ref="AD150:AD155" si="872">(AC66+AC143+AD94-AD66-AD143)/(AC66+AC143+AD94-AD143)</f>
        <v>0.39179306005487508</v>
      </c>
      <c r="AE150" s="236">
        <f t="shared" ref="AE150:AT155" si="873">(AD66+AD143+AE94-AE66-AE143)/(AD66+AD143+AE94-AE143)</f>
        <v>0.46367108427108056</v>
      </c>
      <c r="AF150" s="236">
        <f t="shared" si="873"/>
        <v>0.46719956886132447</v>
      </c>
      <c r="AG150" s="236">
        <f t="shared" si="873"/>
        <v>0.45867352794316935</v>
      </c>
      <c r="AH150" s="236">
        <f t="shared" si="873"/>
        <v>0.4432971621336963</v>
      </c>
      <c r="AI150" s="165">
        <f t="shared" ref="AI150:AN150" si="874">(AH66+AH143+AI94-AI66-AI143)/(AH66+AH143+AI94-AI143)</f>
        <v>0.43189949191230226</v>
      </c>
      <c r="AJ150" s="370">
        <f t="shared" si="874"/>
        <v>0.45948006379114609</v>
      </c>
      <c r="AK150" s="461">
        <f t="shared" si="874"/>
        <v>0.48644619678398449</v>
      </c>
      <c r="AL150" s="437">
        <f t="shared" si="874"/>
        <v>0.50188051240874954</v>
      </c>
      <c r="AM150" s="437">
        <f t="shared" si="874"/>
        <v>0.5593353309576875</v>
      </c>
      <c r="AN150" s="437">
        <f t="shared" si="874"/>
        <v>0.48022948340163329</v>
      </c>
      <c r="AO150" s="236">
        <f t="shared" ref="AO150:AT150" si="875">(AN66+AN143+AO94-AO66-AO143)/(AN66+AN143+AO94-AO143)</f>
        <v>0.44793271066335827</v>
      </c>
      <c r="AP150" s="236">
        <f t="shared" si="875"/>
        <v>0.44350876955754248</v>
      </c>
      <c r="AQ150" s="236">
        <f t="shared" si="875"/>
        <v>0.42351083960861807</v>
      </c>
      <c r="AR150" s="236">
        <f t="shared" si="875"/>
        <v>0.51719412208378179</v>
      </c>
      <c r="AS150" s="236">
        <f t="shared" si="875"/>
        <v>0.4379263960091781</v>
      </c>
      <c r="AT150" s="236">
        <f t="shared" si="875"/>
        <v>0.57126734237204257</v>
      </c>
      <c r="AU150" s="165"/>
      <c r="AV150" s="370"/>
      <c r="AW150" s="408"/>
      <c r="AX150" s="190">
        <f t="shared" ref="AX150:BG155" si="876">IF(ISERROR((P150-D150)/D150)=TRUE,0,(P150-D150)/D150)</f>
        <v>-0.19337963995802435</v>
      </c>
      <c r="AY150" s="191">
        <f t="shared" si="876"/>
        <v>-0.20080503431535177</v>
      </c>
      <c r="AZ150" s="191">
        <f t="shared" si="876"/>
        <v>-0.19707774602014835</v>
      </c>
      <c r="BA150" s="191">
        <f t="shared" si="876"/>
        <v>-0.21125740780598906</v>
      </c>
      <c r="BB150" s="191">
        <f t="shared" si="876"/>
        <v>-0.20206587372816084</v>
      </c>
      <c r="BC150" s="191">
        <f t="shared" si="876"/>
        <v>-0.21571550802687914</v>
      </c>
      <c r="BD150" s="191">
        <f t="shared" si="876"/>
        <v>-0.31115671246976567</v>
      </c>
      <c r="BE150" s="191">
        <f t="shared" si="876"/>
        <v>-0.26315893411128494</v>
      </c>
      <c r="BF150" s="191">
        <f t="shared" si="876"/>
        <v>-0.29772289206073083</v>
      </c>
      <c r="BG150" s="191">
        <f t="shared" si="876"/>
        <v>-0.28327629280702021</v>
      </c>
      <c r="BH150" s="191">
        <f t="shared" ref="BH150:BZ155" si="877">IF(ISERROR((Z150-N150)/N150)=TRUE,0,(Z150-N150)/N150)</f>
        <v>-0.20285909103389635</v>
      </c>
      <c r="BI150" s="191">
        <f t="shared" si="877"/>
        <v>-0.13168545794378486</v>
      </c>
      <c r="BJ150" s="191">
        <f t="shared" si="877"/>
        <v>-0.18766691615929429</v>
      </c>
      <c r="BK150" s="191">
        <f t="shared" si="877"/>
        <v>-0.24377547525230858</v>
      </c>
      <c r="BL150" s="191">
        <f t="shared" si="877"/>
        <v>-0.15052935217845587</v>
      </c>
      <c r="BM150" s="191">
        <f t="shared" si="877"/>
        <v>-4.7750773781221764E-2</v>
      </c>
      <c r="BN150" s="191">
        <f t="shared" si="877"/>
        <v>-5.2829211585774284E-2</v>
      </c>
      <c r="BO150" s="191">
        <f t="shared" si="877"/>
        <v>-5.0069420850552319E-2</v>
      </c>
      <c r="BP150" s="314">
        <f t="shared" si="877"/>
        <v>4.1569835648897394E-2</v>
      </c>
      <c r="BQ150" s="314">
        <f t="shared" si="877"/>
        <v>0.11989278563734976</v>
      </c>
      <c r="BR150" s="314">
        <f t="shared" si="877"/>
        <v>7.4111634610846161E-2</v>
      </c>
      <c r="BS150" s="439">
        <f t="shared" si="877"/>
        <v>5.6762182778758344E-2</v>
      </c>
      <c r="BT150" s="380">
        <f t="shared" si="877"/>
        <v>0.10482329675414996</v>
      </c>
      <c r="BU150" s="380">
        <f t="shared" si="877"/>
        <v>0.12096953594215705</v>
      </c>
      <c r="BV150" s="380">
        <f t="shared" si="877"/>
        <v>0.16961575781076674</v>
      </c>
      <c r="BW150" s="380">
        <f t="shared" si="877"/>
        <v>0.20393084052075752</v>
      </c>
      <c r="BX150" s="380">
        <f t="shared" si="877"/>
        <v>0.13199751291006542</v>
      </c>
      <c r="BY150" s="380">
        <f t="shared" si="877"/>
        <v>-8.6613649254399502E-2</v>
      </c>
      <c r="BZ150" s="380">
        <f t="shared" si="877"/>
        <v>0.10700898835224922</v>
      </c>
      <c r="CA150" s="380">
        <f>IF(ISERROR((AS150-AG150)/AG150)=TRUE,0,(AS150-AG150)/AG150)</f>
        <v>-4.5232895883544129E-2</v>
      </c>
      <c r="CB150" s="380">
        <f>IF(ISERROR((AT150-AH150)/AH150)=TRUE,0,(AT150-AH150)/AH150)</f>
        <v>0.28867809489777668</v>
      </c>
      <c r="CC150" s="199"/>
      <c r="CD150" s="167">
        <f t="shared" ref="CD150:CM155" si="878">P150-D150</f>
        <v>-0.12117500194405784</v>
      </c>
      <c r="CE150" s="167">
        <f t="shared" si="878"/>
        <v>-0.12361817795897251</v>
      </c>
      <c r="CF150" s="167">
        <f t="shared" si="878"/>
        <v>-0.11320678408657753</v>
      </c>
      <c r="CG150" s="167">
        <f t="shared" si="878"/>
        <v>-0.13041755010584644</v>
      </c>
      <c r="CH150" s="167">
        <f t="shared" si="878"/>
        <v>-0.12491082344415555</v>
      </c>
      <c r="CI150" s="167">
        <f t="shared" si="878"/>
        <v>-0.13280656627653625</v>
      </c>
      <c r="CJ150" s="167">
        <f t="shared" si="878"/>
        <v>-0.19224953612729101</v>
      </c>
      <c r="CK150" s="167">
        <f t="shared" si="878"/>
        <v>-0.13773697565499365</v>
      </c>
      <c r="CL150" s="167">
        <f t="shared" si="878"/>
        <v>-0.18135142351951011</v>
      </c>
      <c r="CM150" s="167">
        <f t="shared" si="878"/>
        <v>-0.18193489703331389</v>
      </c>
      <c r="CN150" s="167">
        <f t="shared" ref="CN150:DH155" si="879">Z150-N150</f>
        <v>-0.11560240971902441</v>
      </c>
      <c r="CO150" s="167">
        <f t="shared" si="879"/>
        <v>-7.567269246990449E-2</v>
      </c>
      <c r="CP150" s="167">
        <f t="shared" si="879"/>
        <v>-9.4854772216971306E-2</v>
      </c>
      <c r="CQ150" s="167">
        <f t="shared" si="879"/>
        <v>-0.1199362574447938</v>
      </c>
      <c r="CR150" s="167">
        <f t="shared" si="879"/>
        <v>-6.9427184646484563E-2</v>
      </c>
      <c r="CS150" s="167">
        <f t="shared" si="879"/>
        <v>-2.325090159625437E-2</v>
      </c>
      <c r="CT150" s="167">
        <f t="shared" si="879"/>
        <v>-2.6058431254494474E-2</v>
      </c>
      <c r="CU150" s="167">
        <f t="shared" si="879"/>
        <v>-2.4175996022948398E-2</v>
      </c>
      <c r="CV150" s="334">
        <f t="shared" si="879"/>
        <v>1.7692323205615756E-2</v>
      </c>
      <c r="CW150" s="334">
        <f t="shared" si="879"/>
        <v>4.6238027304776441E-2</v>
      </c>
      <c r="CX150" s="314">
        <f t="shared" si="879"/>
        <v>3.1703239683271045E-2</v>
      </c>
      <c r="CY150" s="314">
        <f t="shared" si="879"/>
        <v>2.6128629869474729E-2</v>
      </c>
      <c r="CZ150" s="314">
        <f t="shared" si="879"/>
        <v>4.7617361112773426E-2</v>
      </c>
      <c r="DA150" s="314">
        <f t="shared" si="879"/>
        <v>6.0360726364552808E-2</v>
      </c>
      <c r="DB150" s="314">
        <f t="shared" si="879"/>
        <v>6.9642091606822942E-2</v>
      </c>
      <c r="DC150" s="314">
        <f t="shared" si="879"/>
        <v>7.58742039889998E-2</v>
      </c>
      <c r="DD150" s="314">
        <f t="shared" si="879"/>
        <v>5.1715709502667406E-2</v>
      </c>
      <c r="DE150" s="314">
        <f t="shared" si="879"/>
        <v>-4.0160244662462485E-2</v>
      </c>
      <c r="DF150" s="314">
        <f t="shared" si="879"/>
        <v>4.9994553222457327E-2</v>
      </c>
      <c r="DG150" s="314">
        <f t="shared" si="879"/>
        <v>-2.0747131933991247E-2</v>
      </c>
      <c r="DH150" s="314">
        <f t="shared" si="879"/>
        <v>0.12797018023834628</v>
      </c>
      <c r="DI150" s="350"/>
    </row>
    <row r="151" spans="1:113" x14ac:dyDescent="0.25">
      <c r="A151" s="139"/>
      <c r="B151" s="57" t="s">
        <v>31</v>
      </c>
      <c r="C151" s="199"/>
      <c r="D151" s="165">
        <f t="shared" si="871"/>
        <v>0.24155399143536727</v>
      </c>
      <c r="E151" s="165">
        <f t="shared" si="871"/>
        <v>0.24794774458217878</v>
      </c>
      <c r="F151" s="166">
        <f t="shared" si="871"/>
        <v>0.24582577905548442</v>
      </c>
      <c r="G151" s="165">
        <f t="shared" si="871"/>
        <v>0.22494347241798501</v>
      </c>
      <c r="H151" s="165">
        <f t="shared" si="871"/>
        <v>0.18479454682850135</v>
      </c>
      <c r="I151" s="165">
        <f t="shared" si="871"/>
        <v>0.1800507690090149</v>
      </c>
      <c r="J151" s="165">
        <f t="shared" si="871"/>
        <v>0.18812135680047248</v>
      </c>
      <c r="K151" s="165">
        <f t="shared" si="871"/>
        <v>0.14340597307398101</v>
      </c>
      <c r="L151" s="267">
        <f t="shared" si="871"/>
        <v>0.18539700768315678</v>
      </c>
      <c r="M151" s="166">
        <f t="shared" si="871"/>
        <v>0.17198034609263643</v>
      </c>
      <c r="N151" s="165">
        <f t="shared" si="871"/>
        <v>0.2590139495666578</v>
      </c>
      <c r="O151" s="166">
        <f t="shared" si="871"/>
        <v>0.17508872931949421</v>
      </c>
      <c r="P151" s="165">
        <f t="shared" si="871"/>
        <v>0.15216632209682829</v>
      </c>
      <c r="Q151" s="165">
        <f t="shared" si="871"/>
        <v>0.16429707561765208</v>
      </c>
      <c r="R151" s="165">
        <f t="shared" si="871"/>
        <v>0.14433450447134694</v>
      </c>
      <c r="S151" s="165">
        <f t="shared" si="871"/>
        <v>0.11306126692675945</v>
      </c>
      <c r="T151" s="165">
        <f t="shared" si="871"/>
        <v>0.15421410502552607</v>
      </c>
      <c r="U151" s="165">
        <f t="shared" si="871"/>
        <v>0.17418412800318084</v>
      </c>
      <c r="V151" s="165">
        <f t="shared" si="871"/>
        <v>0.19863351339302618</v>
      </c>
      <c r="W151" s="165">
        <f t="shared" si="871"/>
        <v>0.12763328428816445</v>
      </c>
      <c r="X151" s="267">
        <f t="shared" si="871"/>
        <v>0.15797191988133749</v>
      </c>
      <c r="Y151" s="166">
        <f t="shared" si="871"/>
        <v>0.15889763657392514</v>
      </c>
      <c r="Z151" s="236">
        <f t="shared" si="871"/>
        <v>0.13614365754674995</v>
      </c>
      <c r="AA151" s="236">
        <f t="shared" si="871"/>
        <v>0.16959352929509047</v>
      </c>
      <c r="AB151" s="236">
        <f t="shared" si="871"/>
        <v>0.1593702060374102</v>
      </c>
      <c r="AC151" s="236">
        <f t="shared" si="871"/>
        <v>0.10534419110635665</v>
      </c>
      <c r="AD151" s="236">
        <f t="shared" si="872"/>
        <v>0.13817965953558409</v>
      </c>
      <c r="AE151" s="236">
        <f t="shared" si="873"/>
        <v>-0.23021043564915894</v>
      </c>
      <c r="AF151" s="236">
        <f t="shared" si="873"/>
        <v>0.1871333910492958</v>
      </c>
      <c r="AG151" s="236">
        <f t="shared" si="873"/>
        <v>0.14510230163872043</v>
      </c>
      <c r="AH151" s="236">
        <f t="shared" si="873"/>
        <v>0.13020023940044098</v>
      </c>
      <c r="AI151" s="165">
        <f t="shared" si="873"/>
        <v>7.2550528982615936E-2</v>
      </c>
      <c r="AJ151" s="370">
        <f t="shared" si="873"/>
        <v>0.13808869402952734</v>
      </c>
      <c r="AK151" s="461">
        <f t="shared" si="873"/>
        <v>0.14137880185789981</v>
      </c>
      <c r="AL151" s="437">
        <f t="shared" si="873"/>
        <v>0.13566768812237265</v>
      </c>
      <c r="AM151" s="437">
        <f t="shared" si="873"/>
        <v>0.13352783937336701</v>
      </c>
      <c r="AN151" s="437">
        <f t="shared" si="873"/>
        <v>0.14521376095942309</v>
      </c>
      <c r="AO151" s="236">
        <f t="shared" si="873"/>
        <v>0.15336564014390447</v>
      </c>
      <c r="AP151" s="236">
        <f t="shared" si="873"/>
        <v>9.447453756093481E-2</v>
      </c>
      <c r="AQ151" s="236">
        <f t="shared" si="873"/>
        <v>0.14836300444390196</v>
      </c>
      <c r="AR151" s="236">
        <f t="shared" si="873"/>
        <v>0.15854499961340202</v>
      </c>
      <c r="AS151" s="236">
        <f t="shared" si="873"/>
        <v>0.11449762634344686</v>
      </c>
      <c r="AT151" s="236">
        <f t="shared" si="873"/>
        <v>0.68287210591581393</v>
      </c>
      <c r="AU151" s="165"/>
      <c r="AV151" s="370"/>
      <c r="AW151" s="408"/>
      <c r="AX151" s="190">
        <f t="shared" si="876"/>
        <v>-0.37005254521930137</v>
      </c>
      <c r="AY151" s="191">
        <f t="shared" si="876"/>
        <v>-0.33737217132379221</v>
      </c>
      <c r="AZ151" s="191">
        <f t="shared" si="876"/>
        <v>-0.41285854955525336</v>
      </c>
      <c r="BA151" s="191">
        <f t="shared" si="876"/>
        <v>-0.49737920504458338</v>
      </c>
      <c r="BB151" s="191">
        <f t="shared" si="876"/>
        <v>-0.1654834643543647</v>
      </c>
      <c r="BC151" s="191">
        <f t="shared" si="876"/>
        <v>-3.2583259922318503E-2</v>
      </c>
      <c r="BD151" s="191">
        <f t="shared" si="876"/>
        <v>5.587965540618136E-2</v>
      </c>
      <c r="BE151" s="191">
        <f t="shared" si="876"/>
        <v>-0.10998627496275669</v>
      </c>
      <c r="BF151" s="191">
        <f t="shared" si="876"/>
        <v>-0.1479262699249641</v>
      </c>
      <c r="BG151" s="191">
        <f t="shared" si="876"/>
        <v>-7.6070957036360146E-2</v>
      </c>
      <c r="BH151" s="191">
        <f t="shared" si="877"/>
        <v>-0.47437712225722001</v>
      </c>
      <c r="BI151" s="191">
        <f t="shared" si="877"/>
        <v>-3.1385229910352114E-2</v>
      </c>
      <c r="BJ151" s="191">
        <f t="shared" si="877"/>
        <v>4.7342170339096788E-2</v>
      </c>
      <c r="BK151" s="191">
        <f t="shared" si="877"/>
        <v>-0.35881883040017748</v>
      </c>
      <c r="BL151" s="191">
        <f t="shared" si="877"/>
        <v>-4.2642921443532579E-2</v>
      </c>
      <c r="BM151" s="191">
        <f t="shared" si="877"/>
        <v>-3.0361565185563339</v>
      </c>
      <c r="BN151" s="191">
        <f t="shared" si="877"/>
        <v>0.21346481904700487</v>
      </c>
      <c r="BO151" s="191">
        <f t="shared" si="877"/>
        <v>-0.16696025463312786</v>
      </c>
      <c r="BP151" s="314">
        <f t="shared" si="877"/>
        <v>-0.34452028171691101</v>
      </c>
      <c r="BQ151" s="314">
        <f t="shared" si="877"/>
        <v>-0.43157046073644278</v>
      </c>
      <c r="BR151" s="314">
        <f t="shared" si="877"/>
        <v>-0.12586557070867835</v>
      </c>
      <c r="BS151" s="439">
        <f t="shared" si="877"/>
        <v>-0.11025233032887129</v>
      </c>
      <c r="BT151" s="380">
        <f t="shared" si="877"/>
        <v>-3.4960822483696102E-3</v>
      </c>
      <c r="BU151" s="380">
        <f t="shared" si="877"/>
        <v>-0.21265958714126199</v>
      </c>
      <c r="BV151" s="380">
        <f t="shared" si="877"/>
        <v>-8.8827425338611002E-2</v>
      </c>
      <c r="BW151" s="380">
        <f t="shared" si="877"/>
        <v>0.45585284326750242</v>
      </c>
      <c r="BX151" s="380">
        <f t="shared" si="877"/>
        <v>-0.31629200796658724</v>
      </c>
      <c r="BY151" s="380">
        <f t="shared" si="877"/>
        <v>-1.6444668940638618</v>
      </c>
      <c r="BZ151" s="380">
        <f t="shared" si="877"/>
        <v>-0.15277012443152307</v>
      </c>
      <c r="CA151" s="380">
        <f>IF(ISERROR((AS151-AG151)/AG151)=TRUE,0,(AS151-AG151)/AG151)</f>
        <v>-0.21091791756325068</v>
      </c>
      <c r="CB151" s="380">
        <f>IF(ISERROR((AT151-AH151)/AH151)=TRUE,0,(AT151-AH151)/AH151)</f>
        <v>4.2447837965611379</v>
      </c>
      <c r="CC151" s="199"/>
      <c r="CD151" s="167">
        <f t="shared" si="878"/>
        <v>-8.9387669338538978E-2</v>
      </c>
      <c r="CE151" s="167">
        <f t="shared" si="878"/>
        <v>-8.3650668964526692E-2</v>
      </c>
      <c r="CF151" s="167">
        <f t="shared" si="878"/>
        <v>-0.10149127458413748</v>
      </c>
      <c r="CG151" s="167">
        <f t="shared" si="878"/>
        <v>-0.11188220549122556</v>
      </c>
      <c r="CH151" s="167">
        <f t="shared" si="878"/>
        <v>-3.0580441802975283E-2</v>
      </c>
      <c r="CI151" s="167">
        <f t="shared" si="878"/>
        <v>-5.8666410058340612E-3</v>
      </c>
      <c r="CJ151" s="167">
        <f t="shared" si="878"/>
        <v>1.0512156592553695E-2</v>
      </c>
      <c r="CK151" s="167">
        <f t="shared" si="878"/>
        <v>-1.5772688785816558E-2</v>
      </c>
      <c r="CL151" s="167">
        <f t="shared" si="878"/>
        <v>-2.7425087801819292E-2</v>
      </c>
      <c r="CM151" s="167">
        <f t="shared" si="878"/>
        <v>-1.3082709518711294E-2</v>
      </c>
      <c r="CN151" s="167">
        <f t="shared" si="879"/>
        <v>-0.12287029201990785</v>
      </c>
      <c r="CO151" s="167">
        <f t="shared" si="879"/>
        <v>-5.4952000244037347E-3</v>
      </c>
      <c r="CP151" s="167">
        <f t="shared" si="879"/>
        <v>7.2038839405819122E-3</v>
      </c>
      <c r="CQ151" s="167">
        <f t="shared" si="879"/>
        <v>-5.8952884511295434E-2</v>
      </c>
      <c r="CR151" s="167">
        <f t="shared" si="879"/>
        <v>-6.1548449357628487E-3</v>
      </c>
      <c r="CS151" s="167">
        <f t="shared" si="879"/>
        <v>-0.34327170257591838</v>
      </c>
      <c r="CT151" s="167">
        <f t="shared" si="879"/>
        <v>3.2919286023769728E-2</v>
      </c>
      <c r="CU151" s="167">
        <f t="shared" si="879"/>
        <v>-2.9081826364460411E-2</v>
      </c>
      <c r="CV151" s="334">
        <f t="shared" si="879"/>
        <v>-6.8433273992585197E-2</v>
      </c>
      <c r="CW151" s="334">
        <f t="shared" si="879"/>
        <v>-5.5082755305548514E-2</v>
      </c>
      <c r="CX151" s="314">
        <f t="shared" si="879"/>
        <v>-1.9883225851810155E-2</v>
      </c>
      <c r="CY151" s="314">
        <f t="shared" si="879"/>
        <v>-1.7518834716025333E-2</v>
      </c>
      <c r="CZ151" s="314">
        <f t="shared" si="879"/>
        <v>-4.7596942437730383E-4</v>
      </c>
      <c r="DA151" s="314">
        <f t="shared" si="879"/>
        <v>-3.6065689921723459E-2</v>
      </c>
      <c r="DB151" s="314">
        <f t="shared" si="879"/>
        <v>-1.4156445077987106E-2</v>
      </c>
      <c r="DC151" s="314">
        <f t="shared" si="879"/>
        <v>4.802144903754782E-2</v>
      </c>
      <c r="DD151" s="314">
        <f t="shared" si="879"/>
        <v>-4.3705121974649278E-2</v>
      </c>
      <c r="DE151" s="314">
        <f t="shared" si="879"/>
        <v>0.37857344009306093</v>
      </c>
      <c r="DF151" s="314">
        <f t="shared" si="879"/>
        <v>-2.8588391435893784E-2</v>
      </c>
      <c r="DG151" s="314">
        <f t="shared" si="879"/>
        <v>-3.0604675295273567E-2</v>
      </c>
      <c r="DH151" s="314">
        <f t="shared" si="879"/>
        <v>0.55267186651537292</v>
      </c>
      <c r="DI151" s="350"/>
    </row>
    <row r="152" spans="1:113" x14ac:dyDescent="0.25">
      <c r="A152" s="139"/>
      <c r="B152" s="57" t="s">
        <v>32</v>
      </c>
      <c r="C152" s="199"/>
      <c r="D152" s="165">
        <f t="shared" si="871"/>
        <v>0.76505075958174906</v>
      </c>
      <c r="E152" s="165">
        <f t="shared" si="871"/>
        <v>0.7633690641912878</v>
      </c>
      <c r="F152" s="166">
        <f t="shared" si="871"/>
        <v>0.76377300448518648</v>
      </c>
      <c r="G152" s="165">
        <f t="shared" si="871"/>
        <v>0.76133295718335814</v>
      </c>
      <c r="H152" s="165">
        <f t="shared" si="871"/>
        <v>0.77957457007135078</v>
      </c>
      <c r="I152" s="165">
        <f t="shared" si="871"/>
        <v>0.75210912097842397</v>
      </c>
      <c r="J152" s="165">
        <f t="shared" si="871"/>
        <v>0.7741828807535166</v>
      </c>
      <c r="K152" s="165">
        <f t="shared" si="871"/>
        <v>0.72505095706031819</v>
      </c>
      <c r="L152" s="267">
        <f t="shared" si="871"/>
        <v>0.76616273303707971</v>
      </c>
      <c r="M152" s="166">
        <f t="shared" si="871"/>
        <v>0.78465062282997999</v>
      </c>
      <c r="N152" s="165">
        <f t="shared" si="871"/>
        <v>0.75813799041162944</v>
      </c>
      <c r="O152" s="166">
        <f t="shared" si="871"/>
        <v>0.71186822786801918</v>
      </c>
      <c r="P152" s="165">
        <f t="shared" si="871"/>
        <v>0.58066998467147657</v>
      </c>
      <c r="Q152" s="165">
        <f t="shared" si="871"/>
        <v>0.62861488560647238</v>
      </c>
      <c r="R152" s="165">
        <f t="shared" si="871"/>
        <v>0.59168894049154808</v>
      </c>
      <c r="S152" s="165">
        <f t="shared" si="871"/>
        <v>0.60722326442306152</v>
      </c>
      <c r="T152" s="165">
        <f t="shared" si="871"/>
        <v>0.6200785292766684</v>
      </c>
      <c r="U152" s="165">
        <f t="shared" si="871"/>
        <v>0.65770752869541693</v>
      </c>
      <c r="V152" s="165">
        <f t="shared" si="871"/>
        <v>0.64399200547403901</v>
      </c>
      <c r="W152" s="165">
        <f t="shared" si="871"/>
        <v>0.58302878114935797</v>
      </c>
      <c r="X152" s="267">
        <f t="shared" si="871"/>
        <v>0.61752729967088493</v>
      </c>
      <c r="Y152" s="166">
        <f t="shared" si="871"/>
        <v>0.63220086443676271</v>
      </c>
      <c r="Z152" s="236">
        <f t="shared" si="871"/>
        <v>0.64476205985907264</v>
      </c>
      <c r="AA152" s="236">
        <f t="shared" si="871"/>
        <v>0.69330651344538619</v>
      </c>
      <c r="AB152" s="236">
        <f t="shared" si="871"/>
        <v>0.63600651299504229</v>
      </c>
      <c r="AC152" s="236">
        <f t="shared" si="871"/>
        <v>0.60101634926706793</v>
      </c>
      <c r="AD152" s="236">
        <f t="shared" si="872"/>
        <v>0.58661230766163774</v>
      </c>
      <c r="AE152" s="236">
        <f t="shared" si="873"/>
        <v>0.56450717529000916</v>
      </c>
      <c r="AF152" s="236">
        <f t="shared" si="873"/>
        <v>0.63004353404266278</v>
      </c>
      <c r="AG152" s="236">
        <f t="shared" si="873"/>
        <v>0.61819054523694073</v>
      </c>
      <c r="AH152" s="236">
        <f t="shared" si="873"/>
        <v>0.70887338090171526</v>
      </c>
      <c r="AI152" s="165">
        <f t="shared" si="873"/>
        <v>0.58561471053398906</v>
      </c>
      <c r="AJ152" s="370">
        <f t="shared" si="873"/>
        <v>0.71781928058416034</v>
      </c>
      <c r="AK152" s="461">
        <f t="shared" si="873"/>
        <v>0.60938162114113792</v>
      </c>
      <c r="AL152" s="437">
        <f t="shared" si="873"/>
        <v>0.65422352956339114</v>
      </c>
      <c r="AM152" s="437">
        <f t="shared" si="873"/>
        <v>0.71348124336385843</v>
      </c>
      <c r="AN152" s="437">
        <f t="shared" si="873"/>
        <v>0.64657723453114968</v>
      </c>
      <c r="AO152" s="236">
        <f t="shared" si="873"/>
        <v>0.61333476851761703</v>
      </c>
      <c r="AP152" s="236">
        <f t="shared" si="873"/>
        <v>0.58908000560146279</v>
      </c>
      <c r="AQ152" s="236">
        <f t="shared" si="873"/>
        <v>0.60408531021530376</v>
      </c>
      <c r="AR152" s="236">
        <f t="shared" si="873"/>
        <v>0.65315259917116186</v>
      </c>
      <c r="AS152" s="236">
        <f t="shared" si="873"/>
        <v>0.63101271205579357</v>
      </c>
      <c r="AT152" s="236">
        <f t="shared" si="873"/>
        <v>0.66249386431008939</v>
      </c>
      <c r="AU152" s="165"/>
      <c r="AV152" s="370"/>
      <c r="AW152" s="408"/>
      <c r="AX152" s="190">
        <f t="shared" si="876"/>
        <v>-0.24100462956349838</v>
      </c>
      <c r="AY152" s="191">
        <f t="shared" si="876"/>
        <v>-0.17652559542424454</v>
      </c>
      <c r="AZ152" s="191">
        <f t="shared" si="876"/>
        <v>-0.22530786370176822</v>
      </c>
      <c r="BA152" s="191">
        <f t="shared" si="876"/>
        <v>-0.20242088734795322</v>
      </c>
      <c r="BB152" s="191">
        <f t="shared" si="876"/>
        <v>-0.20459369368614019</v>
      </c>
      <c r="BC152" s="191">
        <f t="shared" si="876"/>
        <v>-0.12551581898142566</v>
      </c>
      <c r="BD152" s="191">
        <f t="shared" si="876"/>
        <v>-0.16816553106000234</v>
      </c>
      <c r="BE152" s="191">
        <f t="shared" si="876"/>
        <v>-0.19587888896358654</v>
      </c>
      <c r="BF152" s="191">
        <f t="shared" si="876"/>
        <v>-0.19399982139173208</v>
      </c>
      <c r="BG152" s="191">
        <f t="shared" si="876"/>
        <v>-0.19428998583265061</v>
      </c>
      <c r="BH152" s="191">
        <f t="shared" si="877"/>
        <v>-0.14954524372403441</v>
      </c>
      <c r="BI152" s="191">
        <f t="shared" si="877"/>
        <v>-2.6074649346584329E-2</v>
      </c>
      <c r="BJ152" s="191">
        <f t="shared" si="877"/>
        <v>9.5297724670362044E-2</v>
      </c>
      <c r="BK152" s="191">
        <f t="shared" si="877"/>
        <v>-4.3903727021637515E-2</v>
      </c>
      <c r="BL152" s="191">
        <f t="shared" si="877"/>
        <v>-8.5799015031325383E-3</v>
      </c>
      <c r="BM152" s="191">
        <f t="shared" si="877"/>
        <v>-7.034659512533338E-2</v>
      </c>
      <c r="BN152" s="191">
        <f t="shared" si="877"/>
        <v>1.6070552834039773E-2</v>
      </c>
      <c r="BO152" s="191">
        <f t="shared" si="877"/>
        <v>-6.0082911832953098E-2</v>
      </c>
      <c r="BP152" s="314">
        <f t="shared" si="877"/>
        <v>0.10074872805279224</v>
      </c>
      <c r="BQ152" s="314">
        <f t="shared" si="877"/>
        <v>4.4353374451485935E-3</v>
      </c>
      <c r="BR152" s="314">
        <f t="shared" si="877"/>
        <v>0.16240898332223797</v>
      </c>
      <c r="BS152" s="439">
        <f t="shared" si="877"/>
        <v>-3.6094925804878171E-2</v>
      </c>
      <c r="BT152" s="380">
        <f t="shared" si="877"/>
        <v>1.4674358640746496E-2</v>
      </c>
      <c r="BU152" s="380">
        <f t="shared" si="877"/>
        <v>2.9099293785967682E-2</v>
      </c>
      <c r="BV152" s="380">
        <f t="shared" si="877"/>
        <v>1.6620461143280439E-2</v>
      </c>
      <c r="BW152" s="380">
        <f t="shared" si="877"/>
        <v>2.0495980293333563E-2</v>
      </c>
      <c r="BX152" s="380">
        <f t="shared" si="877"/>
        <v>4.2066930877427619E-3</v>
      </c>
      <c r="BY152" s="380">
        <f t="shared" si="877"/>
        <v>7.0110951034345642E-2</v>
      </c>
      <c r="BZ152" s="380">
        <f t="shared" si="877"/>
        <v>3.6678521213002843E-2</v>
      </c>
      <c r="CA152" s="380">
        <f>IF(ISERROR((AS152-AG152)/AG152)=TRUE,0,(AS152-AG152)/AG152)</f>
        <v>2.0741447629125984E-2</v>
      </c>
      <c r="CB152" s="380">
        <f>IF(ISERROR((AT152-AH152)/AH152)=TRUE,0,(AT152-AH152)/AH152)</f>
        <v>-6.5427081678013171E-2</v>
      </c>
      <c r="CC152" s="199"/>
      <c r="CD152" s="167">
        <f t="shared" si="878"/>
        <v>-0.18438077491027249</v>
      </c>
      <c r="CE152" s="167">
        <f t="shared" si="878"/>
        <v>-0.13475417858481542</v>
      </c>
      <c r="CF152" s="167">
        <f t="shared" si="878"/>
        <v>-0.1720840639936384</v>
      </c>
      <c r="CG152" s="167">
        <f t="shared" si="878"/>
        <v>-0.15410969276029662</v>
      </c>
      <c r="CH152" s="167">
        <f t="shared" si="878"/>
        <v>-0.15949604079468238</v>
      </c>
      <c r="CI152" s="167">
        <f t="shared" si="878"/>
        <v>-9.4401592283007041E-2</v>
      </c>
      <c r="CJ152" s="167">
        <f t="shared" si="878"/>
        <v>-0.13019087527947759</v>
      </c>
      <c r="CK152" s="167">
        <f t="shared" si="878"/>
        <v>-0.14202217591096022</v>
      </c>
      <c r="CL152" s="167">
        <f t="shared" si="878"/>
        <v>-0.14863543336619478</v>
      </c>
      <c r="CM152" s="167">
        <f t="shared" si="878"/>
        <v>-0.15244975839321728</v>
      </c>
      <c r="CN152" s="167">
        <f t="shared" si="879"/>
        <v>-0.11337593055255679</v>
      </c>
      <c r="CO152" s="167">
        <f t="shared" si="879"/>
        <v>-1.8561714422632991E-2</v>
      </c>
      <c r="CP152" s="167">
        <f t="shared" si="879"/>
        <v>5.5336528323565726E-2</v>
      </c>
      <c r="CQ152" s="167">
        <f t="shared" si="879"/>
        <v>-2.7598536339404456E-2</v>
      </c>
      <c r="CR152" s="167">
        <f t="shared" si="879"/>
        <v>-5.0766328299103325E-3</v>
      </c>
      <c r="CS152" s="167">
        <f t="shared" si="879"/>
        <v>-4.271608913305236E-2</v>
      </c>
      <c r="CT152" s="167">
        <f t="shared" si="879"/>
        <v>9.9650047659943786E-3</v>
      </c>
      <c r="CU152" s="167">
        <f t="shared" si="879"/>
        <v>-3.9516983458476207E-2</v>
      </c>
      <c r="CV152" s="334">
        <f t="shared" si="879"/>
        <v>6.4881375427676247E-2</v>
      </c>
      <c r="CW152" s="334">
        <f t="shared" si="879"/>
        <v>2.5859293846310916E-3</v>
      </c>
      <c r="CX152" s="314">
        <f t="shared" si="879"/>
        <v>0.1002919809132754</v>
      </c>
      <c r="CY152" s="314">
        <f t="shared" si="879"/>
        <v>-2.2819243295624791E-2</v>
      </c>
      <c r="CZ152" s="314">
        <f t="shared" si="879"/>
        <v>9.4614697043184925E-3</v>
      </c>
      <c r="DA152" s="314">
        <f t="shared" si="879"/>
        <v>2.0174729918472245E-2</v>
      </c>
      <c r="DB152" s="314">
        <f t="shared" si="879"/>
        <v>1.0570721536107386E-2</v>
      </c>
      <c r="DC152" s="314">
        <f t="shared" si="879"/>
        <v>1.2318419250549106E-2</v>
      </c>
      <c r="DD152" s="314">
        <f t="shared" si="879"/>
        <v>2.467697939825042E-3</v>
      </c>
      <c r="DE152" s="314">
        <f t="shared" si="879"/>
        <v>3.9578134925294606E-2</v>
      </c>
      <c r="DF152" s="314">
        <f t="shared" si="879"/>
        <v>2.3109065128499084E-2</v>
      </c>
      <c r="DG152" s="314">
        <f t="shared" si="879"/>
        <v>1.2822166818852843E-2</v>
      </c>
      <c r="DH152" s="314">
        <f t="shared" si="879"/>
        <v>-4.6379516591625869E-2</v>
      </c>
      <c r="DI152" s="350"/>
    </row>
    <row r="153" spans="1:113" x14ac:dyDescent="0.25">
      <c r="A153" s="139"/>
      <c r="B153" s="57" t="s">
        <v>33</v>
      </c>
      <c r="C153" s="199"/>
      <c r="D153" s="165">
        <f t="shared" si="871"/>
        <v>0.83929657531411173</v>
      </c>
      <c r="E153" s="165">
        <f t="shared" si="871"/>
        <v>0.85675917932868551</v>
      </c>
      <c r="F153" s="166">
        <f t="shared" si="871"/>
        <v>0.86061974021104048</v>
      </c>
      <c r="G153" s="165">
        <f t="shared" si="871"/>
        <v>0.86313666251141019</v>
      </c>
      <c r="H153" s="165">
        <f t="shared" si="871"/>
        <v>0.86542930045062272</v>
      </c>
      <c r="I153" s="165">
        <f t="shared" si="871"/>
        <v>0.84543238656083841</v>
      </c>
      <c r="J153" s="165">
        <f t="shared" si="871"/>
        <v>0.86315977243803488</v>
      </c>
      <c r="K153" s="165">
        <f t="shared" si="871"/>
        <v>0.80109350576903315</v>
      </c>
      <c r="L153" s="267">
        <f t="shared" si="871"/>
        <v>0.82740108235665155</v>
      </c>
      <c r="M153" s="166">
        <f t="shared" si="871"/>
        <v>0.8683777969988824</v>
      </c>
      <c r="N153" s="165">
        <f t="shared" si="871"/>
        <v>0.84581938319294891</v>
      </c>
      <c r="O153" s="166">
        <f t="shared" si="871"/>
        <v>0.81520768903802598</v>
      </c>
      <c r="P153" s="165">
        <f t="shared" si="871"/>
        <v>0.67696101677180487</v>
      </c>
      <c r="Q153" s="165">
        <f t="shared" si="871"/>
        <v>0.75651720623796914</v>
      </c>
      <c r="R153" s="165">
        <f t="shared" si="871"/>
        <v>0.73449864969231649</v>
      </c>
      <c r="S153" s="165">
        <f t="shared" si="871"/>
        <v>0.76055253231344111</v>
      </c>
      <c r="T153" s="165">
        <f t="shared" si="871"/>
        <v>0.77016991483890807</v>
      </c>
      <c r="U153" s="165">
        <f t="shared" si="871"/>
        <v>0.83213692982947218</v>
      </c>
      <c r="V153" s="165">
        <f t="shared" si="871"/>
        <v>0.77940175157339198</v>
      </c>
      <c r="W153" s="165">
        <f t="shared" si="871"/>
        <v>0.72092998720362944</v>
      </c>
      <c r="X153" s="267">
        <f t="shared" si="871"/>
        <v>0.75319378365869383</v>
      </c>
      <c r="Y153" s="166">
        <f t="shared" si="871"/>
        <v>0.77127241181622919</v>
      </c>
      <c r="Z153" s="236">
        <f t="shared" si="871"/>
        <v>0.78430095150401402</v>
      </c>
      <c r="AA153" s="236">
        <f t="shared" si="871"/>
        <v>0.82729200904792621</v>
      </c>
      <c r="AB153" s="236">
        <f t="shared" si="871"/>
        <v>0.79984343377497258</v>
      </c>
      <c r="AC153" s="236">
        <f t="shared" si="871"/>
        <v>0.79444195370173432</v>
      </c>
      <c r="AD153" s="236">
        <f t="shared" si="872"/>
        <v>0.77117425021092467</v>
      </c>
      <c r="AE153" s="236">
        <f t="shared" si="873"/>
        <v>0.76815492457784018</v>
      </c>
      <c r="AF153" s="236">
        <f t="shared" si="873"/>
        <v>0.80848940468516473</v>
      </c>
      <c r="AG153" s="236">
        <f t="shared" si="873"/>
        <v>0.80197553123797682</v>
      </c>
      <c r="AH153" s="236">
        <f t="shared" si="873"/>
        <v>0.73345098551637877</v>
      </c>
      <c r="AI153" s="165">
        <f t="shared" si="873"/>
        <v>0.75645670659009157</v>
      </c>
      <c r="AJ153" s="370">
        <f t="shared" si="873"/>
        <v>0.74793222785317071</v>
      </c>
      <c r="AK153" s="461">
        <f t="shared" si="873"/>
        <v>0.70121075409375</v>
      </c>
      <c r="AL153" s="437">
        <f t="shared" si="873"/>
        <v>0.77623692334339933</v>
      </c>
      <c r="AM153" s="437">
        <f t="shared" si="873"/>
        <v>0.81537023336026893</v>
      </c>
      <c r="AN153" s="437">
        <f t="shared" si="873"/>
        <v>0.79440178027515529</v>
      </c>
      <c r="AO153" s="236">
        <f t="shared" si="873"/>
        <v>0.77683375847166425</v>
      </c>
      <c r="AP153" s="236">
        <f t="shared" si="873"/>
        <v>0.77152653200704358</v>
      </c>
      <c r="AQ153" s="236">
        <f t="shared" si="873"/>
        <v>0.78694918845301565</v>
      </c>
      <c r="AR153" s="236">
        <f t="shared" si="873"/>
        <v>0.78555526383238572</v>
      </c>
      <c r="AS153" s="236">
        <f t="shared" si="873"/>
        <v>0.8114148917537547</v>
      </c>
      <c r="AT153" s="236">
        <f t="shared" si="873"/>
        <v>0.81263621301792843</v>
      </c>
      <c r="AU153" s="165"/>
      <c r="AV153" s="370"/>
      <c r="AW153" s="408"/>
      <c r="AX153" s="190">
        <f t="shared" si="876"/>
        <v>-0.1934185880379076</v>
      </c>
      <c r="AY153" s="191">
        <f t="shared" si="876"/>
        <v>-0.11700134122783611</v>
      </c>
      <c r="AZ153" s="191">
        <f t="shared" si="876"/>
        <v>-0.14654682506794078</v>
      </c>
      <c r="BA153" s="191">
        <f t="shared" si="876"/>
        <v>-0.11885039143104754</v>
      </c>
      <c r="BB153" s="191">
        <f t="shared" si="876"/>
        <v>-0.11007182858508925</v>
      </c>
      <c r="BC153" s="191">
        <f t="shared" si="876"/>
        <v>-1.5726221212616711E-2</v>
      </c>
      <c r="BD153" s="191">
        <f t="shared" si="876"/>
        <v>-9.7036520397683138E-2</v>
      </c>
      <c r="BE153" s="191">
        <f t="shared" si="876"/>
        <v>-0.10006761756038504</v>
      </c>
      <c r="BF153" s="191">
        <f t="shared" si="876"/>
        <v>-8.9687214919511843E-2</v>
      </c>
      <c r="BG153" s="191">
        <f t="shared" si="876"/>
        <v>-0.11182389222553808</v>
      </c>
      <c r="BH153" s="191">
        <f t="shared" si="877"/>
        <v>-7.2732350323663916E-2</v>
      </c>
      <c r="BI153" s="191">
        <f t="shared" si="877"/>
        <v>1.4823608967869471E-2</v>
      </c>
      <c r="BJ153" s="191">
        <f t="shared" si="877"/>
        <v>0.18152066951971896</v>
      </c>
      <c r="BK153" s="191">
        <f t="shared" si="877"/>
        <v>5.0130713685097084E-2</v>
      </c>
      <c r="BL153" s="191">
        <f t="shared" si="877"/>
        <v>4.9932835865623033E-2</v>
      </c>
      <c r="BM153" s="191">
        <f t="shared" si="877"/>
        <v>9.9958805492030775E-3</v>
      </c>
      <c r="BN153" s="191">
        <f t="shared" si="877"/>
        <v>4.9754591951662673E-2</v>
      </c>
      <c r="BO153" s="191">
        <f t="shared" si="877"/>
        <v>-3.6245715711326815E-2</v>
      </c>
      <c r="BP153" s="314">
        <f t="shared" si="877"/>
        <v>-5.8956457262575541E-2</v>
      </c>
      <c r="BQ153" s="314">
        <f t="shared" si="877"/>
        <v>4.9279014629790209E-2</v>
      </c>
      <c r="BR153" s="314">
        <f t="shared" si="877"/>
        <v>-6.9856601576884104E-3</v>
      </c>
      <c r="BS153" s="439">
        <f t="shared" si="877"/>
        <v>-9.0839055888819673E-2</v>
      </c>
      <c r="BT153" s="380">
        <f t="shared" si="877"/>
        <v>-1.0281803362791685E-2</v>
      </c>
      <c r="BU153" s="380">
        <f t="shared" si="877"/>
        <v>-1.4410601767297674E-2</v>
      </c>
      <c r="BV153" s="380">
        <f t="shared" si="877"/>
        <v>-6.8033983527684251E-3</v>
      </c>
      <c r="BW153" s="380">
        <f t="shared" si="877"/>
        <v>-2.2164231317371864E-2</v>
      </c>
      <c r="BX153" s="380">
        <f t="shared" si="877"/>
        <v>4.5681218741749988E-4</v>
      </c>
      <c r="BY153" s="380">
        <f t="shared" si="877"/>
        <v>2.4466762203606714E-2</v>
      </c>
      <c r="BZ153" s="380">
        <f t="shared" si="877"/>
        <v>-2.8366656037638278E-2</v>
      </c>
      <c r="CA153" s="380">
        <f>IF(ISERROR((AS153-AG153)/AG153)=TRUE,0,(AS153-AG153)/AG153)</f>
        <v>1.1770135307253973E-2</v>
      </c>
      <c r="CB153" s="380">
        <f>IF(ISERROR((AT153-AH153)/AH153)=TRUE,0,(AT153-AH153)/AH153)</f>
        <v>0.10796253473679648</v>
      </c>
      <c r="CC153" s="199"/>
      <c r="CD153" s="167">
        <f t="shared" si="878"/>
        <v>-0.16233555854230686</v>
      </c>
      <c r="CE153" s="167">
        <f t="shared" si="878"/>
        <v>-0.10024197309071636</v>
      </c>
      <c r="CF153" s="167">
        <f t="shared" si="878"/>
        <v>-0.126121090518724</v>
      </c>
      <c r="CG153" s="167">
        <f t="shared" si="878"/>
        <v>-0.10258413019796908</v>
      </c>
      <c r="CH153" s="167">
        <f t="shared" si="878"/>
        <v>-9.5259385611714653E-2</v>
      </c>
      <c r="CI153" s="167">
        <f t="shared" si="878"/>
        <v>-1.3295456731366229E-2</v>
      </c>
      <c r="CJ153" s="167">
        <f t="shared" si="878"/>
        <v>-8.3758020864642901E-2</v>
      </c>
      <c r="CK153" s="167">
        <f t="shared" si="878"/>
        <v>-8.0163518565403713E-2</v>
      </c>
      <c r="CL153" s="167">
        <f t="shared" si="878"/>
        <v>-7.4207298697957724E-2</v>
      </c>
      <c r="CM153" s="167">
        <f t="shared" si="878"/>
        <v>-9.7105385182653214E-2</v>
      </c>
      <c r="CN153" s="167">
        <f t="shared" si="879"/>
        <v>-6.1518431688934894E-2</v>
      </c>
      <c r="CO153" s="167">
        <f t="shared" si="879"/>
        <v>1.2084320009900229E-2</v>
      </c>
      <c r="CP153" s="167">
        <f t="shared" si="879"/>
        <v>0.12288241700316771</v>
      </c>
      <c r="CQ153" s="167">
        <f t="shared" si="879"/>
        <v>3.7924747463765174E-2</v>
      </c>
      <c r="CR153" s="167">
        <f t="shared" si="879"/>
        <v>3.6675600518608187E-2</v>
      </c>
      <c r="CS153" s="167">
        <f t="shared" si="879"/>
        <v>7.6023922643990716E-3</v>
      </c>
      <c r="CT153" s="167">
        <f t="shared" si="879"/>
        <v>3.831948984625666E-2</v>
      </c>
      <c r="CU153" s="167">
        <f t="shared" si="879"/>
        <v>-3.0161398591495359E-2</v>
      </c>
      <c r="CV153" s="334">
        <f t="shared" si="879"/>
        <v>-4.5950766057013204E-2</v>
      </c>
      <c r="CW153" s="334">
        <f t="shared" si="879"/>
        <v>3.5526719386462124E-2</v>
      </c>
      <c r="CX153" s="314">
        <f t="shared" si="879"/>
        <v>-5.2615558055231215E-3</v>
      </c>
      <c r="CY153" s="314">
        <f t="shared" si="879"/>
        <v>-7.0061657722479187E-2</v>
      </c>
      <c r="CZ153" s="314">
        <f t="shared" si="879"/>
        <v>-8.0640281606146891E-3</v>
      </c>
      <c r="DA153" s="314">
        <f t="shared" si="879"/>
        <v>-1.1921775687657288E-2</v>
      </c>
      <c r="DB153" s="314">
        <f t="shared" si="879"/>
        <v>-5.4416534998172894E-3</v>
      </c>
      <c r="DC153" s="314">
        <f t="shared" si="879"/>
        <v>-1.7608195230070067E-2</v>
      </c>
      <c r="DD153" s="314">
        <f t="shared" si="879"/>
        <v>3.5228179611890287E-4</v>
      </c>
      <c r="DE153" s="314">
        <f t="shared" si="879"/>
        <v>1.8794263875175465E-2</v>
      </c>
      <c r="DF153" s="314">
        <f t="shared" si="879"/>
        <v>-2.2934140852779006E-2</v>
      </c>
      <c r="DG153" s="314">
        <f t="shared" si="879"/>
        <v>9.4393605157778726E-3</v>
      </c>
      <c r="DH153" s="314">
        <f t="shared" si="879"/>
        <v>7.918522750154966E-2</v>
      </c>
      <c r="DI153" s="350"/>
    </row>
    <row r="154" spans="1:113" x14ac:dyDescent="0.25">
      <c r="A154" s="139"/>
      <c r="B154" s="57" t="s">
        <v>34</v>
      </c>
      <c r="C154" s="199"/>
      <c r="D154" s="165">
        <f t="shared" si="871"/>
        <v>0.88263380116626444</v>
      </c>
      <c r="E154" s="165">
        <f t="shared" si="871"/>
        <v>0.9059643220338166</v>
      </c>
      <c r="F154" s="166">
        <f t="shared" si="871"/>
        <v>0.91249940672804042</v>
      </c>
      <c r="G154" s="165">
        <f t="shared" si="871"/>
        <v>0.89817141078009777</v>
      </c>
      <c r="H154" s="165">
        <f t="shared" si="871"/>
        <v>0.93152166046152052</v>
      </c>
      <c r="I154" s="165">
        <f t="shared" si="871"/>
        <v>0.87078377268124696</v>
      </c>
      <c r="J154" s="165">
        <f t="shared" si="871"/>
        <v>0.94127732615944182</v>
      </c>
      <c r="K154" s="165">
        <f t="shared" si="871"/>
        <v>0.88988093430015536</v>
      </c>
      <c r="L154" s="267">
        <f t="shared" si="871"/>
        <v>0.875329375826008</v>
      </c>
      <c r="M154" s="166">
        <f t="shared" si="871"/>
        <v>0.88515189349907486</v>
      </c>
      <c r="N154" s="165">
        <f t="shared" si="871"/>
        <v>0.89945127549690784</v>
      </c>
      <c r="O154" s="166">
        <f t="shared" si="871"/>
        <v>0.85058094329907674</v>
      </c>
      <c r="P154" s="165">
        <f t="shared" si="871"/>
        <v>0.811020527069228</v>
      </c>
      <c r="Q154" s="165">
        <f t="shared" si="871"/>
        <v>0.87275683892376132</v>
      </c>
      <c r="R154" s="165">
        <f t="shared" si="871"/>
        <v>0.86300954087632797</v>
      </c>
      <c r="S154" s="165">
        <f t="shared" si="871"/>
        <v>0.80427611139855859</v>
      </c>
      <c r="T154" s="165">
        <f t="shared" si="871"/>
        <v>0.81694281776675337</v>
      </c>
      <c r="U154" s="165">
        <f t="shared" si="871"/>
        <v>0.88828799857261487</v>
      </c>
      <c r="V154" s="165">
        <f t="shared" si="871"/>
        <v>0.85211946322387155</v>
      </c>
      <c r="W154" s="165">
        <f t="shared" si="871"/>
        <v>0.81921781668982907</v>
      </c>
      <c r="X154" s="267">
        <f t="shared" si="871"/>
        <v>0.83147922093972626</v>
      </c>
      <c r="Y154" s="166">
        <f t="shared" si="871"/>
        <v>0.82335024783546917</v>
      </c>
      <c r="Z154" s="236">
        <f t="shared" si="871"/>
        <v>0.85026295896399173</v>
      </c>
      <c r="AA154" s="236">
        <f t="shared" si="871"/>
        <v>0.88227129770822021</v>
      </c>
      <c r="AB154" s="236">
        <f t="shared" si="871"/>
        <v>0.86813111606821403</v>
      </c>
      <c r="AC154" s="236">
        <f t="shared" si="871"/>
        <v>0.85090696602094928</v>
      </c>
      <c r="AD154" s="236">
        <f t="shared" si="872"/>
        <v>0.79926888689902753</v>
      </c>
      <c r="AE154" s="236">
        <f t="shared" si="873"/>
        <v>0.78706540549028414</v>
      </c>
      <c r="AF154" s="236">
        <f t="shared" si="873"/>
        <v>0.84755107767559756</v>
      </c>
      <c r="AG154" s="236">
        <f t="shared" si="873"/>
        <v>0.81089980679687934</v>
      </c>
      <c r="AH154" s="236">
        <f t="shared" si="873"/>
        <v>0.78063611191802396</v>
      </c>
      <c r="AI154" s="165">
        <f t="shared" si="873"/>
        <v>0.74913587871249265</v>
      </c>
      <c r="AJ154" s="370">
        <f t="shared" si="873"/>
        <v>0.77969863518175886</v>
      </c>
      <c r="AK154" s="461">
        <f t="shared" ref="AK154:AO155" si="880">(AJ70+AJ147+AK98-AK70-AK147)/(AJ70+AJ147+AK98-AK147)</f>
        <v>0.6840960641971876</v>
      </c>
      <c r="AL154" s="437">
        <f t="shared" si="880"/>
        <v>0.77828523664608296</v>
      </c>
      <c r="AM154" s="437">
        <f t="shared" si="880"/>
        <v>0.84255636414005608</v>
      </c>
      <c r="AN154" s="437">
        <f t="shared" ref="AN154:AT154" si="881">(AM70+AM147+AN98-AN70-AN147)/(AM70+AM147+AN98-AN147)</f>
        <v>0.8389414745635847</v>
      </c>
      <c r="AO154" s="236">
        <f t="shared" si="881"/>
        <v>0.76190364668749433</v>
      </c>
      <c r="AP154" s="236">
        <f t="shared" si="881"/>
        <v>0.76154890523257424</v>
      </c>
      <c r="AQ154" s="236">
        <f t="shared" si="881"/>
        <v>0.77259143431740462</v>
      </c>
      <c r="AR154" s="236">
        <f t="shared" si="881"/>
        <v>0.73837674696083822</v>
      </c>
      <c r="AS154" s="236">
        <f t="shared" si="881"/>
        <v>0.69458333082919721</v>
      </c>
      <c r="AT154" s="236">
        <f t="shared" si="881"/>
        <v>0.80087706426390592</v>
      </c>
      <c r="AU154" s="165"/>
      <c r="AV154" s="370"/>
      <c r="AW154" s="408"/>
      <c r="AX154" s="190">
        <f t="shared" si="876"/>
        <v>-8.1135884443141126E-2</v>
      </c>
      <c r="AY154" s="191">
        <f t="shared" si="876"/>
        <v>-3.6654294548274451E-2</v>
      </c>
      <c r="AZ154" s="191">
        <f t="shared" si="876"/>
        <v>-5.4235504688346946E-2</v>
      </c>
      <c r="BA154" s="191">
        <f t="shared" si="876"/>
        <v>-0.10454051226144835</v>
      </c>
      <c r="BB154" s="191">
        <f t="shared" si="876"/>
        <v>-0.12300180184537984</v>
      </c>
      <c r="BC154" s="191">
        <f t="shared" si="876"/>
        <v>2.010169050058238E-2</v>
      </c>
      <c r="BD154" s="191">
        <f t="shared" si="876"/>
        <v>-9.4720079255864204E-2</v>
      </c>
      <c r="BE154" s="191">
        <f t="shared" si="876"/>
        <v>-7.9407384613649601E-2</v>
      </c>
      <c r="BF154" s="191">
        <f t="shared" si="876"/>
        <v>-5.0095605262764513E-2</v>
      </c>
      <c r="BG154" s="191">
        <f t="shared" si="876"/>
        <v>-6.9820384633985169E-2</v>
      </c>
      <c r="BH154" s="191">
        <f t="shared" si="877"/>
        <v>-5.4687027383158358E-2</v>
      </c>
      <c r="BI154" s="191">
        <f t="shared" si="877"/>
        <v>3.7257305914036545E-2</v>
      </c>
      <c r="BJ154" s="191">
        <f t="shared" si="877"/>
        <v>7.0418179432973974E-2</v>
      </c>
      <c r="BK154" s="191">
        <f t="shared" si="877"/>
        <v>-2.5035464551336171E-2</v>
      </c>
      <c r="BL154" s="191">
        <f t="shared" si="877"/>
        <v>-7.3858573930221105E-2</v>
      </c>
      <c r="BM154" s="191">
        <f t="shared" si="877"/>
        <v>-2.1399001741263569E-2</v>
      </c>
      <c r="BN154" s="191">
        <f t="shared" si="877"/>
        <v>3.7466832736857726E-2</v>
      </c>
      <c r="BO154" s="191">
        <f t="shared" si="877"/>
        <v>-8.7120609419569089E-2</v>
      </c>
      <c r="BP154" s="314">
        <f t="shared" si="877"/>
        <v>-8.3888884588318877E-2</v>
      </c>
      <c r="BQ154" s="314">
        <f t="shared" si="877"/>
        <v>-8.554738013452011E-2</v>
      </c>
      <c r="BR154" s="314">
        <f t="shared" si="877"/>
        <v>-6.2275261310133168E-2</v>
      </c>
      <c r="BS154" s="439">
        <f t="shared" si="877"/>
        <v>-0.16913116137922007</v>
      </c>
      <c r="BT154" s="380">
        <f t="shared" ref="BT154:BW155" si="882">IF(ISERROR((AL154-Z154)/Z154)=TRUE,0,(AL154-Z154)/Z154)</f>
        <v>-8.4653484617994518E-2</v>
      </c>
      <c r="BU154" s="380">
        <f t="shared" si="882"/>
        <v>-4.5014423195367775E-2</v>
      </c>
      <c r="BV154" s="380">
        <f t="shared" si="882"/>
        <v>-3.3623540228381502E-2</v>
      </c>
      <c r="BW154" s="380">
        <f>IF(ISERROR((AO154-AC154)/AC154)=TRUE,0,(AO154-AC154)/AC154)</f>
        <v>-0.10459817922240831</v>
      </c>
      <c r="BX154" s="380">
        <f>IF(ISERROR((AP154-AD154)/AD154)=TRUE,0,(AP154-AD154)/AD154)</f>
        <v>-4.719310645607365E-2</v>
      </c>
      <c r="BY154" s="380">
        <f>IF(ISERROR((AQ154-AE154)/AE154)=TRUE,0,(AQ154-AE154)/AE154)</f>
        <v>-1.8389794637033111E-2</v>
      </c>
      <c r="BZ154" s="380">
        <f>IF(ISERROR((AR154-AF154)/AF154)=TRUE,0,(AR154-AF154)/AF154)</f>
        <v>-0.12881150598518396</v>
      </c>
      <c r="CA154" s="380">
        <f>IF(ISERROR((AS154-AG154)/AG154)=TRUE,0,(AS154-AG154)/AG154)</f>
        <v>-0.14344124266984565</v>
      </c>
      <c r="CB154" s="380">
        <f>IF(ISERROR((AT154-AH154)/AH154)=TRUE,0,(AT154-AH154)/AH154)</f>
        <v>2.5928793245485304E-2</v>
      </c>
      <c r="CC154" s="199"/>
      <c r="CD154" s="167">
        <f t="shared" si="878"/>
        <v>-7.1613274097036439E-2</v>
      </c>
      <c r="CE154" s="167">
        <f t="shared" si="878"/>
        <v>-3.320748311005528E-2</v>
      </c>
      <c r="CF154" s="167">
        <f t="shared" si="878"/>
        <v>-4.9489865851712445E-2</v>
      </c>
      <c r="CG154" s="167">
        <f t="shared" si="878"/>
        <v>-9.3895299381539177E-2</v>
      </c>
      <c r="CH154" s="167">
        <f t="shared" si="878"/>
        <v>-0.11457884269476715</v>
      </c>
      <c r="CI154" s="167">
        <f t="shared" si="878"/>
        <v>1.7504225891367908E-2</v>
      </c>
      <c r="CJ154" s="167">
        <f t="shared" si="878"/>
        <v>-8.9157862935570265E-2</v>
      </c>
      <c r="CK154" s="167">
        <f t="shared" si="878"/>
        <v>-7.0663117610326287E-2</v>
      </c>
      <c r="CL154" s="167">
        <f t="shared" si="878"/>
        <v>-4.3850154886281745E-2</v>
      </c>
      <c r="CM154" s="167">
        <f t="shared" si="878"/>
        <v>-6.1801645663605687E-2</v>
      </c>
      <c r="CN154" s="167">
        <f t="shared" si="879"/>
        <v>-4.918831653291611E-2</v>
      </c>
      <c r="CO154" s="167">
        <f t="shared" si="879"/>
        <v>3.1690354409143473E-2</v>
      </c>
      <c r="CP154" s="167">
        <f t="shared" si="879"/>
        <v>5.7110588998986023E-2</v>
      </c>
      <c r="CQ154" s="167">
        <f t="shared" si="879"/>
        <v>-2.184987290281204E-2</v>
      </c>
      <c r="CR154" s="167">
        <f t="shared" si="879"/>
        <v>-6.3740653977300443E-2</v>
      </c>
      <c r="CS154" s="167">
        <f t="shared" si="879"/>
        <v>-1.7210705908274448E-2</v>
      </c>
      <c r="CT154" s="167">
        <f t="shared" si="879"/>
        <v>3.0608259908844193E-2</v>
      </c>
      <c r="CU154" s="167">
        <f t="shared" si="879"/>
        <v>-7.7388191775735526E-2</v>
      </c>
      <c r="CV154" s="334">
        <f t="shared" si="879"/>
        <v>-7.1483351305847598E-2</v>
      </c>
      <c r="CW154" s="334">
        <f t="shared" si="879"/>
        <v>-7.0081937977336417E-2</v>
      </c>
      <c r="CX154" s="314">
        <f t="shared" si="879"/>
        <v>-5.1780585757967401E-2</v>
      </c>
      <c r="CY154" s="314">
        <f t="shared" si="879"/>
        <v>-0.13925418363828157</v>
      </c>
      <c r="CZ154" s="314">
        <f t="shared" si="879"/>
        <v>-7.1977722317908777E-2</v>
      </c>
      <c r="DA154" s="314">
        <f t="shared" si="879"/>
        <v>-3.9714933568164135E-2</v>
      </c>
      <c r="DB154" s="314">
        <f t="shared" si="879"/>
        <v>-2.9189641504629327E-2</v>
      </c>
      <c r="DC154" s="314">
        <f t="shared" ref="DC154:DH155" si="883">AO154-AC154</f>
        <v>-8.9003319333454955E-2</v>
      </c>
      <c r="DD154" s="314">
        <f t="shared" si="883"/>
        <v>-3.7719981666453295E-2</v>
      </c>
      <c r="DE154" s="314">
        <f t="shared" si="883"/>
        <v>-1.4473971172879518E-2</v>
      </c>
      <c r="DF154" s="314">
        <f t="shared" si="883"/>
        <v>-0.10917433071475935</v>
      </c>
      <c r="DG154" s="314">
        <f>AS154-AG154</f>
        <v>-0.11631647596768213</v>
      </c>
      <c r="DH154" s="314">
        <f>AT154-AH154</f>
        <v>2.0240952345881968E-2</v>
      </c>
      <c r="DI154" s="350"/>
    </row>
    <row r="155" spans="1:113" ht="15.75" thickBot="1" x14ac:dyDescent="0.3">
      <c r="A155" s="139"/>
      <c r="B155" s="63" t="s">
        <v>35</v>
      </c>
      <c r="C155" s="200"/>
      <c r="D155" s="171">
        <f t="shared" si="871"/>
        <v>0.65848321244047647</v>
      </c>
      <c r="E155" s="171">
        <f t="shared" si="871"/>
        <v>0.6604888453559149</v>
      </c>
      <c r="F155" s="172">
        <f t="shared" si="871"/>
        <v>0.63219296236192701</v>
      </c>
      <c r="G155" s="171">
        <f t="shared" si="871"/>
        <v>0.66220486856301786</v>
      </c>
      <c r="H155" s="171">
        <f t="shared" si="871"/>
        <v>0.66480878563136825</v>
      </c>
      <c r="I155" s="171">
        <f t="shared" si="871"/>
        <v>0.64341135031137409</v>
      </c>
      <c r="J155" s="171">
        <f t="shared" si="871"/>
        <v>0.66624546403879958</v>
      </c>
      <c r="K155" s="171">
        <f t="shared" si="871"/>
        <v>0.57629131681050949</v>
      </c>
      <c r="L155" s="268">
        <f t="shared" si="871"/>
        <v>0.63623913170655577</v>
      </c>
      <c r="M155" s="172">
        <f t="shared" si="871"/>
        <v>0.66918368623872737</v>
      </c>
      <c r="N155" s="171">
        <f t="shared" si="871"/>
        <v>0.62490944399519943</v>
      </c>
      <c r="O155" s="172">
        <f t="shared" si="871"/>
        <v>0.60842927730362717</v>
      </c>
      <c r="P155" s="171">
        <f t="shared" si="871"/>
        <v>0.527177507035965</v>
      </c>
      <c r="Q155" s="171">
        <f t="shared" si="871"/>
        <v>0.54942760616679587</v>
      </c>
      <c r="R155" s="171">
        <f t="shared" si="871"/>
        <v>0.51977932995090836</v>
      </c>
      <c r="S155" s="171">
        <f t="shared" si="871"/>
        <v>0.52860744065844911</v>
      </c>
      <c r="T155" s="171">
        <f t="shared" si="871"/>
        <v>0.53593763330848077</v>
      </c>
      <c r="U155" s="171">
        <f t="shared" si="871"/>
        <v>0.56546393253607818</v>
      </c>
      <c r="V155" s="171">
        <f t="shared" si="871"/>
        <v>0.50748834216673466</v>
      </c>
      <c r="W155" s="171">
        <f t="shared" si="871"/>
        <v>0.45579484231024309</v>
      </c>
      <c r="X155" s="268">
        <f t="shared" si="871"/>
        <v>0.49737058400887246</v>
      </c>
      <c r="Y155" s="172">
        <f t="shared" si="871"/>
        <v>0.52139638333018967</v>
      </c>
      <c r="Z155" s="171">
        <f t="shared" si="871"/>
        <v>0.52074246181685635</v>
      </c>
      <c r="AA155" s="171">
        <f t="shared" si="871"/>
        <v>0.56711425915678182</v>
      </c>
      <c r="AB155" s="171">
        <f t="shared" si="871"/>
        <v>0.49380593177539017</v>
      </c>
      <c r="AC155" s="171">
        <f t="shared" si="871"/>
        <v>0.45354242149485036</v>
      </c>
      <c r="AD155" s="171">
        <f t="shared" si="872"/>
        <v>0.45696377825656431</v>
      </c>
      <c r="AE155" s="171">
        <f t="shared" si="873"/>
        <v>0.46648589329085149</v>
      </c>
      <c r="AF155" s="171">
        <f t="shared" si="873"/>
        <v>0.52249712413455407</v>
      </c>
      <c r="AG155" s="171">
        <f>(AF71+AF148+AG99-AG71-AG148)/(AF71+AF148+AG99-AG148)</f>
        <v>0.50733395238114487</v>
      </c>
      <c r="AH155" s="303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1">
        <f>(AI71+AI148+AJ99-AJ71-AJ148)/(AI71+AI148+AJ99-AJ148)</f>
        <v>0.51951552858468286</v>
      </c>
      <c r="AK155" s="462">
        <f t="shared" si="880"/>
        <v>0.50426890506727917</v>
      </c>
      <c r="AL155" s="172">
        <f t="shared" si="880"/>
        <v>0.54365970697200494</v>
      </c>
      <c r="AM155" s="172">
        <f t="shared" si="880"/>
        <v>0.59719763869281539</v>
      </c>
      <c r="AN155" s="172">
        <f t="shared" si="880"/>
        <v>0.52410339457209554</v>
      </c>
      <c r="AO155" s="171">
        <f t="shared" si="880"/>
        <v>0.49227865555266248</v>
      </c>
      <c r="AP155" s="171">
        <f>(AO71+AO148+AP99-AP71-AP148)/(AO71+AO148+AP99-AP148)</f>
        <v>0.48329768547402802</v>
      </c>
      <c r="AQ155" s="171">
        <f>(AP71+AP148+AQ99-AQ71-AQ148)/(AP71+AP148+AQ99-AQ148)</f>
        <v>0.47853387199186076</v>
      </c>
      <c r="AR155" s="171">
        <f>(AQ71+AQ148+AR99-AR71-AR148)/(AQ71+AQ148+AR99-AR148)</f>
        <v>0.53405013234530307</v>
      </c>
      <c r="AS155" s="171">
        <f>(AR71+AR148+AS99-AS71-AS148)/(AR71+AR148+AS99-AS148)</f>
        <v>0.48980805945963007</v>
      </c>
      <c r="AT155" s="171">
        <f>(AS71+AS148+AT99-AT71-AT148)/(AS71+AS148+AT99-AT148)</f>
        <v>0.65271558729138413</v>
      </c>
      <c r="AU155" s="171"/>
      <c r="AV155" s="371"/>
      <c r="AW155" s="200"/>
      <c r="AX155" s="173">
        <f t="shared" si="876"/>
        <v>-0.19940630668147952</v>
      </c>
      <c r="AY155" s="174">
        <f t="shared" si="876"/>
        <v>-0.16815006032277793</v>
      </c>
      <c r="AZ155" s="174">
        <f t="shared" si="876"/>
        <v>-0.17781538091001789</v>
      </c>
      <c r="BA155" s="174">
        <f t="shared" si="876"/>
        <v>-0.20174636920817976</v>
      </c>
      <c r="BB155" s="174">
        <f t="shared" si="876"/>
        <v>-0.19384694532954866</v>
      </c>
      <c r="BC155" s="174">
        <f t="shared" si="876"/>
        <v>-0.12114709778988797</v>
      </c>
      <c r="BD155" s="174">
        <f t="shared" si="876"/>
        <v>-0.2382862329893769</v>
      </c>
      <c r="BE155" s="174">
        <f t="shared" si="876"/>
        <v>-0.20908951945893517</v>
      </c>
      <c r="BF155" s="174">
        <f t="shared" si="876"/>
        <v>-0.21826470705315218</v>
      </c>
      <c r="BG155" s="174">
        <f t="shared" si="876"/>
        <v>-0.22084713950395893</v>
      </c>
      <c r="BH155" s="174">
        <f t="shared" si="877"/>
        <v>-0.16669132332578943</v>
      </c>
      <c r="BI155" s="174">
        <f t="shared" si="877"/>
        <v>-6.79043887071656E-2</v>
      </c>
      <c r="BJ155" s="174">
        <f t="shared" si="877"/>
        <v>-6.3302350375692637E-2</v>
      </c>
      <c r="BK155" s="174">
        <f t="shared" si="877"/>
        <v>-0.17451832342555532</v>
      </c>
      <c r="BL155" s="174">
        <f t="shared" si="877"/>
        <v>-0.12085042262122428</v>
      </c>
      <c r="BM155" s="174">
        <f t="shared" si="877"/>
        <v>-0.11751924507573555</v>
      </c>
      <c r="BN155" s="174">
        <f t="shared" si="877"/>
        <v>-2.5078494844549316E-2</v>
      </c>
      <c r="BO155" s="174">
        <f t="shared" si="877"/>
        <v>-0.10280050912217015</v>
      </c>
      <c r="BP155" s="308">
        <f>IF(ISERROR((AH155-V155)/V155)=TRUE,0,(AH155-V155)/V155)</f>
        <v>-1.759883239571423E-2</v>
      </c>
      <c r="BQ155" s="308">
        <f t="shared" si="877"/>
        <v>5.2410172837450274E-2</v>
      </c>
      <c r="BR155" s="308">
        <f t="shared" si="877"/>
        <v>4.4524033563302493E-2</v>
      </c>
      <c r="BS155" s="440">
        <f>IF(ISERROR((AK155-Y155)/Y155)=TRUE,0,(AK155-Y155)/Y155)</f>
        <v>-3.2849246390080959E-2</v>
      </c>
      <c r="BT155" s="381">
        <f t="shared" si="882"/>
        <v>4.400878905705316E-2</v>
      </c>
      <c r="BU155" s="381">
        <f t="shared" si="882"/>
        <v>5.3046417102548746E-2</v>
      </c>
      <c r="BV155" s="381">
        <f t="shared" si="882"/>
        <v>6.1354999701555432E-2</v>
      </c>
      <c r="BW155" s="381">
        <f t="shared" si="882"/>
        <v>8.5408182833569726E-2</v>
      </c>
      <c r="BX155" s="381">
        <f>IF(ISERROR((AP155-AD155)/AD155)=TRUE,0,(AP155-AD155)/AD155)</f>
        <v>5.7627996945259885E-2</v>
      </c>
      <c r="BY155" s="381">
        <f>IF(ISERROR((AQ155-AE155)/AE155)=TRUE,0,(AQ155-AE155)/AE155)</f>
        <v>2.5827101900158456E-2</v>
      </c>
      <c r="BZ155" s="381">
        <f>IF(ISERROR((AR155-AF155)/AF155)=TRUE,0,(AR155-AF155)/AF155)</f>
        <v>2.2111142199844645E-2</v>
      </c>
      <c r="CA155" s="381">
        <f>IF(ISERROR((AS155-AG155)/AG155)=TRUE,0,(AS155-AG155)/AG155)</f>
        <v>-3.4545081872123781E-2</v>
      </c>
      <c r="CB155" s="381">
        <f>IF(ISERROR((AT155-AH155)/AH155)=TRUE,0,(AT155-AH155)/AH155)</f>
        <v>0.30920918600259778</v>
      </c>
      <c r="CC155" s="200"/>
      <c r="CD155" s="173">
        <f t="shared" si="878"/>
        <v>-0.13130570540451147</v>
      </c>
      <c r="CE155" s="174">
        <f t="shared" si="878"/>
        <v>-0.11106123918911903</v>
      </c>
      <c r="CF155" s="174">
        <f t="shared" si="878"/>
        <v>-0.11241363241101865</v>
      </c>
      <c r="CG155" s="174">
        <f t="shared" si="878"/>
        <v>-0.13359742790456874</v>
      </c>
      <c r="CH155" s="174">
        <f t="shared" si="878"/>
        <v>-0.12887115232288748</v>
      </c>
      <c r="CI155" s="174">
        <f t="shared" si="878"/>
        <v>-7.7947417775295902E-2</v>
      </c>
      <c r="CJ155" s="174">
        <f t="shared" si="878"/>
        <v>-0.15875712187206492</v>
      </c>
      <c r="CK155" s="174">
        <f t="shared" si="878"/>
        <v>-0.1204964745002664</v>
      </c>
      <c r="CL155" s="174">
        <f t="shared" si="878"/>
        <v>-0.13886854769768331</v>
      </c>
      <c r="CM155" s="174">
        <f t="shared" si="878"/>
        <v>-0.1477873029085377</v>
      </c>
      <c r="CN155" s="174">
        <f t="shared" si="879"/>
        <v>-0.10416698217834308</v>
      </c>
      <c r="CO155" s="174">
        <f t="shared" si="879"/>
        <v>-4.131501814684535E-2</v>
      </c>
      <c r="CP155" s="174">
        <f t="shared" si="879"/>
        <v>-3.3371575260574826E-2</v>
      </c>
      <c r="CQ155" s="174">
        <f t="shared" si="879"/>
        <v>-9.5885184671945511E-2</v>
      </c>
      <c r="CR155" s="174">
        <f t="shared" si="879"/>
        <v>-6.2815551694344052E-2</v>
      </c>
      <c r="CS155" s="174">
        <f t="shared" si="879"/>
        <v>-6.2121547367597618E-2</v>
      </c>
      <c r="CT155" s="174">
        <f t="shared" si="879"/>
        <v>-1.3440509173926696E-2</v>
      </c>
      <c r="CU155" s="174">
        <f t="shared" si="879"/>
        <v>-5.8129980154933314E-2</v>
      </c>
      <c r="CV155" s="308">
        <f t="shared" si="879"/>
        <v>-8.9312022765712373E-3</v>
      </c>
      <c r="CW155" s="308">
        <f t="shared" si="879"/>
        <v>2.3888286463898234E-2</v>
      </c>
      <c r="CX155" s="308">
        <f t="shared" si="879"/>
        <v>2.2144944575810399E-2</v>
      </c>
      <c r="CY155" s="308">
        <f t="shared" si="879"/>
        <v>-1.71274782629105E-2</v>
      </c>
      <c r="CZ155" s="308">
        <f t="shared" si="879"/>
        <v>2.2917245155148591E-2</v>
      </c>
      <c r="DA155" s="308">
        <f>AM155-AA155</f>
        <v>3.0083379536033572E-2</v>
      </c>
      <c r="DB155" s="308">
        <f>AN155-AB155</f>
        <v>3.0297462796705366E-2</v>
      </c>
      <c r="DC155" s="308">
        <f t="shared" si="883"/>
        <v>3.8736234057812124E-2</v>
      </c>
      <c r="DD155" s="308">
        <f t="shared" si="883"/>
        <v>2.6333907217463703E-2</v>
      </c>
      <c r="DE155" s="308">
        <f t="shared" si="883"/>
        <v>1.2047978701009265E-2</v>
      </c>
      <c r="DF155" s="308">
        <f t="shared" si="883"/>
        <v>1.1553008210749005E-2</v>
      </c>
      <c r="DG155" s="308">
        <f t="shared" si="883"/>
        <v>-1.7525892921514796E-2</v>
      </c>
      <c r="DH155" s="308">
        <f>AT155-AH155</f>
        <v>0.1541584474012207</v>
      </c>
      <c r="DI155" s="351"/>
    </row>
    <row r="156" spans="1:113" x14ac:dyDescent="0.25">
      <c r="A156" s="139"/>
    </row>
    <row r="157" spans="1:113" x14ac:dyDescent="0.25">
      <c r="B157" s="1" t="s">
        <v>22</v>
      </c>
    </row>
    <row r="158" spans="1:113" x14ac:dyDescent="0.25">
      <c r="B158" s="29" t="s">
        <v>187</v>
      </c>
    </row>
    <row r="159" spans="1:113" x14ac:dyDescent="0.25">
      <c r="B159" s="2" t="s">
        <v>165</v>
      </c>
    </row>
    <row r="161" spans="2:2" x14ac:dyDescent="0.25">
      <c r="B161" s="30"/>
    </row>
  </sheetData>
  <mergeCells count="8">
    <mergeCell ref="B1:CD1"/>
    <mergeCell ref="C4:I4"/>
    <mergeCell ref="C3:I3"/>
    <mergeCell ref="C2:I2"/>
    <mergeCell ref="C7:L7"/>
    <mergeCell ref="M7:X7"/>
    <mergeCell ref="Y7:AJ7"/>
    <mergeCell ref="AK7:AV7"/>
  </mergeCells>
  <phoneticPr fontId="13" type="noConversion"/>
  <pageMargins left="0.25" right="0.25" top="0.25" bottom="0.25" header="0.3" footer="0"/>
  <pageSetup paperSize="3" scale="1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J161"/>
  <sheetViews>
    <sheetView zoomScale="8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40625" defaultRowHeight="15" x14ac:dyDescent="0.25"/>
  <cols>
    <col min="1" max="1" width="4.7109375" style="137" customWidth="1"/>
    <col min="2" max="2" width="40.7109375" style="2" customWidth="1"/>
    <col min="3" max="46" width="13.7109375" style="2" customWidth="1"/>
    <col min="47" max="48" width="13.7109375" style="2" hidden="1" customWidth="1"/>
    <col min="49" max="112" width="13.7109375" style="2" customWidth="1"/>
    <col min="113" max="113" width="3.85546875" style="338" customWidth="1"/>
    <col min="114" max="114" width="13.7109375" style="2" hidden="1" customWidth="1"/>
    <col min="115" max="115" width="9.140625" style="2" customWidth="1"/>
    <col min="116" max="16384" width="9.140625" style="2"/>
  </cols>
  <sheetData>
    <row r="1" spans="1:114" ht="16.5" thickTop="1" thickBot="1" x14ac:dyDescent="0.3">
      <c r="B1" s="501" t="s">
        <v>16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502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</row>
    <row r="2" spans="1:114" ht="27.6" customHeight="1" thickTop="1" x14ac:dyDescent="0.35">
      <c r="B2" s="206" t="s">
        <v>163</v>
      </c>
      <c r="C2" s="506" t="s">
        <v>570</v>
      </c>
      <c r="D2" s="506"/>
      <c r="E2" s="506"/>
      <c r="F2" s="506"/>
      <c r="G2" s="506"/>
      <c r="H2" s="506"/>
      <c r="I2" s="50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C2" s="6"/>
      <c r="CD2" s="7"/>
      <c r="DJ2" s="6"/>
    </row>
    <row r="3" spans="1:114" ht="27.6" customHeight="1" x14ac:dyDescent="0.35">
      <c r="B3" s="206" t="s">
        <v>572</v>
      </c>
      <c r="C3" s="505" t="s">
        <v>574</v>
      </c>
      <c r="D3" s="505"/>
      <c r="E3" s="505"/>
      <c r="F3" s="505"/>
      <c r="G3" s="505"/>
      <c r="H3" s="505"/>
      <c r="I3" s="50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C3" s="8"/>
      <c r="CD3" s="9"/>
      <c r="DJ3" s="8"/>
    </row>
    <row r="4" spans="1:114" ht="27.6" customHeight="1" x14ac:dyDescent="0.35">
      <c r="B4" s="206" t="s">
        <v>0</v>
      </c>
      <c r="C4" s="503">
        <v>44835</v>
      </c>
      <c r="D4" s="504"/>
      <c r="E4" s="504"/>
      <c r="F4" s="504"/>
      <c r="G4" s="504"/>
      <c r="H4" s="504"/>
      <c r="I4" s="50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C4" s="8"/>
      <c r="CD4" s="10"/>
      <c r="DJ4" s="8"/>
    </row>
    <row r="5" spans="1:114" x14ac:dyDescent="0.2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C5" s="8"/>
      <c r="CD5" s="10"/>
      <c r="DJ5" s="8"/>
    </row>
    <row r="6" spans="1:114" ht="15.75" thickBot="1" x14ac:dyDescent="0.3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C6" s="17"/>
      <c r="CD6" s="19"/>
      <c r="CY6" s="397"/>
      <c r="CZ6" s="397"/>
      <c r="DA6" s="397"/>
      <c r="DB6" s="397"/>
      <c r="DC6" s="397"/>
      <c r="DD6" s="397"/>
      <c r="DE6" s="397"/>
      <c r="DF6" s="397"/>
      <c r="DG6" s="397"/>
      <c r="DH6" s="397"/>
      <c r="DJ6" s="17" t="s">
        <v>413</v>
      </c>
    </row>
    <row r="7" spans="1:114" s="3" customFormat="1" ht="15.75" thickBot="1" x14ac:dyDescent="0.3">
      <c r="A7" s="138"/>
      <c r="B7" s="20"/>
      <c r="C7" s="507">
        <v>2019</v>
      </c>
      <c r="D7" s="508"/>
      <c r="E7" s="508"/>
      <c r="F7" s="508"/>
      <c r="G7" s="508"/>
      <c r="H7" s="508"/>
      <c r="I7" s="508"/>
      <c r="J7" s="508"/>
      <c r="K7" s="508"/>
      <c r="L7" s="509"/>
      <c r="M7" s="508">
        <v>2020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9"/>
      <c r="Y7" s="508">
        <v>2021</v>
      </c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9"/>
      <c r="AK7" s="508">
        <v>2022</v>
      </c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9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21" t="s">
        <v>577</v>
      </c>
      <c r="CD7" s="22"/>
      <c r="CE7" s="22"/>
      <c r="CF7" s="22"/>
      <c r="CG7" s="22"/>
      <c r="CH7" s="22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395"/>
      <c r="CZ7" s="434"/>
      <c r="DA7" s="478"/>
      <c r="DB7" s="395"/>
      <c r="DC7" s="395"/>
      <c r="DD7" s="395"/>
      <c r="DE7" s="395"/>
      <c r="DF7" s="386"/>
      <c r="DG7" s="395"/>
      <c r="DH7" s="395"/>
      <c r="DI7" s="473"/>
      <c r="DJ7" s="343" t="s">
        <v>79</v>
      </c>
    </row>
    <row r="8" spans="1:114" ht="15.75" thickBot="1" x14ac:dyDescent="0.3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2" t="s">
        <v>4</v>
      </c>
      <c r="AK8" s="416" t="s">
        <v>5</v>
      </c>
      <c r="AL8" s="422" t="s">
        <v>6</v>
      </c>
      <c r="AM8" s="28" t="s">
        <v>7</v>
      </c>
      <c r="AN8" s="28" t="s">
        <v>8</v>
      </c>
      <c r="AO8" s="28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339" t="s">
        <v>822</v>
      </c>
      <c r="BT8" s="339" t="s">
        <v>823</v>
      </c>
      <c r="BU8" s="339" t="s">
        <v>824</v>
      </c>
      <c r="BV8" s="339" t="s">
        <v>826</v>
      </c>
      <c r="BW8" s="479" t="s">
        <v>829</v>
      </c>
      <c r="BX8" s="479" t="s">
        <v>831</v>
      </c>
      <c r="BY8" s="479" t="s">
        <v>832</v>
      </c>
      <c r="BZ8" s="479" t="s">
        <v>833</v>
      </c>
      <c r="CA8" s="479" t="s">
        <v>835</v>
      </c>
      <c r="CB8" s="479" t="s">
        <v>836</v>
      </c>
      <c r="CC8" s="337" t="s">
        <v>792</v>
      </c>
      <c r="CD8" s="27" t="s">
        <v>793</v>
      </c>
      <c r="CE8" s="27" t="s">
        <v>794</v>
      </c>
      <c r="CF8" s="27" t="s">
        <v>795</v>
      </c>
      <c r="CG8" s="27" t="s">
        <v>796</v>
      </c>
      <c r="CH8" s="27" t="s">
        <v>797</v>
      </c>
      <c r="CI8" s="209" t="s">
        <v>798</v>
      </c>
      <c r="CJ8" s="209" t="s">
        <v>799</v>
      </c>
      <c r="CK8" s="209" t="s">
        <v>800</v>
      </c>
      <c r="CL8" s="209" t="s">
        <v>801</v>
      </c>
      <c r="CM8" s="209" t="s">
        <v>802</v>
      </c>
      <c r="CN8" s="209" t="s">
        <v>803</v>
      </c>
      <c r="CO8" s="209" t="s">
        <v>804</v>
      </c>
      <c r="CP8" s="209" t="s">
        <v>805</v>
      </c>
      <c r="CQ8" s="209" t="s">
        <v>806</v>
      </c>
      <c r="CR8" s="209" t="s">
        <v>807</v>
      </c>
      <c r="CS8" s="209" t="s">
        <v>808</v>
      </c>
      <c r="CT8" s="209" t="s">
        <v>811</v>
      </c>
      <c r="CU8" s="209" t="s">
        <v>813</v>
      </c>
      <c r="CV8" s="209" t="s">
        <v>815</v>
      </c>
      <c r="CW8" s="209" t="s">
        <v>816</v>
      </c>
      <c r="CX8" s="339" t="s">
        <v>817</v>
      </c>
      <c r="CY8" s="388" t="s">
        <v>822</v>
      </c>
      <c r="CZ8" s="482" t="s">
        <v>823</v>
      </c>
      <c r="DA8" s="482" t="s">
        <v>824</v>
      </c>
      <c r="DB8" s="482" t="s">
        <v>826</v>
      </c>
      <c r="DC8" s="482" t="s">
        <v>829</v>
      </c>
      <c r="DD8" s="482" t="s">
        <v>831</v>
      </c>
      <c r="DE8" s="482" t="s">
        <v>832</v>
      </c>
      <c r="DF8" s="482" t="s">
        <v>833</v>
      </c>
      <c r="DG8" s="482" t="s">
        <v>835</v>
      </c>
      <c r="DH8" s="493" t="s">
        <v>836</v>
      </c>
      <c r="DI8" s="399"/>
      <c r="DJ8" s="344">
        <v>44863</v>
      </c>
    </row>
    <row r="9" spans="1:114" s="56" customFormat="1" x14ac:dyDescent="0.2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52"/>
      <c r="AO9" s="52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387"/>
      <c r="BT9" s="387"/>
      <c r="BU9" s="387"/>
      <c r="BV9" s="387"/>
      <c r="BW9" s="387"/>
      <c r="BX9" s="387"/>
      <c r="BY9" s="387"/>
      <c r="BZ9" s="387"/>
      <c r="CA9" s="387"/>
      <c r="CB9" s="387"/>
      <c r="CC9" s="51"/>
      <c r="CD9" s="54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243"/>
      <c r="CW9" s="243"/>
      <c r="CX9" s="243"/>
      <c r="CY9" s="55"/>
      <c r="CZ9" s="424"/>
      <c r="DA9" s="424"/>
      <c r="DB9" s="424"/>
      <c r="DC9" s="424"/>
      <c r="DD9" s="424"/>
      <c r="DE9" s="424"/>
      <c r="DF9" s="424"/>
      <c r="DG9" s="424"/>
      <c r="DH9" s="494"/>
      <c r="DI9" s="477"/>
      <c r="DJ9" s="53"/>
    </row>
    <row r="10" spans="1:114" s="56" customFormat="1" x14ac:dyDescent="0.25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47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4">
        <v>409538</v>
      </c>
      <c r="V10" s="214">
        <v>411519</v>
      </c>
      <c r="W10" s="214">
        <v>412275</v>
      </c>
      <c r="X10" s="247">
        <v>412575</v>
      </c>
      <c r="Y10" s="228">
        <v>411563</v>
      </c>
      <c r="Z10" s="214">
        <v>411456</v>
      </c>
      <c r="AA10" s="214">
        <v>411217</v>
      </c>
      <c r="AB10" s="214">
        <v>411633</v>
      </c>
      <c r="AC10" s="214">
        <v>410876</v>
      </c>
      <c r="AD10" s="214">
        <v>411604</v>
      </c>
      <c r="AE10" s="214">
        <v>405517</v>
      </c>
      <c r="AF10" s="214">
        <v>407321</v>
      </c>
      <c r="AG10" s="214">
        <v>406882</v>
      </c>
      <c r="AH10" s="214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59">
        <v>406650</v>
      </c>
      <c r="AN10" s="59">
        <v>406806</v>
      </c>
      <c r="AO10" s="59">
        <v>406007</v>
      </c>
      <c r="AP10" s="214">
        <v>404290</v>
      </c>
      <c r="AQ10" s="214">
        <v>405215</v>
      </c>
      <c r="AR10" s="214">
        <v>404723</v>
      </c>
      <c r="AS10" s="214">
        <v>405029</v>
      </c>
      <c r="AT10" s="214">
        <v>405624</v>
      </c>
      <c r="AU10" s="59"/>
      <c r="AV10" s="99"/>
      <c r="AW10" s="401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07">
        <f t="shared" si="1"/>
        <v>-8.5731157006116356E-3</v>
      </c>
      <c r="BQ10" s="307">
        <f t="shared" ref="BQ10:BR15" si="2">IF(ISERROR((AI10-W10)/W10)=TRUE,0,(AI10-W10)/W10)</f>
        <v>-1.1965314413922746E-2</v>
      </c>
      <c r="BR10" s="403">
        <f t="shared" si="2"/>
        <v>-9.8866872689813978E-3</v>
      </c>
      <c r="BS10" s="403">
        <f t="shared" ref="BS10:CB15" si="3">IF(ISERROR((AK10-Y10)/Y10)=TRUE,0,(AK10-Y10)/Y10)</f>
        <v>-6.3270993748223234E-3</v>
      </c>
      <c r="BT10" s="403">
        <f t="shared" ref="BT10:CB10" si="4">IF(ISERROR((AL10-Z10)/Z10)=TRUE,0,(AL10-Z10)/Z10)</f>
        <v>-7.1016098926738221E-3</v>
      </c>
      <c r="BU10" s="403">
        <f t="shared" si="4"/>
        <v>-1.1106058358482261E-2</v>
      </c>
      <c r="BV10" s="403">
        <f t="shared" si="4"/>
        <v>-1.1726465079330374E-2</v>
      </c>
      <c r="BW10" s="316">
        <f t="shared" si="4"/>
        <v>-1.185029059862343E-2</v>
      </c>
      <c r="BX10" s="316">
        <f t="shared" si="4"/>
        <v>-1.7769506613152446E-2</v>
      </c>
      <c r="BY10" s="316">
        <f t="shared" si="4"/>
        <v>-7.447283344471379E-4</v>
      </c>
      <c r="BZ10" s="316">
        <f t="shared" si="4"/>
        <v>-6.378261862265879E-3</v>
      </c>
      <c r="CA10" s="316">
        <f t="shared" si="4"/>
        <v>-4.5541459194557632E-3</v>
      </c>
      <c r="CB10" s="316">
        <f t="shared" si="4"/>
        <v>-5.8015985646742204E-3</v>
      </c>
      <c r="CC10" s="58">
        <f>O10-C10</f>
        <v>5017</v>
      </c>
      <c r="CD10" s="61">
        <f>P10-D10</f>
        <v>5785</v>
      </c>
      <c r="CE10" s="62">
        <f>Q10-E10</f>
        <v>5835</v>
      </c>
      <c r="CF10" s="62">
        <f>R10-F10</f>
        <v>6240</v>
      </c>
      <c r="CG10" s="62">
        <f>S10-G10</f>
        <v>5670</v>
      </c>
      <c r="CH10" s="62">
        <f>T10-H10</f>
        <v>6768</v>
      </c>
      <c r="CI10" s="62">
        <f>U10-I10</f>
        <v>6539</v>
      </c>
      <c r="CJ10" s="62">
        <f>V10-J10</f>
        <v>8075</v>
      </c>
      <c r="CK10" s="62">
        <f>W10-K10</f>
        <v>7597</v>
      </c>
      <c r="CL10" s="62">
        <f>X10-L10</f>
        <v>6569</v>
      </c>
      <c r="CM10" s="62">
        <f>Y10-M10</f>
        <v>5595</v>
      </c>
      <c r="CN10" s="62">
        <f>Z10-N10</f>
        <v>4812</v>
      </c>
      <c r="CO10" s="62">
        <f>AA10-O10</f>
        <v>3761</v>
      </c>
      <c r="CP10" s="62">
        <f>AB10-P10</f>
        <v>3188</v>
      </c>
      <c r="CQ10" s="62">
        <f>AC10-Q10</f>
        <v>2732</v>
      </c>
      <c r="CR10" s="62">
        <f>AD10-R10</f>
        <v>3237</v>
      </c>
      <c r="CS10" s="62">
        <f>AE10-S10</f>
        <v>-2555</v>
      </c>
      <c r="CT10" s="62">
        <f>AF10-T10</f>
        <v>-1984</v>
      </c>
      <c r="CU10" s="62">
        <f>AG10-U10</f>
        <v>-2656</v>
      </c>
      <c r="CV10" s="320">
        <f>AH10-V10</f>
        <v>-3528</v>
      </c>
      <c r="CW10" s="320">
        <f>AI10-W10</f>
        <v>-4933</v>
      </c>
      <c r="CX10" s="320">
        <f>AJ10-X10</f>
        <v>-4079</v>
      </c>
      <c r="CY10" s="62">
        <f>AK10-Y10</f>
        <v>-2604</v>
      </c>
      <c r="CZ10" s="100">
        <f>AL10-Z10</f>
        <v>-2922</v>
      </c>
      <c r="DA10" s="100">
        <f>AM10-AA10</f>
        <v>-4567</v>
      </c>
      <c r="DB10" s="100">
        <f>AN10-AB10</f>
        <v>-4827</v>
      </c>
      <c r="DC10" s="100">
        <f>AO10-AC10</f>
        <v>-4869</v>
      </c>
      <c r="DD10" s="100">
        <f>AP10-AD10</f>
        <v>-7314</v>
      </c>
      <c r="DE10" s="100">
        <f>AQ10-AE10</f>
        <v>-302</v>
      </c>
      <c r="DF10" s="100">
        <f>AR10-AF10</f>
        <v>-2598</v>
      </c>
      <c r="DG10" s="100">
        <f>AS10-AG10</f>
        <v>-1853</v>
      </c>
      <c r="DH10" s="428">
        <f>AT10-AH10</f>
        <v>-2367</v>
      </c>
      <c r="DI10" s="477"/>
      <c r="DJ10" s="60">
        <f>IF(ISERROR(GETPIVOTDATA("VALUE",'CSS WK pvt'!$J$2,"DT_FILE",DJ$8,"COMMODITY",DJ$6,"TRIM_CAT",TRIM(B10),"TRIM_LINE",A9))=TRUE,0,GETPIVOTDATA("VALUE",'CSS WK pvt'!$J$2,"DT_FILE",DJ$8,"COMMODITY",DJ$6,"TRIM_CAT",TRIM(B10),"TRIM_LINE",A9))</f>
        <v>405624</v>
      </c>
    </row>
    <row r="11" spans="1:114" s="56" customFormat="1" x14ac:dyDescent="0.25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47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4">
        <v>33286</v>
      </c>
      <c r="V11" s="214">
        <v>31441</v>
      </c>
      <c r="W11" s="214">
        <v>30980</v>
      </c>
      <c r="X11" s="247">
        <v>30773</v>
      </c>
      <c r="Y11" s="228">
        <v>32042</v>
      </c>
      <c r="Z11" s="214">
        <v>32487</v>
      </c>
      <c r="AA11" s="214">
        <v>32709</v>
      </c>
      <c r="AB11" s="214">
        <v>32174</v>
      </c>
      <c r="AC11" s="214">
        <v>32601</v>
      </c>
      <c r="AD11" s="214">
        <v>32018</v>
      </c>
      <c r="AE11" s="214">
        <v>37748</v>
      </c>
      <c r="AF11" s="214">
        <v>35848</v>
      </c>
      <c r="AG11" s="214">
        <v>36244</v>
      </c>
      <c r="AH11" s="214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59">
        <v>37891</v>
      </c>
      <c r="AN11" s="59">
        <v>37743</v>
      </c>
      <c r="AO11" s="59">
        <v>37825</v>
      </c>
      <c r="AP11" s="214">
        <v>39509</v>
      </c>
      <c r="AQ11" s="214">
        <v>38698</v>
      </c>
      <c r="AR11" s="214">
        <v>38867</v>
      </c>
      <c r="AS11" s="214">
        <v>38672</v>
      </c>
      <c r="AT11" s="214">
        <v>38411</v>
      </c>
      <c r="AU11" s="59"/>
      <c r="AV11" s="99"/>
      <c r="AW11" s="401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07">
        <f t="shared" si="1"/>
        <v>0.12219713113450589</v>
      </c>
      <c r="BQ11" s="307">
        <f t="shared" si="2"/>
        <v>0.17298256939961265</v>
      </c>
      <c r="BR11" s="403">
        <f t="shared" si="2"/>
        <v>0.15373866701329086</v>
      </c>
      <c r="BS11" s="403">
        <f t="shared" si="3"/>
        <v>0.10801448099369577</v>
      </c>
      <c r="BT11" s="403">
        <f t="shared" si="3"/>
        <v>0.1121679441007172</v>
      </c>
      <c r="BU11" s="403">
        <f t="shared" si="3"/>
        <v>0.15842734415604268</v>
      </c>
      <c r="BV11" s="403">
        <f t="shared" si="3"/>
        <v>0.17309007272953317</v>
      </c>
      <c r="BW11" s="316">
        <f t="shared" si="3"/>
        <v>0.16024048342075398</v>
      </c>
      <c r="BX11" s="316">
        <f t="shared" si="3"/>
        <v>0.23396214629271034</v>
      </c>
      <c r="BY11" s="316">
        <f t="shared" si="3"/>
        <v>2.5166896259404471E-2</v>
      </c>
      <c r="BZ11" s="316">
        <f t="shared" si="3"/>
        <v>8.4216692702521759E-2</v>
      </c>
      <c r="CA11" s="316">
        <f t="shared" si="3"/>
        <v>6.6990398410771437E-2</v>
      </c>
      <c r="CB11" s="316">
        <f t="shared" si="3"/>
        <v>8.8654592863418646E-2</v>
      </c>
      <c r="CC11" s="58">
        <f>O11-C11</f>
        <v>264</v>
      </c>
      <c r="CD11" s="61">
        <f>P11-D11</f>
        <v>275</v>
      </c>
      <c r="CE11" s="62">
        <f>Q11-E11</f>
        <v>529</v>
      </c>
      <c r="CF11" s="62">
        <f>R11-F11</f>
        <v>507</v>
      </c>
      <c r="CG11" s="62">
        <f>S11-G11</f>
        <v>756</v>
      </c>
      <c r="CH11" s="62">
        <f>T11-H11</f>
        <v>-201</v>
      </c>
      <c r="CI11" s="62">
        <f>U11-I11</f>
        <v>-427</v>
      </c>
      <c r="CJ11" s="62">
        <f>V11-J11</f>
        <v>-2318</v>
      </c>
      <c r="CK11" s="62">
        <f>W11-K11</f>
        <v>-2894</v>
      </c>
      <c r="CL11" s="62">
        <f>X11-L11</f>
        <v>-3176</v>
      </c>
      <c r="CM11" s="62">
        <f>Y11-M11</f>
        <v>-1906</v>
      </c>
      <c r="CN11" s="62">
        <f>Z11-N11</f>
        <v>-1494</v>
      </c>
      <c r="CO11" s="62">
        <f>AA11-O11</f>
        <v>-1285</v>
      </c>
      <c r="CP11" s="62">
        <f>AB11-P11</f>
        <v>-1824</v>
      </c>
      <c r="CQ11" s="62">
        <f>AC11-Q11</f>
        <v>-1642</v>
      </c>
      <c r="CR11" s="62">
        <f>AD11-R11</f>
        <v>-2173</v>
      </c>
      <c r="CS11" s="62">
        <f>AE11-S11</f>
        <v>3295</v>
      </c>
      <c r="CT11" s="62">
        <f>AF11-T11</f>
        <v>2349</v>
      </c>
      <c r="CU11" s="62">
        <f>AG11-U11</f>
        <v>2958</v>
      </c>
      <c r="CV11" s="320">
        <f>AH11-V11</f>
        <v>3842</v>
      </c>
      <c r="CW11" s="320">
        <f>AI11-W11</f>
        <v>5359</v>
      </c>
      <c r="CX11" s="320">
        <f>AJ11-X11</f>
        <v>4731</v>
      </c>
      <c r="CY11" s="62">
        <f>AK11-Y11</f>
        <v>3461</v>
      </c>
      <c r="CZ11" s="100">
        <f>AL11-Z11</f>
        <v>3644</v>
      </c>
      <c r="DA11" s="100">
        <f>AM11-AA11</f>
        <v>5182</v>
      </c>
      <c r="DB11" s="100">
        <f>AN11-AB11</f>
        <v>5569</v>
      </c>
      <c r="DC11" s="100">
        <f>AO11-AC11</f>
        <v>5224</v>
      </c>
      <c r="DD11" s="100">
        <f>AP11-AD11</f>
        <v>7491</v>
      </c>
      <c r="DE11" s="100">
        <f>AQ11-AE11</f>
        <v>950</v>
      </c>
      <c r="DF11" s="100">
        <f>AR11-AF11</f>
        <v>3019</v>
      </c>
      <c r="DG11" s="100">
        <f>AS11-AG11</f>
        <v>2428</v>
      </c>
      <c r="DH11" s="428">
        <f>AT11-AH11</f>
        <v>3128</v>
      </c>
      <c r="DI11" s="477"/>
      <c r="DJ11" s="60">
        <f>IF(ISERROR(GETPIVOTDATA("VALUE",'CSS WK pvt'!$J$2,"DT_FILE",DJ$8,"COMMODITY",DJ$6,"TRIM_CAT",TRIM(B11),"TRIM_LINE",A9))=TRUE,0,GETPIVOTDATA("VALUE",'CSS WK pvt'!$J$2,"DT_FILE",DJ$8,"COMMODITY",DJ$6,"TRIM_CAT",TRIM(B11),"TRIM_LINE",A9))</f>
        <v>38411</v>
      </c>
    </row>
    <row r="12" spans="1:114" s="56" customFormat="1" x14ac:dyDescent="0.25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47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4">
        <v>52718</v>
      </c>
      <c r="V12" s="214">
        <v>52723</v>
      </c>
      <c r="W12" s="214">
        <v>52768</v>
      </c>
      <c r="X12" s="247">
        <v>52816</v>
      </c>
      <c r="Y12" s="228">
        <v>52814</v>
      </c>
      <c r="Z12" s="214">
        <v>52883</v>
      </c>
      <c r="AA12" s="214">
        <v>52901</v>
      </c>
      <c r="AB12" s="214">
        <v>52943</v>
      </c>
      <c r="AC12" s="214">
        <v>52963</v>
      </c>
      <c r="AD12" s="214">
        <v>52985</v>
      </c>
      <c r="AE12" s="214">
        <v>52999</v>
      </c>
      <c r="AF12" s="214">
        <v>53034</v>
      </c>
      <c r="AG12" s="214">
        <v>53022</v>
      </c>
      <c r="AH12" s="214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59">
        <v>53316</v>
      </c>
      <c r="AN12" s="59">
        <v>53298</v>
      </c>
      <c r="AO12" s="59">
        <v>53272</v>
      </c>
      <c r="AP12" s="214">
        <v>53241</v>
      </c>
      <c r="AQ12" s="214">
        <v>53239</v>
      </c>
      <c r="AR12" s="214">
        <v>53200</v>
      </c>
      <c r="AS12" s="214">
        <v>53208</v>
      </c>
      <c r="AT12" s="214">
        <v>53247</v>
      </c>
      <c r="AU12" s="59"/>
      <c r="AV12" s="99"/>
      <c r="AW12" s="401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07">
        <f t="shared" si="1"/>
        <v>7.6437228534036381E-3</v>
      </c>
      <c r="BQ12" s="307">
        <f t="shared" si="2"/>
        <v>8.3004851425106125E-3</v>
      </c>
      <c r="BR12" s="403">
        <f t="shared" si="2"/>
        <v>8.7473492880945167E-3</v>
      </c>
      <c r="BS12" s="403">
        <f t="shared" si="3"/>
        <v>9.959480440792215E-3</v>
      </c>
      <c r="BT12" s="403">
        <f t="shared" si="3"/>
        <v>8.792995858782595E-3</v>
      </c>
      <c r="BU12" s="403">
        <f t="shared" si="3"/>
        <v>7.8448422525094052E-3</v>
      </c>
      <c r="BV12" s="403">
        <f t="shared" si="3"/>
        <v>6.7053245943750825E-3</v>
      </c>
      <c r="BW12" s="316">
        <f t="shared" si="3"/>
        <v>5.8342616543624794E-3</v>
      </c>
      <c r="BX12" s="316">
        <f t="shared" si="3"/>
        <v>4.8315561007832401E-3</v>
      </c>
      <c r="BY12" s="316">
        <f t="shared" si="3"/>
        <v>4.528387328062794E-3</v>
      </c>
      <c r="BZ12" s="316">
        <f t="shared" si="3"/>
        <v>3.1300675038654449E-3</v>
      </c>
      <c r="CA12" s="316">
        <f t="shared" si="3"/>
        <v>3.5079778205273282E-3</v>
      </c>
      <c r="CB12" s="316">
        <f t="shared" si="3"/>
        <v>2.2776041862741406E-3</v>
      </c>
      <c r="CC12" s="58">
        <f>O12-C12</f>
        <v>1482</v>
      </c>
      <c r="CD12" s="61">
        <f>P12-D12</f>
        <v>1615</v>
      </c>
      <c r="CE12" s="62">
        <f>Q12-E12</f>
        <v>1573</v>
      </c>
      <c r="CF12" s="62">
        <f>R12-F12</f>
        <v>1458</v>
      </c>
      <c r="CG12" s="62">
        <f>S12-G12</f>
        <v>1456</v>
      </c>
      <c r="CH12" s="62">
        <f>T12-H12</f>
        <v>1352</v>
      </c>
      <c r="CI12" s="62">
        <f>U12-I12</f>
        <v>1227</v>
      </c>
      <c r="CJ12" s="62">
        <f>V12-J12</f>
        <v>1142</v>
      </c>
      <c r="CK12" s="62">
        <f>W12-K12</f>
        <v>939</v>
      </c>
      <c r="CL12" s="62">
        <f>X12-L12</f>
        <v>746</v>
      </c>
      <c r="CM12" s="62">
        <f>Y12-M12</f>
        <v>676</v>
      </c>
      <c r="CN12" s="62">
        <f>Z12-N12</f>
        <v>557</v>
      </c>
      <c r="CO12" s="62">
        <f>AA12-O12</f>
        <v>447</v>
      </c>
      <c r="CP12" s="62">
        <f>AB12-P12</f>
        <v>304</v>
      </c>
      <c r="CQ12" s="62">
        <f>AC12-Q12</f>
        <v>308</v>
      </c>
      <c r="CR12" s="62">
        <f>AD12-R12</f>
        <v>310</v>
      </c>
      <c r="CS12" s="62">
        <f>AE12-S12</f>
        <v>260</v>
      </c>
      <c r="CT12" s="62">
        <f>AF12-T12</f>
        <v>312</v>
      </c>
      <c r="CU12" s="62">
        <f>AG12-U12</f>
        <v>304</v>
      </c>
      <c r="CV12" s="320">
        <f>AH12-V12</f>
        <v>403</v>
      </c>
      <c r="CW12" s="320">
        <f>AI12-W12</f>
        <v>438</v>
      </c>
      <c r="CX12" s="320">
        <f>AJ12-X12</f>
        <v>462</v>
      </c>
      <c r="CY12" s="62">
        <f>AK12-Y12</f>
        <v>526</v>
      </c>
      <c r="CZ12" s="100">
        <f>AL12-Z12</f>
        <v>465</v>
      </c>
      <c r="DA12" s="100">
        <f>AM12-AA12</f>
        <v>415</v>
      </c>
      <c r="DB12" s="100">
        <f>AN12-AB12</f>
        <v>355</v>
      </c>
      <c r="DC12" s="100">
        <f>AO12-AC12</f>
        <v>309</v>
      </c>
      <c r="DD12" s="100">
        <f>AP12-AD12</f>
        <v>256</v>
      </c>
      <c r="DE12" s="100">
        <f>AQ12-AE12</f>
        <v>240</v>
      </c>
      <c r="DF12" s="100">
        <f>AR12-AF12</f>
        <v>166</v>
      </c>
      <c r="DG12" s="100">
        <f>AS12-AG12</f>
        <v>186</v>
      </c>
      <c r="DH12" s="428">
        <f>AT12-AH12</f>
        <v>121</v>
      </c>
      <c r="DI12" s="477"/>
      <c r="DJ12" s="60">
        <f>IF(ISERROR(GETPIVOTDATA("VALUE",'CSS WK pvt'!$J$2,"DT_FILE",DJ$8,"COMMODITY",DJ$6,"TRIM_CAT",TRIM(B12),"TRIM_LINE",A9))=TRUE,0,GETPIVOTDATA("VALUE",'CSS WK pvt'!$J$2,"DT_FILE",DJ$8,"COMMODITY",DJ$6,"TRIM_CAT",TRIM(B12),"TRIM_LINE",A9))</f>
        <v>53247</v>
      </c>
    </row>
    <row r="13" spans="1:114" s="56" customFormat="1" x14ac:dyDescent="0.25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47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4">
        <v>8161</v>
      </c>
      <c r="V13" s="214">
        <v>8149</v>
      </c>
      <c r="W13" s="214">
        <v>8148</v>
      </c>
      <c r="X13" s="247">
        <v>8146</v>
      </c>
      <c r="Y13" s="228">
        <v>8141</v>
      </c>
      <c r="Z13" s="214">
        <v>8134</v>
      </c>
      <c r="AA13" s="214">
        <v>8134</v>
      </c>
      <c r="AB13" s="214">
        <v>8120</v>
      </c>
      <c r="AC13" s="214">
        <v>8115</v>
      </c>
      <c r="AD13" s="214">
        <v>8112</v>
      </c>
      <c r="AE13" s="214">
        <v>8113</v>
      </c>
      <c r="AF13" s="214">
        <v>8077</v>
      </c>
      <c r="AG13" s="214">
        <v>8063</v>
      </c>
      <c r="AH13" s="214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59">
        <v>8017</v>
      </c>
      <c r="AN13" s="59">
        <v>8028</v>
      </c>
      <c r="AO13" s="59">
        <v>8017</v>
      </c>
      <c r="AP13" s="214">
        <v>8004</v>
      </c>
      <c r="AQ13" s="214">
        <v>8003</v>
      </c>
      <c r="AR13" s="214">
        <v>7993</v>
      </c>
      <c r="AS13" s="214">
        <v>7987</v>
      </c>
      <c r="AT13" s="214">
        <v>7973</v>
      </c>
      <c r="AU13" s="59"/>
      <c r="AV13" s="99"/>
      <c r="AW13" s="401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07">
        <f t="shared" si="1"/>
        <v>-1.2762302122959873E-2</v>
      </c>
      <c r="BQ13" s="307">
        <f t="shared" si="2"/>
        <v>-1.3868433971526754E-2</v>
      </c>
      <c r="BR13" s="403">
        <f t="shared" si="2"/>
        <v>-1.4117358212619691E-2</v>
      </c>
      <c r="BS13" s="403">
        <f t="shared" si="3"/>
        <v>-1.4126028743397617E-2</v>
      </c>
      <c r="BT13" s="403">
        <f t="shared" si="3"/>
        <v>-1.4015244652077699E-2</v>
      </c>
      <c r="BU13" s="403">
        <f t="shared" si="3"/>
        <v>-1.4384066879763954E-2</v>
      </c>
      <c r="BV13" s="403">
        <f t="shared" si="3"/>
        <v>-1.1330049261083743E-2</v>
      </c>
      <c r="BW13" s="316">
        <f t="shared" si="3"/>
        <v>-1.2076401725200246E-2</v>
      </c>
      <c r="BX13" s="316">
        <f t="shared" si="3"/>
        <v>-1.3313609467455622E-2</v>
      </c>
      <c r="BY13" s="316">
        <f t="shared" si="3"/>
        <v>-1.3558486379884136E-2</v>
      </c>
      <c r="BZ13" s="316">
        <f t="shared" si="3"/>
        <v>-1.0399900953324255E-2</v>
      </c>
      <c r="CA13" s="316">
        <f t="shared" si="3"/>
        <v>-9.4257720451444878E-3</v>
      </c>
      <c r="CB13" s="316">
        <f t="shared" si="3"/>
        <v>-8.9496581727781226E-3</v>
      </c>
      <c r="CC13" s="58">
        <f>O13-C13</f>
        <v>123</v>
      </c>
      <c r="CD13" s="61">
        <f>P13-D13</f>
        <v>123</v>
      </c>
      <c r="CE13" s="62">
        <f>Q13-E13</f>
        <v>118</v>
      </c>
      <c r="CF13" s="62">
        <f>R13-F13</f>
        <v>91</v>
      </c>
      <c r="CG13" s="62">
        <f>S13-G13</f>
        <v>81</v>
      </c>
      <c r="CH13" s="62">
        <f>T13-H13</f>
        <v>75</v>
      </c>
      <c r="CI13" s="62">
        <f>U13-I13</f>
        <v>40</v>
      </c>
      <c r="CJ13" s="62">
        <f>V13-J13</f>
        <v>23</v>
      </c>
      <c r="CK13" s="62">
        <f>W13-K13</f>
        <v>5</v>
      </c>
      <c r="CL13" s="62">
        <f>X13-L13</f>
        <v>-16</v>
      </c>
      <c r="CM13" s="62">
        <f>Y13-M13</f>
        <v>-24</v>
      </c>
      <c r="CN13" s="62">
        <f>Z13-N13</f>
        <v>-51</v>
      </c>
      <c r="CO13" s="62">
        <f>AA13-O13</f>
        <v>-61</v>
      </c>
      <c r="CP13" s="62">
        <f>AB13-P13</f>
        <v>-81</v>
      </c>
      <c r="CQ13" s="62">
        <f>AC13-Q13</f>
        <v>-84</v>
      </c>
      <c r="CR13" s="62">
        <f>AD13-R13</f>
        <v>-73</v>
      </c>
      <c r="CS13" s="62">
        <f>AE13-S13</f>
        <v>-76</v>
      </c>
      <c r="CT13" s="62">
        <f>AF13-T13</f>
        <v>-108</v>
      </c>
      <c r="CU13" s="62">
        <f>AG13-U13</f>
        <v>-98</v>
      </c>
      <c r="CV13" s="320">
        <f>AH13-V13</f>
        <v>-104</v>
      </c>
      <c r="CW13" s="320">
        <f>AI13-W13</f>
        <v>-113</v>
      </c>
      <c r="CX13" s="320">
        <f>AJ13-X13</f>
        <v>-115</v>
      </c>
      <c r="CY13" s="62">
        <f>AK13-Y13</f>
        <v>-115</v>
      </c>
      <c r="CZ13" s="210">
        <f>AL13-Z13</f>
        <v>-114</v>
      </c>
      <c r="DA13" s="320">
        <f>AM13-AA13</f>
        <v>-117</v>
      </c>
      <c r="DB13" s="320">
        <f>AN13-AB13</f>
        <v>-92</v>
      </c>
      <c r="DC13" s="320">
        <f>AO13-AC13</f>
        <v>-98</v>
      </c>
      <c r="DD13" s="320">
        <f>AP13-AD13</f>
        <v>-108</v>
      </c>
      <c r="DE13" s="320">
        <f>AQ13-AE13</f>
        <v>-110</v>
      </c>
      <c r="DF13" s="320">
        <f>AR13-AF13</f>
        <v>-84</v>
      </c>
      <c r="DG13" s="320">
        <f>AS13-AG13</f>
        <v>-76</v>
      </c>
      <c r="DH13" s="320">
        <f>AT13-AH13</f>
        <v>-72</v>
      </c>
      <c r="DI13" s="346"/>
      <c r="DJ13" s="60">
        <f>IF(ISERROR(GETPIVOTDATA("VALUE",'CSS WK pvt'!$J$2,"DT_FILE",DJ$8,"COMMODITY",DJ$6,"TRIM_CAT",TRIM(B13),"TRIM_LINE",A9))=TRUE,0,GETPIVOTDATA("VALUE",'CSS WK pvt'!$J$2,"DT_FILE",DJ$8,"COMMODITY",DJ$6,"TRIM_CAT",TRIM(B13),"TRIM_LINE",A9))</f>
        <v>7973</v>
      </c>
    </row>
    <row r="14" spans="1:114" s="56" customFormat="1" x14ac:dyDescent="0.25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47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4">
        <v>1050</v>
      </c>
      <c r="V14" s="214">
        <v>1046</v>
      </c>
      <c r="W14" s="214">
        <v>1047</v>
      </c>
      <c r="X14" s="247">
        <v>1046</v>
      </c>
      <c r="Y14" s="228">
        <v>1044</v>
      </c>
      <c r="Z14" s="214">
        <v>1040</v>
      </c>
      <c r="AA14" s="214">
        <v>1041</v>
      </c>
      <c r="AB14" s="214">
        <v>1036</v>
      </c>
      <c r="AC14" s="214">
        <v>1035</v>
      </c>
      <c r="AD14" s="214">
        <v>1037</v>
      </c>
      <c r="AE14" s="214">
        <v>1037</v>
      </c>
      <c r="AF14" s="214">
        <v>1040</v>
      </c>
      <c r="AG14" s="214">
        <v>1036</v>
      </c>
      <c r="AH14" s="214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59">
        <v>1039</v>
      </c>
      <c r="AN14" s="59">
        <v>1041</v>
      </c>
      <c r="AO14" s="59">
        <v>1042</v>
      </c>
      <c r="AP14" s="214">
        <v>1040</v>
      </c>
      <c r="AQ14" s="214">
        <v>1034</v>
      </c>
      <c r="AR14" s="214">
        <v>1035</v>
      </c>
      <c r="AS14" s="214">
        <v>1037</v>
      </c>
      <c r="AT14" s="214">
        <v>1025</v>
      </c>
      <c r="AU14" s="59"/>
      <c r="AV14" s="99"/>
      <c r="AW14" s="401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07">
        <f t="shared" si="1"/>
        <v>-1.0516252390057362E-2</v>
      </c>
      <c r="BQ14" s="307">
        <f t="shared" si="2"/>
        <v>-1.2416427889207259E-2</v>
      </c>
      <c r="BR14" s="403">
        <f t="shared" si="2"/>
        <v>-6.6921606118546849E-3</v>
      </c>
      <c r="BS14" s="403">
        <f t="shared" si="3"/>
        <v>-6.7049808429118776E-3</v>
      </c>
      <c r="BT14" s="403">
        <f t="shared" si="3"/>
        <v>2.8846153846153848E-3</v>
      </c>
      <c r="BU14" s="403">
        <f t="shared" si="3"/>
        <v>-1.9212295869356388E-3</v>
      </c>
      <c r="BV14" s="403">
        <f t="shared" si="3"/>
        <v>4.8262548262548262E-3</v>
      </c>
      <c r="BW14" s="316">
        <f t="shared" si="3"/>
        <v>6.7632850241545897E-3</v>
      </c>
      <c r="BX14" s="316">
        <f t="shared" si="3"/>
        <v>2.8929604628736743E-3</v>
      </c>
      <c r="BY14" s="316">
        <f t="shared" si="3"/>
        <v>-2.8929604628736743E-3</v>
      </c>
      <c r="BZ14" s="316">
        <f t="shared" si="3"/>
        <v>-4.807692307692308E-3</v>
      </c>
      <c r="CA14" s="316">
        <f t="shared" si="3"/>
        <v>9.6525096525096527E-4</v>
      </c>
      <c r="CB14" s="316">
        <f t="shared" si="3"/>
        <v>-9.6618357487922701E-3</v>
      </c>
      <c r="CC14" s="58">
        <f>O14-C14</f>
        <v>12</v>
      </c>
      <c r="CD14" s="61">
        <f>P14-D14</f>
        <v>13</v>
      </c>
      <c r="CE14" s="62">
        <f>Q14-E14</f>
        <v>11</v>
      </c>
      <c r="CF14" s="62">
        <f>R14-F14</f>
        <v>10</v>
      </c>
      <c r="CG14" s="62">
        <f>S14-G14</f>
        <v>7</v>
      </c>
      <c r="CH14" s="62">
        <f>T14-H14</f>
        <v>4</v>
      </c>
      <c r="CI14" s="62">
        <f>U14-I14</f>
        <v>1</v>
      </c>
      <c r="CJ14" s="62">
        <f>V14-J14</f>
        <v>-3</v>
      </c>
      <c r="CK14" s="62">
        <f>W14-K14</f>
        <v>-3</v>
      </c>
      <c r="CL14" s="62">
        <f>X14-L14</f>
        <v>-6</v>
      </c>
      <c r="CM14" s="62">
        <f>Y14-M14</f>
        <v>-8</v>
      </c>
      <c r="CN14" s="62">
        <f>Z14-N14</f>
        <v>-13</v>
      </c>
      <c r="CO14" s="62">
        <f>AA14-O14</f>
        <v>-13</v>
      </c>
      <c r="CP14" s="62">
        <f>AB14-P14</f>
        <v>-20</v>
      </c>
      <c r="CQ14" s="61">
        <f>AC14-Q14</f>
        <v>-20</v>
      </c>
      <c r="CR14" s="61">
        <f>AD14-R14</f>
        <v>-18</v>
      </c>
      <c r="CS14" s="61">
        <f>AE14-S14</f>
        <v>-15</v>
      </c>
      <c r="CT14" s="61">
        <f>AF14-T14</f>
        <v>-11</v>
      </c>
      <c r="CU14" s="61">
        <f>AG14-U14</f>
        <v>-14</v>
      </c>
      <c r="CV14" s="336">
        <f>AH14-V14</f>
        <v>-11</v>
      </c>
      <c r="CW14" s="336">
        <f>AI14-W14</f>
        <v>-13</v>
      </c>
      <c r="CX14" s="320">
        <f>AJ14-X14</f>
        <v>-7</v>
      </c>
      <c r="CY14" s="62">
        <f>AK14-Y14</f>
        <v>-7</v>
      </c>
      <c r="CZ14" s="210">
        <f>AL14-Z14</f>
        <v>3</v>
      </c>
      <c r="DA14" s="320">
        <f>AM14-AA14</f>
        <v>-2</v>
      </c>
      <c r="DB14" s="320">
        <f>AN14-AB14</f>
        <v>5</v>
      </c>
      <c r="DC14" s="320">
        <f>AO14-AC14</f>
        <v>7</v>
      </c>
      <c r="DD14" s="320">
        <f>AP14-AD14</f>
        <v>3</v>
      </c>
      <c r="DE14" s="320">
        <f>AQ14-AE14</f>
        <v>-3</v>
      </c>
      <c r="DF14" s="320">
        <f>AR14-AF14</f>
        <v>-5</v>
      </c>
      <c r="DG14" s="320">
        <f>AS14-AG14</f>
        <v>1</v>
      </c>
      <c r="DH14" s="320">
        <f>AT14-AH14</f>
        <v>-10</v>
      </c>
      <c r="DI14" s="346"/>
      <c r="DJ14" s="60">
        <f>IF(ISERROR(GETPIVOTDATA("VALUE",'CSS WK pvt'!$J$2,"DT_FILE",DJ$8,"COMMODITY",DJ$6,"TRIM_CAT",TRIM(B14),"TRIM_LINE",A9))=TRUE,0,GETPIVOTDATA("VALUE",'CSS WK pvt'!$J$2,"DT_FILE",DJ$8,"COMMODITY",DJ$6,"TRIM_CAT",TRIM(B14),"TRIM_LINE",A9))</f>
        <v>1025</v>
      </c>
    </row>
    <row r="15" spans="1:114" s="69" customFormat="1" ht="15.75" thickBot="1" x14ac:dyDescent="0.3">
      <c r="A15" s="140"/>
      <c r="B15" s="63" t="s">
        <v>35</v>
      </c>
      <c r="C15" s="64">
        <f>SUM(C10:C14)</f>
        <v>496255</v>
      </c>
      <c r="D15" s="65">
        <f t="shared" ref="D15:DJ15" si="5">SUM(D10:D14)</f>
        <v>496528</v>
      </c>
      <c r="E15" s="65">
        <f t="shared" si="5"/>
        <v>496230</v>
      </c>
      <c r="F15" s="65">
        <f t="shared" si="5"/>
        <v>496167</v>
      </c>
      <c r="G15" s="65">
        <f t="shared" si="5"/>
        <v>496535</v>
      </c>
      <c r="H15" s="65">
        <f t="shared" si="5"/>
        <v>496764</v>
      </c>
      <c r="I15" s="65">
        <f t="shared" si="5"/>
        <v>497373</v>
      </c>
      <c r="J15" s="65">
        <f t="shared" si="5"/>
        <v>497959</v>
      </c>
      <c r="K15" s="65">
        <f t="shared" si="5"/>
        <v>499574</v>
      </c>
      <c r="L15" s="248">
        <f t="shared" si="5"/>
        <v>501239</v>
      </c>
      <c r="M15" s="66">
        <f t="shared" si="5"/>
        <v>501271</v>
      </c>
      <c r="N15" s="65">
        <f t="shared" si="5"/>
        <v>502189</v>
      </c>
      <c r="O15" s="66">
        <f t="shared" si="5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15">
        <v>504753</v>
      </c>
      <c r="V15" s="215">
        <v>504878</v>
      </c>
      <c r="W15" s="215">
        <v>505218</v>
      </c>
      <c r="X15" s="248">
        <v>505356</v>
      </c>
      <c r="Y15" s="275">
        <v>505604</v>
      </c>
      <c r="Z15" s="215">
        <v>506000</v>
      </c>
      <c r="AA15" s="215">
        <v>506002</v>
      </c>
      <c r="AB15" s="215">
        <v>505906</v>
      </c>
      <c r="AC15" s="215">
        <v>505590</v>
      </c>
      <c r="AD15" s="215">
        <v>505756</v>
      </c>
      <c r="AE15" s="215">
        <v>505414</v>
      </c>
      <c r="AF15" s="215">
        <v>505320</v>
      </c>
      <c r="AG15" s="215">
        <v>505247</v>
      </c>
      <c r="AH15" s="215">
        <v>505480</v>
      </c>
      <c r="AI15" s="65">
        <v>505956</v>
      </c>
      <c r="AJ15" s="355">
        <v>506348</v>
      </c>
      <c r="AK15" s="64">
        <v>506865</v>
      </c>
      <c r="AL15" s="65">
        <v>507076</v>
      </c>
      <c r="AM15" s="65">
        <v>506913</v>
      </c>
      <c r="AN15" s="65">
        <v>506916</v>
      </c>
      <c r="AO15" s="65">
        <v>506163</v>
      </c>
      <c r="AP15" s="215">
        <v>506084</v>
      </c>
      <c r="AQ15" s="215">
        <v>506189</v>
      </c>
      <c r="AR15" s="215">
        <v>505818</v>
      </c>
      <c r="AS15" s="215">
        <v>505933</v>
      </c>
      <c r="AT15" s="215">
        <v>506280</v>
      </c>
      <c r="AU15" s="65"/>
      <c r="AV15" s="355"/>
      <c r="AW15" s="170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08">
        <f t="shared" si="1"/>
        <v>1.1923672649630209E-3</v>
      </c>
      <c r="BQ15" s="308">
        <f t="shared" si="2"/>
        <v>1.4607555550277306E-3</v>
      </c>
      <c r="BR15" s="308">
        <f t="shared" si="2"/>
        <v>1.9629726371112642E-3</v>
      </c>
      <c r="BS15" s="308">
        <f t="shared" si="3"/>
        <v>2.4940467243138899E-3</v>
      </c>
      <c r="BT15" s="308">
        <f t="shared" ref="BT15:CB15" si="6">IF(ISERROR((AL15-Z15)/Z15)=TRUE,0,(AL15-Z15)/Z15)</f>
        <v>2.1264822134387353E-3</v>
      </c>
      <c r="BU15" s="308">
        <f t="shared" si="6"/>
        <v>1.8003881407583368E-3</v>
      </c>
      <c r="BV15" s="308">
        <f t="shared" si="6"/>
        <v>1.9964183069582095E-3</v>
      </c>
      <c r="BW15" s="381">
        <f t="shared" si="6"/>
        <v>1.1333293775588917E-3</v>
      </c>
      <c r="BX15" s="381">
        <f t="shared" si="6"/>
        <v>6.4853407572030783E-4</v>
      </c>
      <c r="BY15" s="381">
        <f t="shared" si="6"/>
        <v>1.5333963839545403E-3</v>
      </c>
      <c r="BZ15" s="381">
        <f t="shared" si="6"/>
        <v>9.855141296604131E-4</v>
      </c>
      <c r="CA15" s="381">
        <f t="shared" si="6"/>
        <v>1.3577517531029378E-3</v>
      </c>
      <c r="CB15" s="381">
        <f t="shared" si="6"/>
        <v>1.5826541109440532E-3</v>
      </c>
      <c r="CC15" s="64">
        <f t="shared" si="5"/>
        <v>6898</v>
      </c>
      <c r="CD15" s="67">
        <f t="shared" si="5"/>
        <v>7811</v>
      </c>
      <c r="CE15" s="68">
        <f t="shared" si="5"/>
        <v>8066</v>
      </c>
      <c r="CF15" s="68">
        <f t="shared" si="5"/>
        <v>8306</v>
      </c>
      <c r="CG15" s="68">
        <f t="shared" ref="CG15:CH15" si="7">SUM(CG10:CG14)</f>
        <v>7970</v>
      </c>
      <c r="CH15" s="68">
        <f t="shared" si="7"/>
        <v>7998</v>
      </c>
      <c r="CI15" s="68">
        <f t="shared" ref="CI15:CJ15" si="8">SUM(CI10:CI14)</f>
        <v>7380</v>
      </c>
      <c r="CJ15" s="68">
        <f t="shared" si="8"/>
        <v>6919</v>
      </c>
      <c r="CK15" s="68">
        <f t="shared" ref="CK15:CL15" si="9">SUM(CK10:CK14)</f>
        <v>5644</v>
      </c>
      <c r="CL15" s="68">
        <f t="shared" si="9"/>
        <v>4117</v>
      </c>
      <c r="CM15" s="68">
        <f t="shared" ref="CM15:CN15" si="10">SUM(CM10:CM14)</f>
        <v>4333</v>
      </c>
      <c r="CN15" s="68">
        <f t="shared" si="10"/>
        <v>3811</v>
      </c>
      <c r="CO15" s="68">
        <f t="shared" ref="CO15:CP15" si="11">SUM(CO10:CO14)</f>
        <v>2849</v>
      </c>
      <c r="CP15" s="68">
        <f t="shared" si="11"/>
        <v>1567</v>
      </c>
      <c r="CQ15" s="68">
        <f t="shared" ref="CQ15:CR15" si="12">SUM(CQ10:CQ14)</f>
        <v>1294</v>
      </c>
      <c r="CR15" s="68">
        <f t="shared" si="12"/>
        <v>1283</v>
      </c>
      <c r="CS15" s="68">
        <f t="shared" ref="CS15" si="13">SUM(CS10:CS14)</f>
        <v>909</v>
      </c>
      <c r="CT15" s="68">
        <f t="shared" ref="CT15:CU15" si="14">SUM(CT10:CT14)</f>
        <v>558</v>
      </c>
      <c r="CU15" s="68">
        <f t="shared" si="14"/>
        <v>494</v>
      </c>
      <c r="CV15" s="321">
        <f t="shared" ref="CV15:CW15" si="15">SUM(CV10:CV14)</f>
        <v>602</v>
      </c>
      <c r="CW15" s="321">
        <f t="shared" si="15"/>
        <v>738</v>
      </c>
      <c r="CX15" s="321">
        <f t="shared" ref="CX15:CY15" si="16">SUM(CX10:CX14)</f>
        <v>992</v>
      </c>
      <c r="CY15" s="68">
        <f t="shared" si="16"/>
        <v>1261</v>
      </c>
      <c r="CZ15" s="483">
        <f t="shared" ref="CZ15:DA15" si="17">SUM(CZ10:CZ14)</f>
        <v>1076</v>
      </c>
      <c r="DA15" s="321">
        <f t="shared" si="17"/>
        <v>911</v>
      </c>
      <c r="DB15" s="321">
        <f t="shared" ref="DB15" si="18">SUM(DB10:DB14)</f>
        <v>1010</v>
      </c>
      <c r="DC15" s="321">
        <f t="shared" ref="DC15" si="19">SUM(DC10:DC14)</f>
        <v>573</v>
      </c>
      <c r="DD15" s="321">
        <f t="shared" ref="DD15:DE15" si="20">SUM(DD10:DD14)</f>
        <v>328</v>
      </c>
      <c r="DE15" s="321">
        <f t="shared" si="20"/>
        <v>775</v>
      </c>
      <c r="DF15" s="321">
        <f t="shared" ref="DF15:DG15" si="21">SUM(DF10:DF14)</f>
        <v>498</v>
      </c>
      <c r="DG15" s="321">
        <f t="shared" si="21"/>
        <v>686</v>
      </c>
      <c r="DH15" s="321">
        <f t="shared" ref="DH15" si="22">SUM(DH10:DH14)</f>
        <v>800</v>
      </c>
      <c r="DI15" s="347"/>
      <c r="DJ15" s="66">
        <f t="shared" si="5"/>
        <v>506280</v>
      </c>
    </row>
    <row r="16" spans="1:114" s="56" customFormat="1" x14ac:dyDescent="0.2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72"/>
      <c r="AN16" s="72"/>
      <c r="AO16" s="72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309"/>
      <c r="BT16" s="421"/>
      <c r="BU16" s="421"/>
      <c r="BV16" s="421"/>
      <c r="BW16" s="421"/>
      <c r="BX16" s="421"/>
      <c r="BY16" s="421"/>
      <c r="BZ16" s="421"/>
      <c r="CA16" s="421"/>
      <c r="CB16" s="421"/>
      <c r="CC16" s="71"/>
      <c r="CD16" s="74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322"/>
      <c r="CW16" s="322"/>
      <c r="CX16" s="322"/>
      <c r="CY16" s="75"/>
      <c r="CZ16" s="484"/>
      <c r="DA16" s="322"/>
      <c r="DB16" s="322"/>
      <c r="DC16" s="322"/>
      <c r="DD16" s="322"/>
      <c r="DE16" s="322"/>
      <c r="DF16" s="322"/>
      <c r="DG16" s="322"/>
      <c r="DH16" s="322"/>
      <c r="DI16" s="346"/>
      <c r="DJ16" s="73"/>
    </row>
    <row r="17" spans="1:114" s="56" customFormat="1" x14ac:dyDescent="0.25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0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17">
        <v>90003</v>
      </c>
      <c r="V17" s="217">
        <v>91765</v>
      </c>
      <c r="W17" s="217">
        <v>92495</v>
      </c>
      <c r="X17" s="250">
        <v>94828</v>
      </c>
      <c r="Y17" s="277">
        <v>81182</v>
      </c>
      <c r="Z17" s="217">
        <v>84758</v>
      </c>
      <c r="AA17" s="217">
        <v>80392</v>
      </c>
      <c r="AB17" s="217">
        <v>79941</v>
      </c>
      <c r="AC17" s="217">
        <v>76079</v>
      </c>
      <c r="AD17" s="217">
        <v>77749</v>
      </c>
      <c r="AE17" s="217">
        <v>70936</v>
      </c>
      <c r="AF17" s="217">
        <v>70894</v>
      </c>
      <c r="AG17" s="217">
        <v>73489</v>
      </c>
      <c r="AH17" s="217">
        <v>78754</v>
      </c>
      <c r="AI17" s="77">
        <v>83158</v>
      </c>
      <c r="AJ17" s="357">
        <v>79409</v>
      </c>
      <c r="AK17" s="76">
        <v>76233</v>
      </c>
      <c r="AL17" s="77">
        <v>75322</v>
      </c>
      <c r="AM17" s="77">
        <v>73936</v>
      </c>
      <c r="AN17" s="77">
        <v>72284</v>
      </c>
      <c r="AO17" s="77">
        <v>70538</v>
      </c>
      <c r="AP17" s="217">
        <v>74104</v>
      </c>
      <c r="AQ17" s="217">
        <v>73247</v>
      </c>
      <c r="AR17" s="217">
        <v>73589</v>
      </c>
      <c r="AS17" s="217">
        <v>75807</v>
      </c>
      <c r="AT17" s="217">
        <v>76796</v>
      </c>
      <c r="AU17" s="77"/>
      <c r="AV17" s="357"/>
      <c r="AW17" s="401">
        <f t="shared" ref="AW17:BF22" si="23">IF(ISERROR((O17-C17)/C17)=TRUE,0,(O17-C17)/C17)</f>
        <v>0.35069989534275248</v>
      </c>
      <c r="AX17" s="169">
        <f t="shared" si="23"/>
        <v>0.31038871425285591</v>
      </c>
      <c r="AY17" s="169">
        <f t="shared" si="23"/>
        <v>0.30605745482906538</v>
      </c>
      <c r="AZ17" s="169">
        <f t="shared" si="23"/>
        <v>0.36805255280226179</v>
      </c>
      <c r="BA17" s="169">
        <f t="shared" si="23"/>
        <v>0.18152112504008183</v>
      </c>
      <c r="BB17" s="169">
        <f t="shared" si="23"/>
        <v>0.23489883106865247</v>
      </c>
      <c r="BC17" s="169">
        <f t="shared" si="23"/>
        <v>0.25739392838681735</v>
      </c>
      <c r="BD17" s="169">
        <f t="shared" si="23"/>
        <v>0.27234030753019151</v>
      </c>
      <c r="BE17" s="169">
        <f t="shared" si="23"/>
        <v>0.1598846322653458</v>
      </c>
      <c r="BF17" s="169">
        <f t="shared" si="23"/>
        <v>0.25663247727332961</v>
      </c>
      <c r="BG17" s="169">
        <f t="shared" ref="BG17:BP22" si="24">IF(ISERROR((Y17-M17)/M17)=TRUE,0,(Y17-M17)/M17)</f>
        <v>0.10910432264058145</v>
      </c>
      <c r="BH17" s="169">
        <f t="shared" si="24"/>
        <v>7.3402396089258123E-2</v>
      </c>
      <c r="BI17" s="169">
        <f t="shared" si="24"/>
        <v>-2.6707668466548828E-2</v>
      </c>
      <c r="BJ17" s="169">
        <f t="shared" si="24"/>
        <v>-6.4547082158278438E-2</v>
      </c>
      <c r="BK17" s="169">
        <f t="shared" si="24"/>
        <v>-5.3508335406817618E-2</v>
      </c>
      <c r="BL17" s="169">
        <f t="shared" si="24"/>
        <v>-5.4849807320601497E-2</v>
      </c>
      <c r="BM17" s="169">
        <f t="shared" si="24"/>
        <v>-8.3265485467633335E-2</v>
      </c>
      <c r="BN17" s="169">
        <f t="shared" si="24"/>
        <v>-0.14838973176210554</v>
      </c>
      <c r="BO17" s="169">
        <f t="shared" si="24"/>
        <v>-0.18348277279646233</v>
      </c>
      <c r="BP17" s="307">
        <f t="shared" si="24"/>
        <v>-0.14178608401896148</v>
      </c>
      <c r="BQ17" s="307">
        <f t="shared" ref="BQ17:BR22" si="25">IF(ISERROR((AI17-W17)/W17)=TRUE,0,(AI17-W17)/W17)</f>
        <v>-0.10094599708092329</v>
      </c>
      <c r="BR17" s="404">
        <f t="shared" si="25"/>
        <v>-0.16259965411060023</v>
      </c>
      <c r="BS17" s="404">
        <f t="shared" ref="BS17:CB22" si="26">IF(ISERROR((AK17-Y17)/Y17)=TRUE,0,(AK17-Y17)/Y17)</f>
        <v>-6.0961789559261903E-2</v>
      </c>
      <c r="BT17" s="404">
        <f t="shared" si="26"/>
        <v>-0.11132872413223531</v>
      </c>
      <c r="BU17" s="404">
        <f t="shared" si="26"/>
        <v>-8.03064981590208E-2</v>
      </c>
      <c r="BV17" s="404">
        <f t="shared" si="26"/>
        <v>-9.5783140065798522E-2</v>
      </c>
      <c r="BW17" s="430">
        <f t="shared" si="26"/>
        <v>-7.2832187594474171E-2</v>
      </c>
      <c r="BX17" s="430">
        <f t="shared" si="26"/>
        <v>-4.6881631918095412E-2</v>
      </c>
      <c r="BY17" s="430">
        <f t="shared" si="26"/>
        <v>3.2578662456298632E-2</v>
      </c>
      <c r="BZ17" s="430">
        <f t="shared" si="26"/>
        <v>3.8014500521905942E-2</v>
      </c>
      <c r="CA17" s="430">
        <f t="shared" si="26"/>
        <v>3.1542135557702515E-2</v>
      </c>
      <c r="CB17" s="430">
        <f t="shared" si="26"/>
        <v>-2.4862229220103105E-2</v>
      </c>
      <c r="CC17" s="76">
        <f>O17-C17</f>
        <v>21446</v>
      </c>
      <c r="CD17" s="61">
        <f>P17-D17</f>
        <v>20242</v>
      </c>
      <c r="CE17" s="62">
        <f>Q17-E17</f>
        <v>18836</v>
      </c>
      <c r="CF17" s="62">
        <f>R17-F17</f>
        <v>22131</v>
      </c>
      <c r="CG17" s="62">
        <f>S17-G17</f>
        <v>11888</v>
      </c>
      <c r="CH17" s="62">
        <f>T17-H17</f>
        <v>15835</v>
      </c>
      <c r="CI17" s="62">
        <f>U17-I17</f>
        <v>18424</v>
      </c>
      <c r="CJ17" s="62">
        <f>V17-J17</f>
        <v>19642</v>
      </c>
      <c r="CK17" s="62">
        <f>W17-K17</f>
        <v>12750</v>
      </c>
      <c r="CL17" s="62">
        <f>X17-L17</f>
        <v>19366</v>
      </c>
      <c r="CM17" s="62">
        <f>Y17-M17</f>
        <v>7986</v>
      </c>
      <c r="CN17" s="62">
        <f>Z17-N17</f>
        <v>5796</v>
      </c>
      <c r="CO17" s="62">
        <f>AA17-O17</f>
        <v>-2206</v>
      </c>
      <c r="CP17" s="62">
        <f>AB17-P17</f>
        <v>-5516</v>
      </c>
      <c r="CQ17" s="62">
        <f>AC17-Q17</f>
        <v>-4301</v>
      </c>
      <c r="CR17" s="62">
        <f>AD17-R17</f>
        <v>-4512</v>
      </c>
      <c r="CS17" s="62">
        <f>AE17-S17</f>
        <v>-6443</v>
      </c>
      <c r="CT17" s="62">
        <f>AF17-T17</f>
        <v>-12353</v>
      </c>
      <c r="CU17" s="62">
        <f>AG17-U17</f>
        <v>-16514</v>
      </c>
      <c r="CV17" s="320">
        <f>AH17-V17</f>
        <v>-13011</v>
      </c>
      <c r="CW17" s="320">
        <f>AI17-W17</f>
        <v>-9337</v>
      </c>
      <c r="CX17" s="340">
        <f>AJ17-X17</f>
        <v>-15419</v>
      </c>
      <c r="CY17" s="340">
        <f>AK17-Y17</f>
        <v>-4949</v>
      </c>
      <c r="CZ17" s="340">
        <f>AL17-Z17</f>
        <v>-9436</v>
      </c>
      <c r="DA17" s="340">
        <f>AM17-AA17</f>
        <v>-6456</v>
      </c>
      <c r="DB17" s="340">
        <f>AN17-AB17</f>
        <v>-7657</v>
      </c>
      <c r="DC17" s="340">
        <f>AO17-AC17</f>
        <v>-5541</v>
      </c>
      <c r="DD17" s="340">
        <f>AP17-AD17</f>
        <v>-3645</v>
      </c>
      <c r="DE17" s="340">
        <f>AQ17-AE17</f>
        <v>2311</v>
      </c>
      <c r="DF17" s="340">
        <f>AR17-AF17</f>
        <v>2695</v>
      </c>
      <c r="DG17" s="340">
        <f>AS17-AG17</f>
        <v>2318</v>
      </c>
      <c r="DH17" s="340">
        <f>AT17-AH17</f>
        <v>-1958</v>
      </c>
      <c r="DI17" s="346"/>
      <c r="DJ17" s="60">
        <f>IF(ISERROR(GETPIVOTDATA("VALUE",'CSS WK pvt'!$J$2,"DT_FILE",DJ$8,"COMMODITY",DJ$6,"TRIM_CAT",TRIM(B17),"TRIM_LINE",A16))=TRUE,0,GETPIVOTDATA("VALUE",'CSS WK pvt'!$J$2,"DT_FILE",DJ$8,"COMMODITY",DJ$6,"TRIM_CAT",TRIM(B17),"TRIM_LINE",A16))</f>
        <v>76796</v>
      </c>
    </row>
    <row r="18" spans="1:114" s="56" customFormat="1" x14ac:dyDescent="0.25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0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17">
        <v>14564</v>
      </c>
      <c r="V18" s="217">
        <v>13403</v>
      </c>
      <c r="W18" s="217">
        <v>13260</v>
      </c>
      <c r="X18" s="250">
        <v>13257</v>
      </c>
      <c r="Y18" s="277">
        <v>12697</v>
      </c>
      <c r="Z18" s="217">
        <v>13538</v>
      </c>
      <c r="AA18" s="217">
        <v>13263</v>
      </c>
      <c r="AB18" s="217">
        <v>12763</v>
      </c>
      <c r="AC18" s="217">
        <v>12960</v>
      </c>
      <c r="AD18" s="217">
        <v>12693</v>
      </c>
      <c r="AE18" s="217">
        <v>15528</v>
      </c>
      <c r="AF18" s="217">
        <v>13580</v>
      </c>
      <c r="AG18" s="217">
        <v>12551</v>
      </c>
      <c r="AH18" s="217">
        <v>12986</v>
      </c>
      <c r="AI18" s="77">
        <v>14507</v>
      </c>
      <c r="AJ18" s="357">
        <v>14354</v>
      </c>
      <c r="AK18" s="76">
        <v>14696</v>
      </c>
      <c r="AL18" s="77">
        <v>15129</v>
      </c>
      <c r="AM18" s="77">
        <v>16218</v>
      </c>
      <c r="AN18" s="77">
        <v>16248</v>
      </c>
      <c r="AO18" s="77">
        <v>15969</v>
      </c>
      <c r="AP18" s="217">
        <v>17394</v>
      </c>
      <c r="AQ18" s="217">
        <v>16875</v>
      </c>
      <c r="AR18" s="217">
        <v>17514</v>
      </c>
      <c r="AS18" s="217">
        <v>16576</v>
      </c>
      <c r="AT18" s="217">
        <v>12061</v>
      </c>
      <c r="AU18" s="77"/>
      <c r="AV18" s="357"/>
      <c r="AW18" s="401">
        <f t="shared" si="23"/>
        <v>0.11684303350970017</v>
      </c>
      <c r="AX18" s="169">
        <f t="shared" si="23"/>
        <v>8.24045444740059E-2</v>
      </c>
      <c r="AY18" s="169">
        <f t="shared" si="23"/>
        <v>7.1915215745647243E-2</v>
      </c>
      <c r="AZ18" s="169">
        <f t="shared" si="23"/>
        <v>7.9493439121147397E-2</v>
      </c>
      <c r="BA18" s="169">
        <f t="shared" si="23"/>
        <v>2.6078533641308396E-2</v>
      </c>
      <c r="BB18" s="169">
        <f t="shared" si="23"/>
        <v>3.4806184509415986E-2</v>
      </c>
      <c r="BC18" s="169">
        <f t="shared" si="23"/>
        <v>6.5657612827424152E-3</v>
      </c>
      <c r="BD18" s="169">
        <f t="shared" si="23"/>
        <v>-8.7424252740518821E-2</v>
      </c>
      <c r="BE18" s="169">
        <f t="shared" si="23"/>
        <v>-0.13924050632911392</v>
      </c>
      <c r="BF18" s="169">
        <f t="shared" si="23"/>
        <v>-0.1463618802318094</v>
      </c>
      <c r="BG18" s="169">
        <f t="shared" si="24"/>
        <v>-0.1848356445814073</v>
      </c>
      <c r="BH18" s="169">
        <f t="shared" si="24"/>
        <v>-0.11278589684776198</v>
      </c>
      <c r="BI18" s="169">
        <f t="shared" si="24"/>
        <v>-0.12731938412949073</v>
      </c>
      <c r="BJ18" s="169">
        <f t="shared" si="24"/>
        <v>-0.15212914369228725</v>
      </c>
      <c r="BK18" s="169">
        <f t="shared" si="24"/>
        <v>-8.4745762711864403E-2</v>
      </c>
      <c r="BL18" s="169">
        <f t="shared" si="24"/>
        <v>-0.10296819787985866</v>
      </c>
      <c r="BM18" s="169">
        <f t="shared" si="24"/>
        <v>0.12758695810035581</v>
      </c>
      <c r="BN18" s="169">
        <f t="shared" si="24"/>
        <v>-3.83798328848605E-2</v>
      </c>
      <c r="BO18" s="169">
        <f t="shared" si="24"/>
        <v>-0.13821752265861026</v>
      </c>
      <c r="BP18" s="307">
        <f t="shared" si="24"/>
        <v>-3.1112437513989406E-2</v>
      </c>
      <c r="BQ18" s="307">
        <f t="shared" si="25"/>
        <v>9.4042232277526394E-2</v>
      </c>
      <c r="BR18" s="404">
        <f t="shared" si="25"/>
        <v>8.2748736516557286E-2</v>
      </c>
      <c r="BS18" s="404">
        <f t="shared" si="26"/>
        <v>0.15743876506261323</v>
      </c>
      <c r="BT18" s="404">
        <f t="shared" si="26"/>
        <v>0.11752105185404048</v>
      </c>
      <c r="BU18" s="404">
        <f t="shared" si="26"/>
        <v>0.22280027143180275</v>
      </c>
      <c r="BV18" s="404">
        <f t="shared" si="26"/>
        <v>0.27305492439081719</v>
      </c>
      <c r="BW18" s="430">
        <f t="shared" si="26"/>
        <v>0.23217592592592592</v>
      </c>
      <c r="BX18" s="430">
        <f t="shared" si="26"/>
        <v>0.37036161663909239</v>
      </c>
      <c r="BY18" s="430">
        <f t="shared" si="26"/>
        <v>8.6746522411128291E-2</v>
      </c>
      <c r="BZ18" s="430">
        <f t="shared" si="26"/>
        <v>0.28969072164948456</v>
      </c>
      <c r="CA18" s="430">
        <f t="shared" si="26"/>
        <v>0.32069157836029</v>
      </c>
      <c r="CB18" s="430">
        <f t="shared" si="26"/>
        <v>-7.1230555983366708E-2</v>
      </c>
      <c r="CC18" s="76">
        <f>O18-C18</f>
        <v>1590</v>
      </c>
      <c r="CD18" s="61">
        <f>P18-D18</f>
        <v>1146</v>
      </c>
      <c r="CE18" s="62">
        <f>Q18-E18</f>
        <v>950</v>
      </c>
      <c r="CF18" s="62">
        <f>R18-F18</f>
        <v>1042</v>
      </c>
      <c r="CG18" s="62">
        <f>S18-G18</f>
        <v>350</v>
      </c>
      <c r="CH18" s="62">
        <f>T18-H18</f>
        <v>475</v>
      </c>
      <c r="CI18" s="62">
        <f>U18-I18</f>
        <v>95</v>
      </c>
      <c r="CJ18" s="62">
        <f>V18-J18</f>
        <v>-1284</v>
      </c>
      <c r="CK18" s="62">
        <f>W18-K18</f>
        <v>-2145</v>
      </c>
      <c r="CL18" s="62">
        <f>X18-L18</f>
        <v>-2273</v>
      </c>
      <c r="CM18" s="62">
        <f>Y18-M18</f>
        <v>-2879</v>
      </c>
      <c r="CN18" s="62">
        <f>Z18-N18</f>
        <v>-1721</v>
      </c>
      <c r="CO18" s="62">
        <f>AA18-O18</f>
        <v>-1935</v>
      </c>
      <c r="CP18" s="62">
        <f>AB18-P18</f>
        <v>-2290</v>
      </c>
      <c r="CQ18" s="62">
        <f>AC18-Q18</f>
        <v>-1200</v>
      </c>
      <c r="CR18" s="62">
        <f>AD18-R18</f>
        <v>-1457</v>
      </c>
      <c r="CS18" s="62">
        <f>AE18-S18</f>
        <v>1757</v>
      </c>
      <c r="CT18" s="62">
        <f>AF18-T18</f>
        <v>-542</v>
      </c>
      <c r="CU18" s="62">
        <f>AG18-U18</f>
        <v>-2013</v>
      </c>
      <c r="CV18" s="320">
        <f>AH18-V18</f>
        <v>-417</v>
      </c>
      <c r="CW18" s="320">
        <f>AI18-W18</f>
        <v>1247</v>
      </c>
      <c r="CX18" s="340">
        <f>AJ18-X18</f>
        <v>1097</v>
      </c>
      <c r="CY18" s="340">
        <f>AK18-Y18</f>
        <v>1999</v>
      </c>
      <c r="CZ18" s="340">
        <f>AL18-Z18</f>
        <v>1591</v>
      </c>
      <c r="DA18" s="340">
        <f>AM18-AA18</f>
        <v>2955</v>
      </c>
      <c r="DB18" s="340">
        <f>AN18-AB18</f>
        <v>3485</v>
      </c>
      <c r="DC18" s="340">
        <f>AO18-AC18</f>
        <v>3009</v>
      </c>
      <c r="DD18" s="340">
        <f>AP18-AD18</f>
        <v>4701</v>
      </c>
      <c r="DE18" s="340">
        <f>AQ18-AE18</f>
        <v>1347</v>
      </c>
      <c r="DF18" s="340">
        <f>AR18-AF18</f>
        <v>3934</v>
      </c>
      <c r="DG18" s="340">
        <f>AS18-AG18</f>
        <v>4025</v>
      </c>
      <c r="DH18" s="340">
        <f>AT18-AH18</f>
        <v>-925</v>
      </c>
      <c r="DI18" s="346"/>
      <c r="DJ18" s="60">
        <f>IF(ISERROR(GETPIVOTDATA("VALUE",'CSS WK pvt'!$J$2,"DT_FILE",DJ$8,"COMMODITY",DJ$6,"TRIM_CAT",TRIM(B18),"TRIM_LINE",A16))=TRUE,0,GETPIVOTDATA("VALUE",'CSS WK pvt'!$J$2,"DT_FILE",DJ$8,"COMMODITY",DJ$6,"TRIM_CAT",TRIM(B18),"TRIM_LINE",A16))</f>
        <v>12061</v>
      </c>
    </row>
    <row r="19" spans="1:114" s="56" customFormat="1" x14ac:dyDescent="0.25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0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17">
        <v>8744</v>
      </c>
      <c r="V19" s="217">
        <v>9666</v>
      </c>
      <c r="W19" s="217">
        <v>9829</v>
      </c>
      <c r="X19" s="250">
        <v>9758</v>
      </c>
      <c r="Y19" s="277">
        <v>8842</v>
      </c>
      <c r="Z19" s="217">
        <v>8926</v>
      </c>
      <c r="AA19" s="217">
        <v>7982</v>
      </c>
      <c r="AB19" s="217">
        <v>8411</v>
      </c>
      <c r="AC19" s="217">
        <v>7885</v>
      </c>
      <c r="AD19" s="217">
        <v>8266</v>
      </c>
      <c r="AE19" s="217">
        <v>10596</v>
      </c>
      <c r="AF19" s="217">
        <v>7811</v>
      </c>
      <c r="AG19" s="217">
        <v>8266</v>
      </c>
      <c r="AH19" s="217">
        <v>9955</v>
      </c>
      <c r="AI19" s="77">
        <v>11117</v>
      </c>
      <c r="AJ19" s="357">
        <v>10277</v>
      </c>
      <c r="AK19" s="76">
        <v>10712</v>
      </c>
      <c r="AL19" s="77">
        <v>9654</v>
      </c>
      <c r="AM19" s="77">
        <v>9051</v>
      </c>
      <c r="AN19" s="77">
        <v>8434</v>
      </c>
      <c r="AO19" s="77">
        <v>9420</v>
      </c>
      <c r="AP19" s="217">
        <v>10941</v>
      </c>
      <c r="AQ19" s="217">
        <v>11216</v>
      </c>
      <c r="AR19" s="217">
        <v>10293</v>
      </c>
      <c r="AS19" s="217">
        <v>10369</v>
      </c>
      <c r="AT19" s="217">
        <v>8898</v>
      </c>
      <c r="AU19" s="77"/>
      <c r="AV19" s="357"/>
      <c r="AW19" s="401">
        <f t="shared" si="23"/>
        <v>0.53785631368502518</v>
      </c>
      <c r="AX19" s="169">
        <f t="shared" si="23"/>
        <v>0.28580829129195001</v>
      </c>
      <c r="AY19" s="169">
        <f t="shared" si="23"/>
        <v>6.5857705870151426E-2</v>
      </c>
      <c r="AZ19" s="169">
        <f t="shared" si="23"/>
        <v>0.36988950276243093</v>
      </c>
      <c r="BA19" s="169">
        <f t="shared" si="23"/>
        <v>-2.2452146921883083E-2</v>
      </c>
      <c r="BB19" s="169">
        <f t="shared" si="23"/>
        <v>0.16403112449799198</v>
      </c>
      <c r="BC19" s="169">
        <f t="shared" si="23"/>
        <v>-0.11372390026353132</v>
      </c>
      <c r="BD19" s="169">
        <f t="shared" si="23"/>
        <v>0.2135593220338983</v>
      </c>
      <c r="BE19" s="169">
        <f t="shared" si="23"/>
        <v>-1.2260074364385488E-2</v>
      </c>
      <c r="BF19" s="169">
        <f t="shared" si="23"/>
        <v>2.543085329970576E-2</v>
      </c>
      <c r="BG19" s="169">
        <f t="shared" si="24"/>
        <v>-6.4041494654387632E-2</v>
      </c>
      <c r="BH19" s="169">
        <f t="shared" si="24"/>
        <v>-1.0640656173797385E-2</v>
      </c>
      <c r="BI19" s="169">
        <f t="shared" si="24"/>
        <v>-0.33053761637171852</v>
      </c>
      <c r="BJ19" s="169">
        <f t="shared" si="24"/>
        <v>-0.28258273626748548</v>
      </c>
      <c r="BK19" s="169">
        <f t="shared" si="24"/>
        <v>-0.23275274885667024</v>
      </c>
      <c r="BL19" s="169">
        <f t="shared" si="24"/>
        <v>-0.16656583988707402</v>
      </c>
      <c r="BM19" s="169">
        <f t="shared" si="24"/>
        <v>0.12150719729043184</v>
      </c>
      <c r="BN19" s="169">
        <f t="shared" si="24"/>
        <v>-0.15784366576819406</v>
      </c>
      <c r="BO19" s="169">
        <f t="shared" si="24"/>
        <v>-5.466605672461116E-2</v>
      </c>
      <c r="BP19" s="307">
        <f t="shared" si="24"/>
        <v>2.9898613697496378E-2</v>
      </c>
      <c r="BQ19" s="307">
        <f t="shared" si="25"/>
        <v>0.1310407976396378</v>
      </c>
      <c r="BR19" s="404">
        <f t="shared" si="25"/>
        <v>5.3187128509940562E-2</v>
      </c>
      <c r="BS19" s="404">
        <f t="shared" si="26"/>
        <v>0.2114906129834879</v>
      </c>
      <c r="BT19" s="404">
        <f t="shared" si="26"/>
        <v>8.1559489132870269E-2</v>
      </c>
      <c r="BU19" s="404">
        <f t="shared" si="26"/>
        <v>0.13392633425206715</v>
      </c>
      <c r="BV19" s="404">
        <f t="shared" si="26"/>
        <v>2.7345143264772324E-3</v>
      </c>
      <c r="BW19" s="430">
        <f t="shared" si="26"/>
        <v>0.1946734305643627</v>
      </c>
      <c r="BX19" s="430">
        <f t="shared" si="26"/>
        <v>0.32361480764577788</v>
      </c>
      <c r="BY19" s="430">
        <f t="shared" si="26"/>
        <v>5.8512646281615704E-2</v>
      </c>
      <c r="BZ19" s="430">
        <f t="shared" si="26"/>
        <v>0.31775700934579437</v>
      </c>
      <c r="CA19" s="430">
        <f t="shared" si="26"/>
        <v>0.2544156786837648</v>
      </c>
      <c r="CB19" s="430">
        <f t="shared" si="26"/>
        <v>-0.10617780010045204</v>
      </c>
      <c r="CC19" s="76">
        <f>O19-C19</f>
        <v>4170</v>
      </c>
      <c r="CD19" s="61">
        <f>P19-D19</f>
        <v>2606</v>
      </c>
      <c r="CE19" s="62">
        <f>Q19-E19</f>
        <v>635</v>
      </c>
      <c r="CF19" s="62">
        <f>R19-F19</f>
        <v>2678</v>
      </c>
      <c r="CG19" s="62">
        <f>S19-G19</f>
        <v>-217</v>
      </c>
      <c r="CH19" s="62">
        <f>T19-H19</f>
        <v>1307</v>
      </c>
      <c r="CI19" s="62">
        <f>U19-I19</f>
        <v>-1122</v>
      </c>
      <c r="CJ19" s="62">
        <f>V19-J19</f>
        <v>1701</v>
      </c>
      <c r="CK19" s="62">
        <f>W19-K19</f>
        <v>-122</v>
      </c>
      <c r="CL19" s="62">
        <f>X19-L19</f>
        <v>242</v>
      </c>
      <c r="CM19" s="62">
        <f>Y19-M19</f>
        <v>-605</v>
      </c>
      <c r="CN19" s="62">
        <f>Z19-N19</f>
        <v>-96</v>
      </c>
      <c r="CO19" s="62">
        <f>AA19-O19</f>
        <v>-3941</v>
      </c>
      <c r="CP19" s="62">
        <f>AB19-P19</f>
        <v>-3313</v>
      </c>
      <c r="CQ19" s="62">
        <f>AC19-Q19</f>
        <v>-2392</v>
      </c>
      <c r="CR19" s="62">
        <f>AD19-R19</f>
        <v>-1652</v>
      </c>
      <c r="CS19" s="62">
        <f>AE19-S19</f>
        <v>1148</v>
      </c>
      <c r="CT19" s="62">
        <f>AF19-T19</f>
        <v>-1464</v>
      </c>
      <c r="CU19" s="62">
        <f>AG19-U19</f>
        <v>-478</v>
      </c>
      <c r="CV19" s="320">
        <f>AH19-V19</f>
        <v>289</v>
      </c>
      <c r="CW19" s="320">
        <f>AI19-W19</f>
        <v>1288</v>
      </c>
      <c r="CX19" s="340">
        <f>AJ19-X19</f>
        <v>519</v>
      </c>
      <c r="CY19" s="340">
        <f>AK19-Y19</f>
        <v>1870</v>
      </c>
      <c r="CZ19" s="340">
        <f>AL19-Z19</f>
        <v>728</v>
      </c>
      <c r="DA19" s="340">
        <f>AM19-AA19</f>
        <v>1069</v>
      </c>
      <c r="DB19" s="340">
        <f>AN19-AB19</f>
        <v>23</v>
      </c>
      <c r="DC19" s="340">
        <f>AO19-AC19</f>
        <v>1535</v>
      </c>
      <c r="DD19" s="340">
        <f>AP19-AD19</f>
        <v>2675</v>
      </c>
      <c r="DE19" s="340">
        <f>AQ19-AE19</f>
        <v>620</v>
      </c>
      <c r="DF19" s="340">
        <f>AR19-AF19</f>
        <v>2482</v>
      </c>
      <c r="DG19" s="340">
        <f>AS19-AG19</f>
        <v>2103</v>
      </c>
      <c r="DH19" s="340">
        <f>AT19-AH19</f>
        <v>-1057</v>
      </c>
      <c r="DI19" s="346"/>
      <c r="DJ19" s="60">
        <f>IF(ISERROR(GETPIVOTDATA("VALUE",'CSS WK pvt'!$J$2,"DT_FILE",DJ$8,"COMMODITY",DJ$6,"TRIM_CAT",TRIM(B19),"TRIM_LINE",A16))=TRUE,0,GETPIVOTDATA("VALUE",'CSS WK pvt'!$J$2,"DT_FILE",DJ$8,"COMMODITY",DJ$6,"TRIM_CAT",TRIM(B19),"TRIM_LINE",A16))</f>
        <v>8898</v>
      </c>
    </row>
    <row r="20" spans="1:114" s="56" customFormat="1" x14ac:dyDescent="0.25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0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17">
        <v>1204</v>
      </c>
      <c r="V20" s="217">
        <v>1254</v>
      </c>
      <c r="W20" s="217">
        <v>1413</v>
      </c>
      <c r="X20" s="250">
        <v>1337</v>
      </c>
      <c r="Y20" s="277">
        <v>1304</v>
      </c>
      <c r="Z20" s="217">
        <v>1207</v>
      </c>
      <c r="AA20" s="217">
        <v>1081</v>
      </c>
      <c r="AB20" s="217">
        <v>1097</v>
      </c>
      <c r="AC20" s="217">
        <v>983</v>
      </c>
      <c r="AD20" s="217">
        <v>1020</v>
      </c>
      <c r="AE20" s="217">
        <v>1077</v>
      </c>
      <c r="AF20" s="217">
        <v>930</v>
      </c>
      <c r="AG20" s="217">
        <v>962</v>
      </c>
      <c r="AH20" s="217">
        <v>1414</v>
      </c>
      <c r="AI20" s="77">
        <v>1606</v>
      </c>
      <c r="AJ20" s="357">
        <v>1583</v>
      </c>
      <c r="AK20" s="76">
        <v>1701</v>
      </c>
      <c r="AL20" s="77">
        <v>1406</v>
      </c>
      <c r="AM20" s="77">
        <v>1217</v>
      </c>
      <c r="AN20" s="77">
        <v>1104</v>
      </c>
      <c r="AO20" s="77">
        <v>1195</v>
      </c>
      <c r="AP20" s="217">
        <v>1308</v>
      </c>
      <c r="AQ20" s="217">
        <v>1143</v>
      </c>
      <c r="AR20" s="217">
        <v>1133</v>
      </c>
      <c r="AS20" s="217">
        <v>1225</v>
      </c>
      <c r="AT20" s="217">
        <v>1114</v>
      </c>
      <c r="AU20" s="77"/>
      <c r="AV20" s="357"/>
      <c r="AW20" s="401">
        <f t="shared" si="23"/>
        <v>0.50382409177820264</v>
      </c>
      <c r="AX20" s="169">
        <f t="shared" si="23"/>
        <v>0.42846212700841624</v>
      </c>
      <c r="AY20" s="169">
        <f t="shared" si="23"/>
        <v>9.0069284064665134E-2</v>
      </c>
      <c r="AZ20" s="169">
        <f t="shared" si="23"/>
        <v>0.40292275574112735</v>
      </c>
      <c r="BA20" s="169">
        <f t="shared" si="23"/>
        <v>-1.5115354017501989E-2</v>
      </c>
      <c r="BB20" s="169">
        <f t="shared" si="23"/>
        <v>0.1318051575931232</v>
      </c>
      <c r="BC20" s="169">
        <f t="shared" si="23"/>
        <v>-2.8248587570621469E-2</v>
      </c>
      <c r="BD20" s="169">
        <f t="shared" si="23"/>
        <v>0.20809248554913296</v>
      </c>
      <c r="BE20" s="169">
        <f t="shared" si="23"/>
        <v>8.6087624903920065E-2</v>
      </c>
      <c r="BF20" s="169">
        <f t="shared" si="23"/>
        <v>-3.7257824143070045E-3</v>
      </c>
      <c r="BG20" s="169">
        <f t="shared" si="24"/>
        <v>8.4858569051580693E-2</v>
      </c>
      <c r="BH20" s="169">
        <f t="shared" si="24"/>
        <v>2.3748939779474131E-2</v>
      </c>
      <c r="BI20" s="169">
        <f t="shared" si="24"/>
        <v>-0.31277813095994916</v>
      </c>
      <c r="BJ20" s="169">
        <f t="shared" si="24"/>
        <v>-0.41242635243706482</v>
      </c>
      <c r="BK20" s="169">
        <f t="shared" si="24"/>
        <v>-0.3057909604519774</v>
      </c>
      <c r="BL20" s="169">
        <f t="shared" si="24"/>
        <v>-0.24107142857142858</v>
      </c>
      <c r="BM20" s="169">
        <f t="shared" si="24"/>
        <v>-0.13004846526655897</v>
      </c>
      <c r="BN20" s="169">
        <f t="shared" si="24"/>
        <v>-0.21518987341772153</v>
      </c>
      <c r="BO20" s="169">
        <f t="shared" si="24"/>
        <v>-0.2009966777408638</v>
      </c>
      <c r="BP20" s="307">
        <f t="shared" si="24"/>
        <v>0.12759170653907495</v>
      </c>
      <c r="BQ20" s="307">
        <f t="shared" si="25"/>
        <v>0.13658881811748053</v>
      </c>
      <c r="BR20" s="404">
        <f t="shared" si="25"/>
        <v>0.18399401645474944</v>
      </c>
      <c r="BS20" s="404">
        <f t="shared" si="26"/>
        <v>0.30444785276073622</v>
      </c>
      <c r="BT20" s="404">
        <f t="shared" si="26"/>
        <v>0.16487158243579123</v>
      </c>
      <c r="BU20" s="404">
        <f t="shared" si="26"/>
        <v>0.12580943570767808</v>
      </c>
      <c r="BV20" s="404">
        <f t="shared" si="26"/>
        <v>6.3810391978122152E-3</v>
      </c>
      <c r="BW20" s="430">
        <f t="shared" si="26"/>
        <v>0.21566632756866735</v>
      </c>
      <c r="BX20" s="430">
        <f t="shared" si="26"/>
        <v>0.28235294117647058</v>
      </c>
      <c r="BY20" s="430">
        <f t="shared" si="26"/>
        <v>6.1281337047353758E-2</v>
      </c>
      <c r="BZ20" s="430">
        <f t="shared" si="26"/>
        <v>0.21827956989247313</v>
      </c>
      <c r="CA20" s="430">
        <f t="shared" si="26"/>
        <v>0.27338877338877338</v>
      </c>
      <c r="CB20" s="430">
        <f t="shared" si="26"/>
        <v>-0.21216407355021216</v>
      </c>
      <c r="CC20" s="76">
        <f>O20-C20</f>
        <v>527</v>
      </c>
      <c r="CD20" s="61">
        <f>P20-D20</f>
        <v>560</v>
      </c>
      <c r="CE20" s="62">
        <f>Q20-E20</f>
        <v>117</v>
      </c>
      <c r="CF20" s="62">
        <f>R20-F20</f>
        <v>386</v>
      </c>
      <c r="CG20" s="62">
        <f>S20-G20</f>
        <v>-19</v>
      </c>
      <c r="CH20" s="62">
        <f>T20-H20</f>
        <v>138</v>
      </c>
      <c r="CI20" s="62">
        <f>U20-I20</f>
        <v>-35</v>
      </c>
      <c r="CJ20" s="62">
        <f>V20-J20</f>
        <v>216</v>
      </c>
      <c r="CK20" s="62">
        <f>W20-K20</f>
        <v>112</v>
      </c>
      <c r="CL20" s="62">
        <f>X20-L20</f>
        <v>-5</v>
      </c>
      <c r="CM20" s="62">
        <f>Y20-M20</f>
        <v>102</v>
      </c>
      <c r="CN20" s="62">
        <f>Z20-N20</f>
        <v>28</v>
      </c>
      <c r="CO20" s="62">
        <f>AA20-O20</f>
        <v>-492</v>
      </c>
      <c r="CP20" s="62">
        <f>AB20-P20</f>
        <v>-770</v>
      </c>
      <c r="CQ20" s="62">
        <f>AC20-Q20</f>
        <v>-433</v>
      </c>
      <c r="CR20" s="62">
        <f>AD20-R20</f>
        <v>-324</v>
      </c>
      <c r="CS20" s="62">
        <f>AE20-S20</f>
        <v>-161</v>
      </c>
      <c r="CT20" s="62">
        <f>AF20-T20</f>
        <v>-255</v>
      </c>
      <c r="CU20" s="62">
        <f>AG20-U20</f>
        <v>-242</v>
      </c>
      <c r="CV20" s="320">
        <f>AH20-V20</f>
        <v>160</v>
      </c>
      <c r="CW20" s="320">
        <f>AI20-W20</f>
        <v>193</v>
      </c>
      <c r="CX20" s="340">
        <f>AJ20-X20</f>
        <v>246</v>
      </c>
      <c r="CY20" s="340">
        <f>AK20-Y20</f>
        <v>397</v>
      </c>
      <c r="CZ20" s="340">
        <f>AL20-Z20</f>
        <v>199</v>
      </c>
      <c r="DA20" s="340">
        <f>AM20-AA20</f>
        <v>136</v>
      </c>
      <c r="DB20" s="340">
        <f>AN20-AB20</f>
        <v>7</v>
      </c>
      <c r="DC20" s="340">
        <f>AO20-AC20</f>
        <v>212</v>
      </c>
      <c r="DD20" s="340">
        <f>AP20-AD20</f>
        <v>288</v>
      </c>
      <c r="DE20" s="340">
        <f>AQ20-AE20</f>
        <v>66</v>
      </c>
      <c r="DF20" s="340">
        <f>AR20-AF20</f>
        <v>203</v>
      </c>
      <c r="DG20" s="340">
        <f>AS20-AG20</f>
        <v>263</v>
      </c>
      <c r="DH20" s="340">
        <f>AT20-AH20</f>
        <v>-300</v>
      </c>
      <c r="DI20" s="346"/>
      <c r="DJ20" s="60">
        <f>IF(ISERROR(GETPIVOTDATA("VALUE",'CSS WK pvt'!$J$2,"DT_FILE",DJ$8,"COMMODITY",DJ$6,"TRIM_CAT",TRIM(B20),"TRIM_LINE",A16))=TRUE,0,GETPIVOTDATA("VALUE",'CSS WK pvt'!$J$2,"DT_FILE",DJ$8,"COMMODITY",DJ$6,"TRIM_CAT",TRIM(B20),"TRIM_LINE",A16))</f>
        <v>1114</v>
      </c>
    </row>
    <row r="21" spans="1:114" s="56" customFormat="1" x14ac:dyDescent="0.25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0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17">
        <v>101</v>
      </c>
      <c r="V21" s="217">
        <v>116</v>
      </c>
      <c r="W21" s="217">
        <v>136</v>
      </c>
      <c r="X21" s="250">
        <v>145</v>
      </c>
      <c r="Y21" s="277">
        <v>155</v>
      </c>
      <c r="Z21" s="217">
        <v>138</v>
      </c>
      <c r="AA21" s="217">
        <v>121</v>
      </c>
      <c r="AB21" s="217">
        <v>98</v>
      </c>
      <c r="AC21" s="217">
        <v>88</v>
      </c>
      <c r="AD21" s="217">
        <v>96</v>
      </c>
      <c r="AE21" s="217">
        <v>125</v>
      </c>
      <c r="AF21" s="217">
        <v>96</v>
      </c>
      <c r="AG21" s="217">
        <v>85</v>
      </c>
      <c r="AH21" s="217">
        <v>178</v>
      </c>
      <c r="AI21" s="77">
        <v>207</v>
      </c>
      <c r="AJ21" s="357">
        <v>205</v>
      </c>
      <c r="AK21" s="76">
        <v>243</v>
      </c>
      <c r="AL21" s="77">
        <v>165</v>
      </c>
      <c r="AM21" s="77">
        <v>145</v>
      </c>
      <c r="AN21" s="77">
        <v>128</v>
      </c>
      <c r="AO21" s="77">
        <v>147</v>
      </c>
      <c r="AP21" s="217">
        <v>176</v>
      </c>
      <c r="AQ21" s="217">
        <v>153</v>
      </c>
      <c r="AR21" s="217">
        <v>164</v>
      </c>
      <c r="AS21" s="217">
        <v>162</v>
      </c>
      <c r="AT21" s="217">
        <v>133</v>
      </c>
      <c r="AU21" s="77"/>
      <c r="AV21" s="357"/>
      <c r="AW21" s="401">
        <f t="shared" si="23"/>
        <v>0.6071428571428571</v>
      </c>
      <c r="AX21" s="169">
        <f t="shared" si="23"/>
        <v>0.3247863247863248</v>
      </c>
      <c r="AY21" s="169">
        <f t="shared" si="23"/>
        <v>3.8167938931297711E-2</v>
      </c>
      <c r="AZ21" s="169">
        <f t="shared" si="23"/>
        <v>0.35416666666666669</v>
      </c>
      <c r="BA21" s="169">
        <f t="shared" si="23"/>
        <v>-0.15</v>
      </c>
      <c r="BB21" s="169">
        <f t="shared" si="23"/>
        <v>0.25961538461538464</v>
      </c>
      <c r="BC21" s="169">
        <f t="shared" si="23"/>
        <v>-0.1721311475409836</v>
      </c>
      <c r="BD21" s="169">
        <f t="shared" si="23"/>
        <v>8.4112149532710276E-2</v>
      </c>
      <c r="BE21" s="169">
        <f t="shared" si="23"/>
        <v>0.33333333333333331</v>
      </c>
      <c r="BF21" s="169">
        <f t="shared" si="23"/>
        <v>6.9444444444444441E-3</v>
      </c>
      <c r="BG21" s="169">
        <f t="shared" si="24"/>
        <v>0.29166666666666669</v>
      </c>
      <c r="BH21" s="169">
        <f t="shared" si="24"/>
        <v>0.40816326530612246</v>
      </c>
      <c r="BI21" s="169">
        <f t="shared" si="24"/>
        <v>-0.1037037037037037</v>
      </c>
      <c r="BJ21" s="169">
        <f t="shared" si="24"/>
        <v>-0.36774193548387096</v>
      </c>
      <c r="BK21" s="169">
        <f t="shared" si="24"/>
        <v>-0.35294117647058826</v>
      </c>
      <c r="BL21" s="169">
        <f t="shared" si="24"/>
        <v>-0.26153846153846155</v>
      </c>
      <c r="BM21" s="169">
        <f t="shared" si="24"/>
        <v>5.0420168067226892E-2</v>
      </c>
      <c r="BN21" s="169">
        <f t="shared" si="24"/>
        <v>-0.26717557251908397</v>
      </c>
      <c r="BO21" s="169">
        <f t="shared" si="24"/>
        <v>-0.15841584158415842</v>
      </c>
      <c r="BP21" s="307">
        <f t="shared" si="24"/>
        <v>0.53448275862068961</v>
      </c>
      <c r="BQ21" s="307">
        <f t="shared" si="25"/>
        <v>0.5220588235294118</v>
      </c>
      <c r="BR21" s="404">
        <f t="shared" si="25"/>
        <v>0.41379310344827586</v>
      </c>
      <c r="BS21" s="404">
        <f t="shared" si="26"/>
        <v>0.56774193548387097</v>
      </c>
      <c r="BT21" s="404">
        <f t="shared" si="26"/>
        <v>0.19565217391304349</v>
      </c>
      <c r="BU21" s="404">
        <f t="shared" si="26"/>
        <v>0.19834710743801653</v>
      </c>
      <c r="BV21" s="404">
        <f t="shared" si="26"/>
        <v>0.30612244897959184</v>
      </c>
      <c r="BW21" s="430">
        <f t="shared" si="26"/>
        <v>0.67045454545454541</v>
      </c>
      <c r="BX21" s="430">
        <f t="shared" si="26"/>
        <v>0.83333333333333337</v>
      </c>
      <c r="BY21" s="430">
        <f t="shared" si="26"/>
        <v>0.224</v>
      </c>
      <c r="BZ21" s="430">
        <f t="shared" si="26"/>
        <v>0.70833333333333337</v>
      </c>
      <c r="CA21" s="430">
        <f t="shared" si="26"/>
        <v>0.90588235294117647</v>
      </c>
      <c r="CB21" s="430">
        <f t="shared" si="26"/>
        <v>-0.25280898876404495</v>
      </c>
      <c r="CC21" s="76">
        <f>O21-C21</f>
        <v>51</v>
      </c>
      <c r="CD21" s="61">
        <f>P21-D21</f>
        <v>38</v>
      </c>
      <c r="CE21" s="62">
        <f>Q21-E21</f>
        <v>5</v>
      </c>
      <c r="CF21" s="62">
        <f>R21-F21</f>
        <v>34</v>
      </c>
      <c r="CG21" s="62">
        <f>S21-G21</f>
        <v>-21</v>
      </c>
      <c r="CH21" s="62">
        <f>T21-H21</f>
        <v>27</v>
      </c>
      <c r="CI21" s="62">
        <f>U21-I21</f>
        <v>-21</v>
      </c>
      <c r="CJ21" s="62">
        <f>V21-J21</f>
        <v>9</v>
      </c>
      <c r="CK21" s="62">
        <f>W21-K21</f>
        <v>34</v>
      </c>
      <c r="CL21" s="62">
        <f>X21-L21</f>
        <v>1</v>
      </c>
      <c r="CM21" s="62">
        <f>Y21-M21</f>
        <v>35</v>
      </c>
      <c r="CN21" s="62">
        <f>Z21-N21</f>
        <v>40</v>
      </c>
      <c r="CO21" s="62">
        <f>AA21-O21</f>
        <v>-14</v>
      </c>
      <c r="CP21" s="62">
        <f>AB21-P21</f>
        <v>-57</v>
      </c>
      <c r="CQ21" s="62">
        <f>AC21-Q21</f>
        <v>-48</v>
      </c>
      <c r="CR21" s="62">
        <f>AD21-R21</f>
        <v>-34</v>
      </c>
      <c r="CS21" s="62">
        <f>AE21-S21</f>
        <v>6</v>
      </c>
      <c r="CT21" s="62">
        <f>AF21-T21</f>
        <v>-35</v>
      </c>
      <c r="CU21" s="62">
        <f>AG21-U21</f>
        <v>-16</v>
      </c>
      <c r="CV21" s="320">
        <f>AH21-V21</f>
        <v>62</v>
      </c>
      <c r="CW21" s="320">
        <f>AI21-W21</f>
        <v>71</v>
      </c>
      <c r="CX21" s="340">
        <f>AJ21-X21</f>
        <v>60</v>
      </c>
      <c r="CY21" s="340">
        <f>AK21-Y21</f>
        <v>88</v>
      </c>
      <c r="CZ21" s="340">
        <f>AL21-Z21</f>
        <v>27</v>
      </c>
      <c r="DA21" s="340">
        <f>AM21-AA21</f>
        <v>24</v>
      </c>
      <c r="DB21" s="340">
        <f>AN21-AB21</f>
        <v>30</v>
      </c>
      <c r="DC21" s="340">
        <f>AO21-AC21</f>
        <v>59</v>
      </c>
      <c r="DD21" s="340">
        <f>AP21-AD21</f>
        <v>80</v>
      </c>
      <c r="DE21" s="340">
        <f>AQ21-AE21</f>
        <v>28</v>
      </c>
      <c r="DF21" s="340">
        <f>AR21-AF21</f>
        <v>68</v>
      </c>
      <c r="DG21" s="340">
        <f>AS21-AG21</f>
        <v>77</v>
      </c>
      <c r="DH21" s="340">
        <f>AT21-AH21</f>
        <v>-45</v>
      </c>
      <c r="DI21" s="346"/>
      <c r="DJ21" s="60">
        <f>IF(ISERROR(GETPIVOTDATA("VALUE",'CSS WK pvt'!$J$2,"DT_FILE",DJ$8,"COMMODITY",DJ$6,"TRIM_CAT",TRIM(B21),"TRIM_LINE",A16))=TRUE,0,GETPIVOTDATA("VALUE",'CSS WK pvt'!$J$2,"DT_FILE",DJ$8,"COMMODITY",DJ$6,"TRIM_CAT",TRIM(B21),"TRIM_LINE",A16))</f>
        <v>133</v>
      </c>
    </row>
    <row r="22" spans="1:114" s="69" customFormat="1" x14ac:dyDescent="0.25">
      <c r="A22" s="141"/>
      <c r="B22" s="57" t="s">
        <v>35</v>
      </c>
      <c r="C22" s="128">
        <f t="shared" ref="C22:O22" si="27">SUM(C17:C21)</f>
        <v>83643</v>
      </c>
      <c r="D22" s="129">
        <f t="shared" si="27"/>
        <v>89664</v>
      </c>
      <c r="E22" s="129">
        <f t="shared" si="27"/>
        <v>85826</v>
      </c>
      <c r="F22" s="129">
        <f t="shared" si="27"/>
        <v>81532</v>
      </c>
      <c r="G22" s="129">
        <f t="shared" si="27"/>
        <v>89974</v>
      </c>
      <c r="H22" s="129">
        <f t="shared" si="27"/>
        <v>90178</v>
      </c>
      <c r="I22" s="129">
        <f t="shared" si="27"/>
        <v>97275</v>
      </c>
      <c r="J22" s="129">
        <f t="shared" si="27"/>
        <v>95920</v>
      </c>
      <c r="K22" s="129">
        <f t="shared" si="27"/>
        <v>106504</v>
      </c>
      <c r="L22" s="251">
        <f t="shared" si="27"/>
        <v>101994</v>
      </c>
      <c r="M22" s="79">
        <f t="shared" si="27"/>
        <v>99541</v>
      </c>
      <c r="N22" s="129">
        <f t="shared" si="27"/>
        <v>104520</v>
      </c>
      <c r="O22" s="79">
        <f t="shared" si="27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18">
        <v>114616</v>
      </c>
      <c r="V22" s="218">
        <v>116204</v>
      </c>
      <c r="W22" s="218">
        <v>117133</v>
      </c>
      <c r="X22" s="251">
        <v>119325</v>
      </c>
      <c r="Y22" s="278">
        <v>104180</v>
      </c>
      <c r="Z22" s="218">
        <v>108567</v>
      </c>
      <c r="AA22" s="218">
        <v>102839</v>
      </c>
      <c r="AB22" s="218">
        <v>102310</v>
      </c>
      <c r="AC22" s="218">
        <v>97995</v>
      </c>
      <c r="AD22" s="218">
        <v>99824</v>
      </c>
      <c r="AE22" s="218">
        <v>98262</v>
      </c>
      <c r="AF22" s="218">
        <v>93311</v>
      </c>
      <c r="AG22" s="218">
        <v>95353</v>
      </c>
      <c r="AH22" s="218">
        <v>103287</v>
      </c>
      <c r="AI22" s="129">
        <v>110595</v>
      </c>
      <c r="AJ22" s="358">
        <v>105828</v>
      </c>
      <c r="AK22" s="128">
        <v>103585</v>
      </c>
      <c r="AL22" s="129">
        <v>101676</v>
      </c>
      <c r="AM22" s="129">
        <v>100567</v>
      </c>
      <c r="AN22" s="129">
        <v>98198</v>
      </c>
      <c r="AO22" s="129">
        <v>97269</v>
      </c>
      <c r="AP22" s="218">
        <v>103923</v>
      </c>
      <c r="AQ22" s="218">
        <v>102634</v>
      </c>
      <c r="AR22" s="218">
        <v>102693</v>
      </c>
      <c r="AS22" s="218">
        <v>104139</v>
      </c>
      <c r="AT22" s="218">
        <v>99002</v>
      </c>
      <c r="AU22" s="129"/>
      <c r="AV22" s="358"/>
      <c r="AW22" s="407">
        <f t="shared" si="23"/>
        <v>0.33217364274356492</v>
      </c>
      <c r="AX22" s="192">
        <f t="shared" si="23"/>
        <v>0.27426837972876517</v>
      </c>
      <c r="AY22" s="193">
        <f t="shared" si="23"/>
        <v>0.23935637219490596</v>
      </c>
      <c r="AZ22" s="193">
        <f t="shared" si="23"/>
        <v>0.32221704361477704</v>
      </c>
      <c r="BA22" s="193">
        <f t="shared" si="23"/>
        <v>0.13316069086625024</v>
      </c>
      <c r="BB22" s="193">
        <f t="shared" si="23"/>
        <v>0.19718778416021646</v>
      </c>
      <c r="BC22" s="193">
        <f t="shared" si="23"/>
        <v>0.17826779748136726</v>
      </c>
      <c r="BD22" s="193">
        <f t="shared" si="23"/>
        <v>0.21146788990825688</v>
      </c>
      <c r="BE22" s="193">
        <f t="shared" si="23"/>
        <v>9.9799068579583872E-2</v>
      </c>
      <c r="BF22" s="193">
        <f t="shared" si="23"/>
        <v>0.16992176010353549</v>
      </c>
      <c r="BG22" s="193">
        <f t="shared" si="24"/>
        <v>4.6603911955877479E-2</v>
      </c>
      <c r="BH22" s="193">
        <f t="shared" si="24"/>
        <v>3.8719862227324917E-2</v>
      </c>
      <c r="BI22" s="193">
        <f t="shared" si="24"/>
        <v>-7.7072881797050991E-2</v>
      </c>
      <c r="BJ22" s="193">
        <f t="shared" si="24"/>
        <v>-0.10455468421789665</v>
      </c>
      <c r="BK22" s="193">
        <f t="shared" si="24"/>
        <v>-7.872594458911901E-2</v>
      </c>
      <c r="BL22" s="193">
        <f t="shared" si="24"/>
        <v>-7.4014637811563685E-2</v>
      </c>
      <c r="BM22" s="193">
        <f t="shared" si="24"/>
        <v>-3.6221862586435193E-2</v>
      </c>
      <c r="BN22" s="193">
        <f t="shared" si="24"/>
        <v>-0.13568914412745461</v>
      </c>
      <c r="BO22" s="193">
        <f t="shared" si="24"/>
        <v>-0.16806554058770154</v>
      </c>
      <c r="BP22" s="310">
        <f t="shared" si="24"/>
        <v>-0.11115796358128809</v>
      </c>
      <c r="BQ22" s="310">
        <f t="shared" si="25"/>
        <v>-5.5816891909197239E-2</v>
      </c>
      <c r="BR22" s="310">
        <f t="shared" si="25"/>
        <v>-0.11311125078566939</v>
      </c>
      <c r="BS22" s="310">
        <f t="shared" si="26"/>
        <v>-5.7112689575734305E-3</v>
      </c>
      <c r="BT22" s="310">
        <f t="shared" si="26"/>
        <v>-6.347232584486999E-2</v>
      </c>
      <c r="BU22" s="310">
        <f t="shared" si="26"/>
        <v>-2.2092785810830521E-2</v>
      </c>
      <c r="BV22" s="310">
        <f t="shared" si="26"/>
        <v>-4.0191574626136255E-2</v>
      </c>
      <c r="BW22" s="431">
        <f t="shared" si="26"/>
        <v>-7.4085412521046994E-3</v>
      </c>
      <c r="BX22" s="431">
        <f t="shared" si="26"/>
        <v>4.1062269594486299E-2</v>
      </c>
      <c r="BY22" s="431">
        <f t="shared" si="26"/>
        <v>4.4493293439986974E-2</v>
      </c>
      <c r="BZ22" s="431">
        <f t="shared" si="26"/>
        <v>0.10054548767026396</v>
      </c>
      <c r="CA22" s="431">
        <f t="shared" si="26"/>
        <v>9.2141830881042025E-2</v>
      </c>
      <c r="CB22" s="431">
        <f t="shared" si="26"/>
        <v>-4.1486343876770554E-2</v>
      </c>
      <c r="CC22" s="128">
        <f t="shared" ref="CC22:DJ22" si="28">SUM(CC17:CC21)</f>
        <v>27784</v>
      </c>
      <c r="CD22" s="130">
        <f t="shared" si="28"/>
        <v>24592</v>
      </c>
      <c r="CE22" s="131">
        <f t="shared" si="28"/>
        <v>20543</v>
      </c>
      <c r="CF22" s="131">
        <f t="shared" si="28"/>
        <v>26271</v>
      </c>
      <c r="CG22" s="131">
        <f t="shared" ref="CG22:CH22" si="29">SUM(CG17:CG21)</f>
        <v>11981</v>
      </c>
      <c r="CH22" s="131">
        <f t="shared" si="29"/>
        <v>17782</v>
      </c>
      <c r="CI22" s="131">
        <f t="shared" ref="CI22:CJ22" si="30">SUM(CI17:CI21)</f>
        <v>17341</v>
      </c>
      <c r="CJ22" s="131">
        <f t="shared" si="30"/>
        <v>20284</v>
      </c>
      <c r="CK22" s="131">
        <f t="shared" ref="CK22:CL22" si="31">SUM(CK17:CK21)</f>
        <v>10629</v>
      </c>
      <c r="CL22" s="131">
        <f t="shared" si="31"/>
        <v>17331</v>
      </c>
      <c r="CM22" s="131">
        <f t="shared" ref="CM22:CN22" si="32">SUM(CM17:CM21)</f>
        <v>4639</v>
      </c>
      <c r="CN22" s="131">
        <f t="shared" si="32"/>
        <v>4047</v>
      </c>
      <c r="CO22" s="131">
        <f t="shared" ref="CO22:CP22" si="33">SUM(CO17:CO21)</f>
        <v>-8588</v>
      </c>
      <c r="CP22" s="131">
        <f t="shared" si="33"/>
        <v>-11946</v>
      </c>
      <c r="CQ22" s="131">
        <f t="shared" ref="CQ22:CR22" si="34">SUM(CQ17:CQ21)</f>
        <v>-8374</v>
      </c>
      <c r="CR22" s="131">
        <f t="shared" si="34"/>
        <v>-7979</v>
      </c>
      <c r="CS22" s="131">
        <f t="shared" ref="CS22" si="35">SUM(CS17:CS21)</f>
        <v>-3693</v>
      </c>
      <c r="CT22" s="131">
        <f t="shared" ref="CT22:CU22" si="36">SUM(CT17:CT21)</f>
        <v>-14649</v>
      </c>
      <c r="CU22" s="131">
        <f t="shared" si="36"/>
        <v>-19263</v>
      </c>
      <c r="CV22" s="323">
        <f t="shared" ref="CV22:CW22" si="37">SUM(CV17:CV21)</f>
        <v>-12917</v>
      </c>
      <c r="CW22" s="323">
        <f t="shared" si="37"/>
        <v>-6538</v>
      </c>
      <c r="CX22" s="323">
        <f t="shared" ref="CX22:CY22" si="38">SUM(CX17:CX21)</f>
        <v>-13497</v>
      </c>
      <c r="CY22" s="323">
        <f t="shared" si="38"/>
        <v>-595</v>
      </c>
      <c r="CZ22" s="323">
        <f t="shared" ref="CZ22:DA22" si="39">SUM(CZ17:CZ21)</f>
        <v>-6891</v>
      </c>
      <c r="DA22" s="323">
        <f t="shared" si="39"/>
        <v>-2272</v>
      </c>
      <c r="DB22" s="323">
        <f t="shared" ref="DB22" si="40">SUM(DB17:DB21)</f>
        <v>-4112</v>
      </c>
      <c r="DC22" s="323">
        <f t="shared" ref="DC22" si="41">SUM(DC17:DC21)</f>
        <v>-726</v>
      </c>
      <c r="DD22" s="323">
        <f t="shared" ref="DD22:DE22" si="42">SUM(DD17:DD21)</f>
        <v>4099</v>
      </c>
      <c r="DE22" s="323">
        <f t="shared" si="42"/>
        <v>4372</v>
      </c>
      <c r="DF22" s="323">
        <f t="shared" ref="DF22:DG22" si="43">SUM(DF17:DF21)</f>
        <v>9382</v>
      </c>
      <c r="DG22" s="323">
        <f t="shared" si="43"/>
        <v>8786</v>
      </c>
      <c r="DH22" s="323">
        <f t="shared" ref="DH22" si="44">SUM(DH17:DH21)</f>
        <v>-4285</v>
      </c>
      <c r="DI22" s="347"/>
      <c r="DJ22" s="79">
        <f t="shared" si="28"/>
        <v>99002</v>
      </c>
    </row>
    <row r="23" spans="1:114" s="56" customFormat="1" x14ac:dyDescent="0.2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82"/>
      <c r="AO23" s="82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311"/>
      <c r="BT23" s="311"/>
      <c r="BU23" s="311"/>
      <c r="BV23" s="311"/>
      <c r="BW23" s="432"/>
      <c r="BX23" s="432"/>
      <c r="BY23" s="432"/>
      <c r="BZ23" s="432"/>
      <c r="CA23" s="432"/>
      <c r="CB23" s="432"/>
      <c r="CC23" s="81"/>
      <c r="CD23" s="84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24"/>
      <c r="DH23" s="324"/>
      <c r="DI23" s="346"/>
      <c r="DJ23" s="83"/>
    </row>
    <row r="24" spans="1:114" s="56" customFormat="1" x14ac:dyDescent="0.25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0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17">
        <v>37692</v>
      </c>
      <c r="V24" s="217">
        <v>33769</v>
      </c>
      <c r="W24" s="217">
        <v>31171</v>
      </c>
      <c r="X24" s="250">
        <v>33751</v>
      </c>
      <c r="Y24" s="277">
        <v>24718</v>
      </c>
      <c r="Z24" s="217">
        <v>29220</v>
      </c>
      <c r="AA24" s="217">
        <v>25995</v>
      </c>
      <c r="AB24" s="217">
        <v>24212</v>
      </c>
      <c r="AC24" s="217">
        <v>22835</v>
      </c>
      <c r="AD24" s="217">
        <v>28803</v>
      </c>
      <c r="AE24" s="217">
        <v>28885</v>
      </c>
      <c r="AF24" s="217">
        <v>28918</v>
      </c>
      <c r="AG24" s="217">
        <v>31923</v>
      </c>
      <c r="AH24" s="217">
        <v>34744</v>
      </c>
      <c r="AI24" s="77">
        <v>37119</v>
      </c>
      <c r="AJ24" s="357">
        <v>32251</v>
      </c>
      <c r="AK24" s="76">
        <v>31499</v>
      </c>
      <c r="AL24" s="77">
        <v>31249</v>
      </c>
      <c r="AM24" s="77">
        <v>32119</v>
      </c>
      <c r="AN24" s="77">
        <v>29143</v>
      </c>
      <c r="AO24" s="77">
        <v>27052</v>
      </c>
      <c r="AP24" s="217">
        <v>31944</v>
      </c>
      <c r="AQ24" s="217">
        <v>32580</v>
      </c>
      <c r="AR24" s="217">
        <v>34561</v>
      </c>
      <c r="AS24" s="217">
        <v>36458</v>
      </c>
      <c r="AT24" s="217">
        <v>35814</v>
      </c>
      <c r="AU24" s="77"/>
      <c r="AV24" s="357"/>
      <c r="AW24" s="401">
        <f t="shared" ref="AW24:BF29" si="45">IF(ISERROR((O24-C24)/C24)=TRUE,0,(O24-C24)/C24)</f>
        <v>0.17908492450790947</v>
      </c>
      <c r="AX24" s="169">
        <f t="shared" si="45"/>
        <v>-3.849714780634949E-2</v>
      </c>
      <c r="AY24" s="169">
        <f t="shared" si="45"/>
        <v>-0.10393780632077067</v>
      </c>
      <c r="AZ24" s="169">
        <f t="shared" si="45"/>
        <v>9.7448781005626123E-2</v>
      </c>
      <c r="BA24" s="169">
        <f t="shared" si="45"/>
        <v>-0.21460366375620613</v>
      </c>
      <c r="BB24" s="169">
        <f t="shared" si="45"/>
        <v>-8.215460526315789E-2</v>
      </c>
      <c r="BC24" s="169">
        <f t="shared" si="45"/>
        <v>-3.9400581069371526E-2</v>
      </c>
      <c r="BD24" s="169">
        <f t="shared" si="45"/>
        <v>-6.207643595156094E-2</v>
      </c>
      <c r="BE24" s="169">
        <f t="shared" si="45"/>
        <v>-0.18218549127640038</v>
      </c>
      <c r="BF24" s="169">
        <f t="shared" si="45"/>
        <v>1.1175025465875727E-2</v>
      </c>
      <c r="BG24" s="169">
        <f t="shared" ref="BG24:BP29" si="46">IF(ISERROR((Y24-M24)/M24)=TRUE,0,(Y24-M24)/M24)</f>
        <v>-0.17156550591547406</v>
      </c>
      <c r="BH24" s="169">
        <f t="shared" si="46"/>
        <v>-0.22757672684977134</v>
      </c>
      <c r="BI24" s="169">
        <f t="shared" si="46"/>
        <v>-0.27793672397988944</v>
      </c>
      <c r="BJ24" s="169">
        <f t="shared" si="46"/>
        <v>-0.24793439771385972</v>
      </c>
      <c r="BK24" s="169">
        <f t="shared" si="46"/>
        <v>-0.13862693323274236</v>
      </c>
      <c r="BL24" s="169">
        <f t="shared" si="46"/>
        <v>-7.1320328873125907E-2</v>
      </c>
      <c r="BM24" s="169">
        <f t="shared" si="46"/>
        <v>4.940962761126249E-2</v>
      </c>
      <c r="BN24" s="169">
        <f t="shared" si="46"/>
        <v>-0.13633784308455038</v>
      </c>
      <c r="BO24" s="169">
        <f t="shared" si="46"/>
        <v>-0.15305635148042024</v>
      </c>
      <c r="BP24" s="307">
        <f t="shared" si="46"/>
        <v>2.8872634664929373E-2</v>
      </c>
      <c r="BQ24" s="307">
        <f t="shared" ref="BQ24:BR29" si="47">IF(ISERROR((AI24-W24)/W24)=TRUE,0,(AI24-W24)/W24)</f>
        <v>0.19081838888710662</v>
      </c>
      <c r="BR24" s="404">
        <f t="shared" si="47"/>
        <v>-4.444312761103375E-2</v>
      </c>
      <c r="BS24" s="404">
        <f t="shared" ref="BS24:CB29" si="48">IF(ISERROR((AK24-Y24)/Y24)=TRUE,0,(AK24-Y24)/Y24)</f>
        <v>0.27433449308196456</v>
      </c>
      <c r="BT24" s="404">
        <f t="shared" si="48"/>
        <v>6.9438740588637915E-2</v>
      </c>
      <c r="BU24" s="404">
        <f t="shared" si="48"/>
        <v>0.23558376610886708</v>
      </c>
      <c r="BV24" s="404">
        <f t="shared" si="48"/>
        <v>0.20365934247480588</v>
      </c>
      <c r="BW24" s="430">
        <f t="shared" si="48"/>
        <v>0.18467265163126778</v>
      </c>
      <c r="BX24" s="430">
        <f t="shared" si="48"/>
        <v>0.10905114050619727</v>
      </c>
      <c r="BY24" s="430">
        <f t="shared" si="48"/>
        <v>0.1279210662973862</v>
      </c>
      <c r="BZ24" s="430">
        <f t="shared" si="48"/>
        <v>0.19513797634691196</v>
      </c>
      <c r="CA24" s="430">
        <f t="shared" si="48"/>
        <v>0.14206058327851392</v>
      </c>
      <c r="CB24" s="430">
        <f t="shared" si="48"/>
        <v>3.0796684319594751E-2</v>
      </c>
      <c r="CC24" s="76">
        <f>O24-C24</f>
        <v>5468</v>
      </c>
      <c r="CD24" s="61">
        <f>P24-D24</f>
        <v>-1289</v>
      </c>
      <c r="CE24" s="62">
        <f>Q24-E24</f>
        <v>-3075</v>
      </c>
      <c r="CF24" s="62">
        <f>R24-F24</f>
        <v>2754</v>
      </c>
      <c r="CG24" s="62">
        <f>S24-G24</f>
        <v>-7521</v>
      </c>
      <c r="CH24" s="62">
        <f>T24-H24</f>
        <v>-2997</v>
      </c>
      <c r="CI24" s="62">
        <f>U24-I24</f>
        <v>-1546</v>
      </c>
      <c r="CJ24" s="62">
        <f>V24-J24</f>
        <v>-2235</v>
      </c>
      <c r="CK24" s="62">
        <f>W24-K24</f>
        <v>-6944</v>
      </c>
      <c r="CL24" s="62">
        <f>X24-L24</f>
        <v>373</v>
      </c>
      <c r="CM24" s="62">
        <f>Y24-M24</f>
        <v>-5119</v>
      </c>
      <c r="CN24" s="62">
        <f>Z24-N24</f>
        <v>-8609</v>
      </c>
      <c r="CO24" s="62">
        <f>AA24-O24</f>
        <v>-10006</v>
      </c>
      <c r="CP24" s="62">
        <f>AB24-P24</f>
        <v>-7982</v>
      </c>
      <c r="CQ24" s="62">
        <f>AC24-Q24</f>
        <v>-3675</v>
      </c>
      <c r="CR24" s="62">
        <f>AD24-R24</f>
        <v>-2212</v>
      </c>
      <c r="CS24" s="62">
        <f>AE24-S24</f>
        <v>1360</v>
      </c>
      <c r="CT24" s="62">
        <f>AF24-T24</f>
        <v>-4565</v>
      </c>
      <c r="CU24" s="62">
        <f>AG24-U24</f>
        <v>-5769</v>
      </c>
      <c r="CV24" s="320">
        <f>AH24-V24</f>
        <v>975</v>
      </c>
      <c r="CW24" s="320">
        <f>AI24-W24</f>
        <v>5948</v>
      </c>
      <c r="CX24" s="340">
        <f>AJ24-X24</f>
        <v>-1500</v>
      </c>
      <c r="CY24" s="340">
        <f>AK24-Y24</f>
        <v>6781</v>
      </c>
      <c r="CZ24" s="340">
        <f>AL24-Z24</f>
        <v>2029</v>
      </c>
      <c r="DA24" s="340">
        <f>AM24-AA24</f>
        <v>6124</v>
      </c>
      <c r="DB24" s="340">
        <f>AN24-AB24</f>
        <v>4931</v>
      </c>
      <c r="DC24" s="340">
        <f>AO24-AC24</f>
        <v>4217</v>
      </c>
      <c r="DD24" s="340">
        <f>AP24-AD24</f>
        <v>3141</v>
      </c>
      <c r="DE24" s="340">
        <f>AQ24-AE24</f>
        <v>3695</v>
      </c>
      <c r="DF24" s="340">
        <f>AR24-AF24</f>
        <v>5643</v>
      </c>
      <c r="DG24" s="340">
        <f>AS24-AG24</f>
        <v>4535</v>
      </c>
      <c r="DH24" s="340">
        <f>AT24-AH24</f>
        <v>1070</v>
      </c>
      <c r="DI24" s="346"/>
      <c r="DJ24" s="60">
        <f>IF(ISERROR(GETPIVOTDATA("VALUE",'CSS WK pvt'!$J$2,"DT_FILE",DJ$8,"COMMODITY",DJ$6,"TRIM_CAT",TRIM(B24),"TRIM_LINE",A23))=TRUE,0,GETPIVOTDATA("VALUE",'CSS WK pvt'!$J$2,"DT_FILE",DJ$8,"COMMODITY",DJ$6,"TRIM_CAT",TRIM(B24),"TRIM_LINE",A23))</f>
        <v>35814</v>
      </c>
    </row>
    <row r="25" spans="1:114" s="56" customFormat="1" x14ac:dyDescent="0.25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0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17">
        <v>3558</v>
      </c>
      <c r="V25" s="217">
        <v>2668</v>
      </c>
      <c r="W25" s="217">
        <v>2308</v>
      </c>
      <c r="X25" s="250">
        <v>2457</v>
      </c>
      <c r="Y25" s="277">
        <v>2047</v>
      </c>
      <c r="Z25" s="217">
        <v>2622</v>
      </c>
      <c r="AA25" s="217">
        <v>2361</v>
      </c>
      <c r="AB25" s="217">
        <v>2127</v>
      </c>
      <c r="AC25" s="217">
        <v>2261</v>
      </c>
      <c r="AD25" s="217">
        <v>2500</v>
      </c>
      <c r="AE25" s="217">
        <v>2890</v>
      </c>
      <c r="AF25" s="217">
        <v>2330</v>
      </c>
      <c r="AG25" s="217">
        <v>2005</v>
      </c>
      <c r="AH25" s="217">
        <v>2547</v>
      </c>
      <c r="AI25" s="77">
        <v>2835</v>
      </c>
      <c r="AJ25" s="357">
        <v>2477</v>
      </c>
      <c r="AK25" s="76">
        <v>2879</v>
      </c>
      <c r="AL25" s="77">
        <v>2948</v>
      </c>
      <c r="AM25" s="77">
        <v>3257</v>
      </c>
      <c r="AN25" s="77">
        <v>3134</v>
      </c>
      <c r="AO25" s="77">
        <v>2910</v>
      </c>
      <c r="AP25" s="217">
        <v>3562</v>
      </c>
      <c r="AQ25" s="217">
        <v>3605</v>
      </c>
      <c r="AR25" s="217">
        <v>4396</v>
      </c>
      <c r="AS25" s="217">
        <v>3954</v>
      </c>
      <c r="AT25" s="217">
        <v>3008</v>
      </c>
      <c r="AU25" s="77"/>
      <c r="AV25" s="357"/>
      <c r="AW25" s="401">
        <f t="shared" si="45"/>
        <v>-4.8788368336025852E-2</v>
      </c>
      <c r="AX25" s="169">
        <f t="shared" si="45"/>
        <v>-0.17105661519830456</v>
      </c>
      <c r="AY25" s="169">
        <f t="shared" si="45"/>
        <v>-0.22715404699738903</v>
      </c>
      <c r="AZ25" s="169">
        <f t="shared" si="45"/>
        <v>-7.8490313961255845E-2</v>
      </c>
      <c r="BA25" s="169">
        <f t="shared" si="45"/>
        <v>-0.32513966480446926</v>
      </c>
      <c r="BB25" s="169">
        <f t="shared" si="45"/>
        <v>-0.18932421772285038</v>
      </c>
      <c r="BC25" s="169">
        <f t="shared" si="45"/>
        <v>-0.16732974490989938</v>
      </c>
      <c r="BD25" s="169">
        <f t="shared" si="45"/>
        <v>-0.28663101604278074</v>
      </c>
      <c r="BE25" s="169">
        <f t="shared" si="45"/>
        <v>-0.35059088351153628</v>
      </c>
      <c r="BF25" s="169">
        <f t="shared" si="45"/>
        <v>-0.27329192546583853</v>
      </c>
      <c r="BG25" s="169">
        <f t="shared" si="46"/>
        <v>-0.32819166393173616</v>
      </c>
      <c r="BH25" s="169">
        <f t="shared" si="46"/>
        <v>-0.21379310344827587</v>
      </c>
      <c r="BI25" s="169">
        <f t="shared" si="46"/>
        <v>-0.19802989130434784</v>
      </c>
      <c r="BJ25" s="169">
        <f t="shared" si="46"/>
        <v>-0.22315558802045288</v>
      </c>
      <c r="BK25" s="169">
        <f t="shared" si="46"/>
        <v>-4.5185810810810814E-2</v>
      </c>
      <c r="BL25" s="169">
        <f t="shared" si="46"/>
        <v>-9.3874592243566507E-2</v>
      </c>
      <c r="BM25" s="169">
        <f t="shared" si="46"/>
        <v>0.19619205298013245</v>
      </c>
      <c r="BN25" s="169">
        <f t="shared" si="46"/>
        <v>-0.24424262082387285</v>
      </c>
      <c r="BO25" s="169">
        <f t="shared" si="46"/>
        <v>-0.43648116919617763</v>
      </c>
      <c r="BP25" s="307">
        <f t="shared" si="46"/>
        <v>-4.5352323838080959E-2</v>
      </c>
      <c r="BQ25" s="307">
        <f t="shared" si="47"/>
        <v>0.22833622183708838</v>
      </c>
      <c r="BR25" s="404">
        <f t="shared" si="47"/>
        <v>8.1400081400081394E-3</v>
      </c>
      <c r="BS25" s="404">
        <f t="shared" si="48"/>
        <v>0.40644846116267708</v>
      </c>
      <c r="BT25" s="404">
        <f t="shared" si="48"/>
        <v>0.12433257055682685</v>
      </c>
      <c r="BU25" s="404">
        <f t="shared" si="48"/>
        <v>0.37950021177467175</v>
      </c>
      <c r="BV25" s="404">
        <f t="shared" si="48"/>
        <v>0.47343676539727314</v>
      </c>
      <c r="BW25" s="430">
        <f t="shared" si="48"/>
        <v>0.28704113224237066</v>
      </c>
      <c r="BX25" s="430">
        <f t="shared" si="48"/>
        <v>0.42480000000000001</v>
      </c>
      <c r="BY25" s="430">
        <f t="shared" si="48"/>
        <v>0.24740484429065743</v>
      </c>
      <c r="BZ25" s="430">
        <f t="shared" si="48"/>
        <v>0.88669527896995703</v>
      </c>
      <c r="CA25" s="430">
        <f t="shared" si="48"/>
        <v>0.97206982543640896</v>
      </c>
      <c r="CB25" s="430">
        <f t="shared" si="48"/>
        <v>0.18099725166862976</v>
      </c>
      <c r="CC25" s="76">
        <f>O25-C25</f>
        <v>-151</v>
      </c>
      <c r="CD25" s="61">
        <f>P25-D25</f>
        <v>-565</v>
      </c>
      <c r="CE25" s="62">
        <f>Q25-E25</f>
        <v>-696</v>
      </c>
      <c r="CF25" s="62">
        <f>R25-F25</f>
        <v>-235</v>
      </c>
      <c r="CG25" s="62">
        <f>S25-G25</f>
        <v>-1164</v>
      </c>
      <c r="CH25" s="62">
        <f>T25-H25</f>
        <v>-720</v>
      </c>
      <c r="CI25" s="62">
        <f>U25-I25</f>
        <v>-715</v>
      </c>
      <c r="CJ25" s="62">
        <f>V25-J25</f>
        <v>-1072</v>
      </c>
      <c r="CK25" s="62">
        <f>W25-K25</f>
        <v>-1246</v>
      </c>
      <c r="CL25" s="62">
        <f>X25-L25</f>
        <v>-924</v>
      </c>
      <c r="CM25" s="62">
        <f>Y25-M25</f>
        <v>-1000</v>
      </c>
      <c r="CN25" s="62">
        <f>Z25-N25</f>
        <v>-713</v>
      </c>
      <c r="CO25" s="62">
        <f>AA25-O25</f>
        <v>-583</v>
      </c>
      <c r="CP25" s="62">
        <f>AB25-P25</f>
        <v>-611</v>
      </c>
      <c r="CQ25" s="62">
        <f>AC25-Q25</f>
        <v>-107</v>
      </c>
      <c r="CR25" s="62">
        <f>AD25-R25</f>
        <v>-259</v>
      </c>
      <c r="CS25" s="62">
        <f>AE25-S25</f>
        <v>474</v>
      </c>
      <c r="CT25" s="62">
        <f>AF25-T25</f>
        <v>-753</v>
      </c>
      <c r="CU25" s="62">
        <f>AG25-U25</f>
        <v>-1553</v>
      </c>
      <c r="CV25" s="320">
        <f>AH25-V25</f>
        <v>-121</v>
      </c>
      <c r="CW25" s="320">
        <f>AI25-W25</f>
        <v>527</v>
      </c>
      <c r="CX25" s="340">
        <f>AJ25-X25</f>
        <v>20</v>
      </c>
      <c r="CY25" s="340">
        <f>AK25-Y25</f>
        <v>832</v>
      </c>
      <c r="CZ25" s="340">
        <f>AL25-Z25</f>
        <v>326</v>
      </c>
      <c r="DA25" s="340">
        <f>AM25-AA25</f>
        <v>896</v>
      </c>
      <c r="DB25" s="340">
        <f>AN25-AB25</f>
        <v>1007</v>
      </c>
      <c r="DC25" s="340">
        <f>AO25-AC25</f>
        <v>649</v>
      </c>
      <c r="DD25" s="340">
        <f>AP25-AD25</f>
        <v>1062</v>
      </c>
      <c r="DE25" s="340">
        <f>AQ25-AE25</f>
        <v>715</v>
      </c>
      <c r="DF25" s="340">
        <f>AR25-AF25</f>
        <v>2066</v>
      </c>
      <c r="DG25" s="340">
        <f>AS25-AG25</f>
        <v>1949</v>
      </c>
      <c r="DH25" s="340">
        <f>AT25-AH25</f>
        <v>461</v>
      </c>
      <c r="DI25" s="346"/>
      <c r="DJ25" s="60">
        <f>IF(ISERROR(GETPIVOTDATA("VALUE",'CSS WK pvt'!$J$2,"DT_FILE",DJ$8,"COMMODITY",DJ$6,"TRIM_CAT",TRIM(B25),"TRIM_LINE",A23))=TRUE,0,GETPIVOTDATA("VALUE",'CSS WK pvt'!$J$2,"DT_FILE",DJ$8,"COMMODITY",DJ$6,"TRIM_CAT",TRIM(B25),"TRIM_LINE",A23))</f>
        <v>3008</v>
      </c>
    </row>
    <row r="26" spans="1:114" s="56" customFormat="1" x14ac:dyDescent="0.25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0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17">
        <v>3922</v>
      </c>
      <c r="V26" s="217">
        <v>5176</v>
      </c>
      <c r="W26" s="217">
        <v>5007</v>
      </c>
      <c r="X26" s="250">
        <v>4828</v>
      </c>
      <c r="Y26" s="277">
        <v>4306</v>
      </c>
      <c r="Z26" s="217">
        <v>4468</v>
      </c>
      <c r="AA26" s="217">
        <v>3677</v>
      </c>
      <c r="AB26" s="217">
        <v>3797</v>
      </c>
      <c r="AC26" s="217">
        <v>3444</v>
      </c>
      <c r="AD26" s="217">
        <v>3786</v>
      </c>
      <c r="AE26" s="217">
        <v>6193</v>
      </c>
      <c r="AF26" s="217">
        <v>3591</v>
      </c>
      <c r="AG26" s="217">
        <v>3915</v>
      </c>
      <c r="AH26" s="217">
        <v>5538</v>
      </c>
      <c r="AI26" s="77">
        <v>6154</v>
      </c>
      <c r="AJ26" s="357">
        <v>5254</v>
      </c>
      <c r="AK26" s="76">
        <v>5832</v>
      </c>
      <c r="AL26" s="77">
        <v>5076</v>
      </c>
      <c r="AM26" s="77">
        <v>4645</v>
      </c>
      <c r="AN26" s="77">
        <v>4145</v>
      </c>
      <c r="AO26" s="77">
        <v>4830</v>
      </c>
      <c r="AP26" s="217">
        <v>6076</v>
      </c>
      <c r="AQ26" s="217">
        <v>6798</v>
      </c>
      <c r="AR26" s="217">
        <v>5911</v>
      </c>
      <c r="AS26" s="217">
        <v>5878</v>
      </c>
      <c r="AT26" s="217">
        <v>4596</v>
      </c>
      <c r="AU26" s="77"/>
      <c r="AV26" s="357"/>
      <c r="AW26" s="401">
        <f t="shared" si="45"/>
        <v>0.64318813716404077</v>
      </c>
      <c r="AX26" s="169">
        <f t="shared" si="45"/>
        <v>-0.13142257951765118</v>
      </c>
      <c r="AY26" s="169">
        <f t="shared" si="45"/>
        <v>-0.3427501701837985</v>
      </c>
      <c r="AZ26" s="169">
        <f t="shared" si="45"/>
        <v>0.13311148086522462</v>
      </c>
      <c r="BA26" s="169">
        <f t="shared" si="45"/>
        <v>-0.34585726004922068</v>
      </c>
      <c r="BB26" s="169">
        <f t="shared" si="45"/>
        <v>-4.267161410018553E-2</v>
      </c>
      <c r="BC26" s="169">
        <f t="shared" si="45"/>
        <v>-0.35461576435741321</v>
      </c>
      <c r="BD26" s="169">
        <f t="shared" si="45"/>
        <v>0.27205701646596214</v>
      </c>
      <c r="BE26" s="169">
        <f t="shared" si="45"/>
        <v>-0.16937624419376243</v>
      </c>
      <c r="BF26" s="169">
        <f t="shared" si="45"/>
        <v>-0.12631197973217517</v>
      </c>
      <c r="BG26" s="169">
        <f t="shared" si="46"/>
        <v>-0.15601724813798509</v>
      </c>
      <c r="BH26" s="169">
        <f t="shared" si="46"/>
        <v>-0.13124635426793702</v>
      </c>
      <c r="BI26" s="169">
        <f t="shared" si="46"/>
        <v>-0.48152848279751831</v>
      </c>
      <c r="BJ26" s="169">
        <f t="shared" si="46"/>
        <v>-0.23601609657947686</v>
      </c>
      <c r="BK26" s="169">
        <f t="shared" si="46"/>
        <v>-0.10823407560849301</v>
      </c>
      <c r="BL26" s="169">
        <f t="shared" si="46"/>
        <v>-7.3421439060205582E-2</v>
      </c>
      <c r="BM26" s="169">
        <f t="shared" si="46"/>
        <v>0.55329821921244038</v>
      </c>
      <c r="BN26" s="169">
        <f t="shared" si="46"/>
        <v>-0.13008720930232559</v>
      </c>
      <c r="BO26" s="169">
        <f t="shared" si="46"/>
        <v>-1.7848036715961244E-3</v>
      </c>
      <c r="BP26" s="307">
        <f t="shared" si="46"/>
        <v>6.9938176197836169E-2</v>
      </c>
      <c r="BQ26" s="307">
        <f t="shared" si="47"/>
        <v>0.22907928899540644</v>
      </c>
      <c r="BR26" s="404">
        <f t="shared" si="47"/>
        <v>8.8235294117647065E-2</v>
      </c>
      <c r="BS26" s="404">
        <f t="shared" si="48"/>
        <v>0.35438922433813286</v>
      </c>
      <c r="BT26" s="404">
        <f t="shared" si="48"/>
        <v>0.13607878245299909</v>
      </c>
      <c r="BU26" s="404">
        <f t="shared" si="48"/>
        <v>0.26325809083491974</v>
      </c>
      <c r="BV26" s="404">
        <f t="shared" si="48"/>
        <v>9.1651303660784833E-2</v>
      </c>
      <c r="BW26" s="430">
        <f t="shared" si="48"/>
        <v>0.40243902439024393</v>
      </c>
      <c r="BX26" s="430">
        <f t="shared" si="48"/>
        <v>0.60486001056524041</v>
      </c>
      <c r="BY26" s="430">
        <f t="shared" si="48"/>
        <v>9.7690941385435173E-2</v>
      </c>
      <c r="BZ26" s="430">
        <f t="shared" si="48"/>
        <v>0.64605959342801444</v>
      </c>
      <c r="CA26" s="430">
        <f t="shared" si="48"/>
        <v>0.50140485312899108</v>
      </c>
      <c r="CB26" s="430">
        <f t="shared" si="48"/>
        <v>-0.17009750812567714</v>
      </c>
      <c r="CC26" s="76">
        <f>O26-C26</f>
        <v>2776</v>
      </c>
      <c r="CD26" s="61">
        <f>P26-D26</f>
        <v>-752</v>
      </c>
      <c r="CE26" s="62">
        <f>Q26-E26</f>
        <v>-2014</v>
      </c>
      <c r="CF26" s="62">
        <f>R26-F26</f>
        <v>480</v>
      </c>
      <c r="CG26" s="62">
        <f>S26-G26</f>
        <v>-2108</v>
      </c>
      <c r="CH26" s="62">
        <f>T26-H26</f>
        <v>-184</v>
      </c>
      <c r="CI26" s="62">
        <f>U26-I26</f>
        <v>-2155</v>
      </c>
      <c r="CJ26" s="62">
        <f>V26-J26</f>
        <v>1107</v>
      </c>
      <c r="CK26" s="62">
        <f>W26-K26</f>
        <v>-1021</v>
      </c>
      <c r="CL26" s="62">
        <f>X26-L26</f>
        <v>-698</v>
      </c>
      <c r="CM26" s="62">
        <f>Y26-M26</f>
        <v>-796</v>
      </c>
      <c r="CN26" s="62">
        <f>Z26-N26</f>
        <v>-675</v>
      </c>
      <c r="CO26" s="62">
        <f>AA26-O26</f>
        <v>-3415</v>
      </c>
      <c r="CP26" s="62">
        <f>AB26-P26</f>
        <v>-1173</v>
      </c>
      <c r="CQ26" s="62">
        <f>AC26-Q26</f>
        <v>-418</v>
      </c>
      <c r="CR26" s="62">
        <f>AD26-R26</f>
        <v>-300</v>
      </c>
      <c r="CS26" s="62">
        <f>AE26-S26</f>
        <v>2206</v>
      </c>
      <c r="CT26" s="62">
        <f>AF26-T26</f>
        <v>-537</v>
      </c>
      <c r="CU26" s="62">
        <f>AG26-U26</f>
        <v>-7</v>
      </c>
      <c r="CV26" s="320">
        <f>AH26-V26</f>
        <v>362</v>
      </c>
      <c r="CW26" s="320">
        <f>AI26-W26</f>
        <v>1147</v>
      </c>
      <c r="CX26" s="340">
        <f>AJ26-X26</f>
        <v>426</v>
      </c>
      <c r="CY26" s="340">
        <f>AK26-Y26</f>
        <v>1526</v>
      </c>
      <c r="CZ26" s="340">
        <f>AL26-Z26</f>
        <v>608</v>
      </c>
      <c r="DA26" s="340">
        <f>AM26-AA26</f>
        <v>968</v>
      </c>
      <c r="DB26" s="340">
        <f>AN26-AB26</f>
        <v>348</v>
      </c>
      <c r="DC26" s="340">
        <f>AO26-AC26</f>
        <v>1386</v>
      </c>
      <c r="DD26" s="340">
        <f>AP26-AD26</f>
        <v>2290</v>
      </c>
      <c r="DE26" s="340">
        <f>AQ26-AE26</f>
        <v>605</v>
      </c>
      <c r="DF26" s="340">
        <f>AR26-AF26</f>
        <v>2320</v>
      </c>
      <c r="DG26" s="340">
        <f>AS26-AG26</f>
        <v>1963</v>
      </c>
      <c r="DH26" s="340">
        <f>AT26-AH26</f>
        <v>-942</v>
      </c>
      <c r="DI26" s="346"/>
      <c r="DJ26" s="60">
        <f>IF(ISERROR(GETPIVOTDATA("VALUE",'CSS WK pvt'!$J$2,"DT_FILE",DJ$8,"COMMODITY",DJ$6,"TRIM_CAT",TRIM(B26),"TRIM_LINE",A23))=TRUE,0,GETPIVOTDATA("VALUE",'CSS WK pvt'!$J$2,"DT_FILE",DJ$8,"COMMODITY",DJ$6,"TRIM_CAT",TRIM(B26),"TRIM_LINE",A23))</f>
        <v>4596</v>
      </c>
    </row>
    <row r="27" spans="1:114" s="56" customFormat="1" x14ac:dyDescent="0.25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0">
        <v>903</v>
      </c>
      <c r="M27" s="56">
        <v>728</v>
      </c>
      <c r="N27" s="217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17">
        <v>685</v>
      </c>
      <c r="V27" s="217">
        <v>755</v>
      </c>
      <c r="W27" s="217">
        <v>846</v>
      </c>
      <c r="X27" s="250">
        <v>757</v>
      </c>
      <c r="Y27" s="277">
        <v>769</v>
      </c>
      <c r="Z27" s="217">
        <v>696</v>
      </c>
      <c r="AA27" s="217">
        <v>603</v>
      </c>
      <c r="AB27" s="217">
        <v>600</v>
      </c>
      <c r="AC27" s="217">
        <v>516</v>
      </c>
      <c r="AD27" s="217">
        <v>560</v>
      </c>
      <c r="AE27" s="217">
        <v>638</v>
      </c>
      <c r="AF27" s="217">
        <v>503</v>
      </c>
      <c r="AG27" s="217">
        <v>547</v>
      </c>
      <c r="AH27" s="217">
        <v>965</v>
      </c>
      <c r="AI27" s="77">
        <v>989</v>
      </c>
      <c r="AJ27" s="357">
        <v>1035</v>
      </c>
      <c r="AK27" s="76">
        <v>1080</v>
      </c>
      <c r="AL27" s="77">
        <v>848</v>
      </c>
      <c r="AM27" s="77">
        <v>718</v>
      </c>
      <c r="AN27" s="77">
        <v>644</v>
      </c>
      <c r="AO27" s="77">
        <v>683</v>
      </c>
      <c r="AP27" s="217">
        <v>791</v>
      </c>
      <c r="AQ27" s="217">
        <v>703</v>
      </c>
      <c r="AR27" s="217">
        <v>693</v>
      </c>
      <c r="AS27" s="217">
        <v>801</v>
      </c>
      <c r="AT27" s="217">
        <v>672</v>
      </c>
      <c r="AU27" s="77"/>
      <c r="AV27" s="357"/>
      <c r="AW27" s="401">
        <f t="shared" si="45"/>
        <v>0.72019077901430839</v>
      </c>
      <c r="AX27" s="169">
        <f t="shared" si="45"/>
        <v>0.13091309130913092</v>
      </c>
      <c r="AY27" s="169">
        <f t="shared" si="45"/>
        <v>-0.25652667423382519</v>
      </c>
      <c r="AZ27" s="169">
        <f t="shared" si="45"/>
        <v>0.19686411149825783</v>
      </c>
      <c r="BA27" s="169">
        <f t="shared" si="45"/>
        <v>-0.28886310904872392</v>
      </c>
      <c r="BB27" s="169">
        <f t="shared" si="45"/>
        <v>-9.5384615384615387E-2</v>
      </c>
      <c r="BC27" s="169">
        <f t="shared" si="45"/>
        <v>-0.1746987951807229</v>
      </c>
      <c r="BD27" s="169">
        <f t="shared" si="45"/>
        <v>0.18524332810047095</v>
      </c>
      <c r="BE27" s="169">
        <f t="shared" si="45"/>
        <v>1.1834319526627219E-3</v>
      </c>
      <c r="BF27" s="169">
        <f t="shared" si="45"/>
        <v>-0.16168327796234774</v>
      </c>
      <c r="BG27" s="169">
        <f t="shared" si="46"/>
        <v>5.631868131868132E-2</v>
      </c>
      <c r="BH27" s="169">
        <f t="shared" si="46"/>
        <v>-0.13967861557478367</v>
      </c>
      <c r="BI27" s="169">
        <f t="shared" si="46"/>
        <v>-0.44269870609981515</v>
      </c>
      <c r="BJ27" s="169">
        <f t="shared" si="46"/>
        <v>-0.41634241245136189</v>
      </c>
      <c r="BK27" s="169">
        <f t="shared" si="46"/>
        <v>-0.21221374045801528</v>
      </c>
      <c r="BL27" s="169">
        <f t="shared" si="46"/>
        <v>-0.18486171761280931</v>
      </c>
      <c r="BM27" s="169">
        <f t="shared" si="46"/>
        <v>4.0783034257748776E-2</v>
      </c>
      <c r="BN27" s="169">
        <f t="shared" si="46"/>
        <v>-0.14455782312925169</v>
      </c>
      <c r="BO27" s="169">
        <f t="shared" si="46"/>
        <v>-0.20145985401459854</v>
      </c>
      <c r="BP27" s="307">
        <f t="shared" si="46"/>
        <v>0.27814569536423839</v>
      </c>
      <c r="BQ27" s="307">
        <f t="shared" si="47"/>
        <v>0.16903073286052009</v>
      </c>
      <c r="BR27" s="404">
        <f t="shared" si="47"/>
        <v>0.36723910171730517</v>
      </c>
      <c r="BS27" s="404">
        <f t="shared" si="48"/>
        <v>0.40442132639791939</v>
      </c>
      <c r="BT27" s="404">
        <f t="shared" si="48"/>
        <v>0.21839080459770116</v>
      </c>
      <c r="BU27" s="404">
        <f t="shared" si="48"/>
        <v>0.19071310116086235</v>
      </c>
      <c r="BV27" s="404">
        <f t="shared" si="48"/>
        <v>7.3333333333333334E-2</v>
      </c>
      <c r="BW27" s="430">
        <f t="shared" si="48"/>
        <v>0.3236434108527132</v>
      </c>
      <c r="BX27" s="430">
        <f t="shared" si="48"/>
        <v>0.41249999999999998</v>
      </c>
      <c r="BY27" s="430">
        <f t="shared" si="48"/>
        <v>0.10188087774294671</v>
      </c>
      <c r="BZ27" s="430">
        <f t="shared" si="48"/>
        <v>0.37773359840954274</v>
      </c>
      <c r="CA27" s="430">
        <f t="shared" si="48"/>
        <v>0.46435100548446068</v>
      </c>
      <c r="CB27" s="430">
        <f t="shared" si="48"/>
        <v>-0.30362694300518134</v>
      </c>
      <c r="CC27" s="76">
        <f>O27-C27</f>
        <v>453</v>
      </c>
      <c r="CD27" s="61">
        <f>P27-D27</f>
        <v>119</v>
      </c>
      <c r="CE27" s="62">
        <f>Q27-E27</f>
        <v>-226</v>
      </c>
      <c r="CF27" s="62">
        <f>R27-F27</f>
        <v>113</v>
      </c>
      <c r="CG27" s="62">
        <f>S27-G27</f>
        <v>-249</v>
      </c>
      <c r="CH27" s="62">
        <f>T27-H27</f>
        <v>-62</v>
      </c>
      <c r="CI27" s="62">
        <f>U27-I27</f>
        <v>-145</v>
      </c>
      <c r="CJ27" s="62">
        <f>V27-J27</f>
        <v>118</v>
      </c>
      <c r="CK27" s="62">
        <f>W27-K27</f>
        <v>1</v>
      </c>
      <c r="CL27" s="62">
        <f>X27-L27</f>
        <v>-146</v>
      </c>
      <c r="CM27" s="62">
        <f>Y27-M27</f>
        <v>41</v>
      </c>
      <c r="CN27" s="62">
        <f>Z27-N27</f>
        <v>-113</v>
      </c>
      <c r="CO27" s="62">
        <f>AA27-O27</f>
        <v>-479</v>
      </c>
      <c r="CP27" s="62">
        <f>AB27-P27</f>
        <v>-428</v>
      </c>
      <c r="CQ27" s="62">
        <f>AC27-Q27</f>
        <v>-139</v>
      </c>
      <c r="CR27" s="62">
        <f>AD27-R27</f>
        <v>-127</v>
      </c>
      <c r="CS27" s="62">
        <f>AE27-S27</f>
        <v>25</v>
      </c>
      <c r="CT27" s="62">
        <f>AF27-T27</f>
        <v>-85</v>
      </c>
      <c r="CU27" s="62">
        <f>AG27-U27</f>
        <v>-138</v>
      </c>
      <c r="CV27" s="320">
        <f>AH27-V27</f>
        <v>210</v>
      </c>
      <c r="CW27" s="320">
        <f>AI27-W27</f>
        <v>143</v>
      </c>
      <c r="CX27" s="340">
        <f>AJ27-X27</f>
        <v>278</v>
      </c>
      <c r="CY27" s="340">
        <f>AK27-Y27</f>
        <v>311</v>
      </c>
      <c r="CZ27" s="340">
        <f>AL27-Z27</f>
        <v>152</v>
      </c>
      <c r="DA27" s="340">
        <f>AM27-AA27</f>
        <v>115</v>
      </c>
      <c r="DB27" s="340">
        <f>AN27-AB27</f>
        <v>44</v>
      </c>
      <c r="DC27" s="340">
        <f>AO27-AC27</f>
        <v>167</v>
      </c>
      <c r="DD27" s="340">
        <f>AP27-AD27</f>
        <v>231</v>
      </c>
      <c r="DE27" s="340">
        <f>AQ27-AE27</f>
        <v>65</v>
      </c>
      <c r="DF27" s="340">
        <f>AR27-AF27</f>
        <v>190</v>
      </c>
      <c r="DG27" s="340">
        <f>AS27-AG27</f>
        <v>254</v>
      </c>
      <c r="DH27" s="340">
        <f>AT27-AH27</f>
        <v>-293</v>
      </c>
      <c r="DI27" s="346"/>
      <c r="DJ27" s="60">
        <f>IF(ISERROR(GETPIVOTDATA("VALUE",'CSS WK pvt'!$J$2,"DT_FILE",DJ$8,"COMMODITY",DJ$6,"TRIM_CAT",TRIM(B27),"TRIM_LINE",A23))=TRUE,0,GETPIVOTDATA("VALUE",'CSS WK pvt'!$J$2,"DT_FILE",DJ$8,"COMMODITY",DJ$6,"TRIM_CAT",TRIM(B27),"TRIM_LINE",A23))</f>
        <v>672</v>
      </c>
    </row>
    <row r="28" spans="1:114" s="56" customFormat="1" x14ac:dyDescent="0.25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0">
        <v>117</v>
      </c>
      <c r="M28" s="56">
        <v>78</v>
      </c>
      <c r="N28" s="217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17">
        <v>70</v>
      </c>
      <c r="V28" s="217">
        <v>80</v>
      </c>
      <c r="W28" s="217">
        <v>98</v>
      </c>
      <c r="X28" s="250">
        <v>105</v>
      </c>
      <c r="Y28" s="277">
        <v>114</v>
      </c>
      <c r="Z28" s="217">
        <v>101</v>
      </c>
      <c r="AA28" s="217">
        <v>88</v>
      </c>
      <c r="AB28" s="217">
        <v>67</v>
      </c>
      <c r="AC28" s="217">
        <v>60</v>
      </c>
      <c r="AD28" s="217">
        <v>63</v>
      </c>
      <c r="AE28" s="217">
        <v>92</v>
      </c>
      <c r="AF28" s="217">
        <v>69</v>
      </c>
      <c r="AG28" s="217">
        <v>58</v>
      </c>
      <c r="AH28" s="217">
        <v>139</v>
      </c>
      <c r="AI28" s="77">
        <v>135</v>
      </c>
      <c r="AJ28" s="357">
        <v>145</v>
      </c>
      <c r="AK28" s="76">
        <v>154</v>
      </c>
      <c r="AL28" s="77">
        <v>97</v>
      </c>
      <c r="AM28" s="77">
        <v>95</v>
      </c>
      <c r="AN28" s="77">
        <v>91</v>
      </c>
      <c r="AO28" s="77">
        <v>88</v>
      </c>
      <c r="AP28" s="217">
        <v>113</v>
      </c>
      <c r="AQ28" s="217">
        <v>93</v>
      </c>
      <c r="AR28" s="217">
        <v>95</v>
      </c>
      <c r="AS28" s="217">
        <v>100</v>
      </c>
      <c r="AT28" s="217">
        <v>78</v>
      </c>
      <c r="AU28" s="77"/>
      <c r="AV28" s="357"/>
      <c r="AW28" s="401">
        <f t="shared" si="45"/>
        <v>0.8771929824561403</v>
      </c>
      <c r="AX28" s="169">
        <f t="shared" si="45"/>
        <v>0.18181818181818182</v>
      </c>
      <c r="AY28" s="169">
        <f t="shared" si="45"/>
        <v>-0.1111111111111111</v>
      </c>
      <c r="AZ28" s="169">
        <f t="shared" si="45"/>
        <v>0.27692307692307694</v>
      </c>
      <c r="BA28" s="169">
        <f t="shared" si="45"/>
        <v>-0.35087719298245612</v>
      </c>
      <c r="BB28" s="169">
        <f t="shared" si="45"/>
        <v>0.20833333333333334</v>
      </c>
      <c r="BC28" s="169">
        <f t="shared" si="45"/>
        <v>-0.24731182795698925</v>
      </c>
      <c r="BD28" s="169">
        <f t="shared" si="45"/>
        <v>8.1081081081081086E-2</v>
      </c>
      <c r="BE28" s="169">
        <f t="shared" si="45"/>
        <v>0.30666666666666664</v>
      </c>
      <c r="BF28" s="169">
        <f t="shared" si="45"/>
        <v>-0.10256410256410256</v>
      </c>
      <c r="BG28" s="169">
        <f t="shared" si="46"/>
        <v>0.46153846153846156</v>
      </c>
      <c r="BH28" s="169">
        <f t="shared" si="46"/>
        <v>0.40277777777777779</v>
      </c>
      <c r="BI28" s="169">
        <f t="shared" si="46"/>
        <v>-0.17757009345794392</v>
      </c>
      <c r="BJ28" s="169">
        <f t="shared" si="46"/>
        <v>-0.35576923076923078</v>
      </c>
      <c r="BK28" s="169">
        <f t="shared" si="46"/>
        <v>-0.31818181818181818</v>
      </c>
      <c r="BL28" s="169">
        <f t="shared" si="46"/>
        <v>-0.24096385542168675</v>
      </c>
      <c r="BM28" s="169">
        <f t="shared" si="46"/>
        <v>0.24324324324324326</v>
      </c>
      <c r="BN28" s="169">
        <f t="shared" si="46"/>
        <v>-0.20689655172413793</v>
      </c>
      <c r="BO28" s="169">
        <f t="shared" si="46"/>
        <v>-0.17142857142857143</v>
      </c>
      <c r="BP28" s="307">
        <f t="shared" si="46"/>
        <v>0.73750000000000004</v>
      </c>
      <c r="BQ28" s="307">
        <f t="shared" si="47"/>
        <v>0.37755102040816324</v>
      </c>
      <c r="BR28" s="404">
        <f t="shared" si="47"/>
        <v>0.38095238095238093</v>
      </c>
      <c r="BS28" s="404">
        <f t="shared" si="48"/>
        <v>0.35087719298245612</v>
      </c>
      <c r="BT28" s="404">
        <f t="shared" si="48"/>
        <v>-3.9603960396039604E-2</v>
      </c>
      <c r="BU28" s="404">
        <f t="shared" si="48"/>
        <v>7.9545454545454544E-2</v>
      </c>
      <c r="BV28" s="404">
        <f t="shared" si="48"/>
        <v>0.35820895522388058</v>
      </c>
      <c r="BW28" s="430">
        <f t="shared" si="48"/>
        <v>0.46666666666666667</v>
      </c>
      <c r="BX28" s="430">
        <f t="shared" si="48"/>
        <v>0.79365079365079361</v>
      </c>
      <c r="BY28" s="430">
        <f t="shared" si="48"/>
        <v>1.0869565217391304E-2</v>
      </c>
      <c r="BZ28" s="430">
        <f t="shared" si="48"/>
        <v>0.37681159420289856</v>
      </c>
      <c r="CA28" s="430">
        <f t="shared" si="48"/>
        <v>0.72413793103448276</v>
      </c>
      <c r="CB28" s="430">
        <f t="shared" si="48"/>
        <v>-0.43884892086330934</v>
      </c>
      <c r="CC28" s="76">
        <f>O28-C28</f>
        <v>50</v>
      </c>
      <c r="CD28" s="61">
        <f>P28-D28</f>
        <v>16</v>
      </c>
      <c r="CE28" s="62">
        <f>Q28-E28</f>
        <v>-11</v>
      </c>
      <c r="CF28" s="62">
        <f>R28-F28</f>
        <v>18</v>
      </c>
      <c r="CG28" s="62">
        <f>S28-G28</f>
        <v>-40</v>
      </c>
      <c r="CH28" s="62">
        <f>T28-H28</f>
        <v>15</v>
      </c>
      <c r="CI28" s="62">
        <f>U28-I28</f>
        <v>-23</v>
      </c>
      <c r="CJ28" s="62">
        <f>V28-J28</f>
        <v>6</v>
      </c>
      <c r="CK28" s="62">
        <f>W28-K28</f>
        <v>23</v>
      </c>
      <c r="CL28" s="62">
        <f>X28-L28</f>
        <v>-12</v>
      </c>
      <c r="CM28" s="62">
        <f>Y28-M28</f>
        <v>36</v>
      </c>
      <c r="CN28" s="62">
        <f>Z28-N28</f>
        <v>29</v>
      </c>
      <c r="CO28" s="62">
        <f>AA28-O28</f>
        <v>-19</v>
      </c>
      <c r="CP28" s="62">
        <f>AB28-P28</f>
        <v>-37</v>
      </c>
      <c r="CQ28" s="62">
        <f>AC28-Q28</f>
        <v>-28</v>
      </c>
      <c r="CR28" s="62">
        <f>AD28-R28</f>
        <v>-20</v>
      </c>
      <c r="CS28" s="62">
        <f>AE28-S28</f>
        <v>18</v>
      </c>
      <c r="CT28" s="62">
        <f>AF28-T28</f>
        <v>-18</v>
      </c>
      <c r="CU28" s="62">
        <f>AG28-U28</f>
        <v>-12</v>
      </c>
      <c r="CV28" s="320">
        <f>AH28-V28</f>
        <v>59</v>
      </c>
      <c r="CW28" s="320">
        <f>AI28-W28</f>
        <v>37</v>
      </c>
      <c r="CX28" s="340">
        <f>AJ28-X28</f>
        <v>40</v>
      </c>
      <c r="CY28" s="340">
        <f>AK28-Y28</f>
        <v>40</v>
      </c>
      <c r="CZ28" s="340">
        <f>AL28-Z28</f>
        <v>-4</v>
      </c>
      <c r="DA28" s="340">
        <f>AM28-AA28</f>
        <v>7</v>
      </c>
      <c r="DB28" s="340">
        <f>AN28-AB28</f>
        <v>24</v>
      </c>
      <c r="DC28" s="340">
        <f>AO28-AC28</f>
        <v>28</v>
      </c>
      <c r="DD28" s="340">
        <f>AP28-AD28</f>
        <v>50</v>
      </c>
      <c r="DE28" s="340">
        <f>AQ28-AE28</f>
        <v>1</v>
      </c>
      <c r="DF28" s="340">
        <f>AR28-AF28</f>
        <v>26</v>
      </c>
      <c r="DG28" s="340">
        <f>AS28-AG28</f>
        <v>42</v>
      </c>
      <c r="DH28" s="340">
        <f>AT28-AH28</f>
        <v>-61</v>
      </c>
      <c r="DI28" s="346"/>
      <c r="DJ28" s="60">
        <f>IF(ISERROR(GETPIVOTDATA("VALUE",'CSS WK pvt'!$J$2,"DT_FILE",DJ$8,"COMMODITY",DJ$6,"TRIM_CAT",TRIM(B28),"TRIM_LINE",A23))=TRUE,0,GETPIVOTDATA("VALUE",'CSS WK pvt'!$J$2,"DT_FILE",DJ$8,"COMMODITY",DJ$6,"TRIM_CAT",TRIM(B28),"TRIM_LINE",A23))</f>
        <v>78</v>
      </c>
    </row>
    <row r="29" spans="1:114" s="69" customFormat="1" x14ac:dyDescent="0.25">
      <c r="A29" s="141"/>
      <c r="B29" s="57" t="s">
        <v>35</v>
      </c>
      <c r="C29" s="128">
        <f t="shared" ref="C29:O29" si="49">SUM(C24:C28)</f>
        <v>38630</v>
      </c>
      <c r="D29" s="129">
        <f t="shared" si="49"/>
        <v>43505</v>
      </c>
      <c r="E29" s="129">
        <f t="shared" si="49"/>
        <v>39505</v>
      </c>
      <c r="F29" s="129">
        <f t="shared" si="49"/>
        <v>35500</v>
      </c>
      <c r="G29" s="129">
        <f t="shared" si="49"/>
        <v>45697</v>
      </c>
      <c r="H29" s="129">
        <f t="shared" si="49"/>
        <v>45317</v>
      </c>
      <c r="I29" s="129">
        <f t="shared" si="49"/>
        <v>50511</v>
      </c>
      <c r="J29" s="129">
        <f t="shared" si="49"/>
        <v>44524</v>
      </c>
      <c r="K29" s="129">
        <f t="shared" si="49"/>
        <v>48617</v>
      </c>
      <c r="L29" s="251">
        <f t="shared" si="49"/>
        <v>43305</v>
      </c>
      <c r="M29" s="79">
        <f t="shared" si="49"/>
        <v>38792</v>
      </c>
      <c r="N29" s="218">
        <f t="shared" si="49"/>
        <v>47188</v>
      </c>
      <c r="O29" s="129">
        <f t="shared" si="49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18">
        <v>45927</v>
      </c>
      <c r="V29" s="218">
        <v>42448</v>
      </c>
      <c r="W29" s="218">
        <v>39430</v>
      </c>
      <c r="X29" s="251">
        <v>41898</v>
      </c>
      <c r="Y29" s="278">
        <v>31954</v>
      </c>
      <c r="Z29" s="218">
        <v>37107</v>
      </c>
      <c r="AA29" s="218">
        <v>32724</v>
      </c>
      <c r="AB29" s="218">
        <v>30803</v>
      </c>
      <c r="AC29" s="218">
        <v>29116</v>
      </c>
      <c r="AD29" s="218">
        <v>35712</v>
      </c>
      <c r="AE29" s="218">
        <v>38698</v>
      </c>
      <c r="AF29" s="218">
        <v>35411</v>
      </c>
      <c r="AG29" s="218">
        <v>38448</v>
      </c>
      <c r="AH29" s="218">
        <v>43933</v>
      </c>
      <c r="AI29" s="129">
        <v>47232</v>
      </c>
      <c r="AJ29" s="358">
        <v>41162</v>
      </c>
      <c r="AK29" s="128">
        <v>41444</v>
      </c>
      <c r="AL29" s="129">
        <v>40218</v>
      </c>
      <c r="AM29" s="129">
        <v>40834</v>
      </c>
      <c r="AN29" s="129">
        <v>37157</v>
      </c>
      <c r="AO29" s="129">
        <v>35563</v>
      </c>
      <c r="AP29" s="218">
        <v>42486</v>
      </c>
      <c r="AQ29" s="218">
        <v>43779</v>
      </c>
      <c r="AR29" s="218">
        <v>45656</v>
      </c>
      <c r="AS29" s="218">
        <v>47191</v>
      </c>
      <c r="AT29" s="218">
        <v>44168</v>
      </c>
      <c r="AU29" s="129"/>
      <c r="AV29" s="358"/>
      <c r="AW29" s="407">
        <f t="shared" si="45"/>
        <v>0.22252135645871085</v>
      </c>
      <c r="AX29" s="192">
        <f t="shared" si="45"/>
        <v>-5.6798069187449715E-2</v>
      </c>
      <c r="AY29" s="193">
        <f t="shared" si="45"/>
        <v>-0.15243640045563853</v>
      </c>
      <c r="AZ29" s="193">
        <f t="shared" si="45"/>
        <v>8.8169014084507044E-2</v>
      </c>
      <c r="BA29" s="193">
        <f t="shared" si="45"/>
        <v>-0.2425104492636278</v>
      </c>
      <c r="BB29" s="193">
        <f t="shared" si="45"/>
        <v>-8.7119623982170047E-2</v>
      </c>
      <c r="BC29" s="193">
        <f t="shared" si="45"/>
        <v>-9.0752509354398048E-2</v>
      </c>
      <c r="BD29" s="193">
        <f t="shared" si="45"/>
        <v>-4.6626538496091996E-2</v>
      </c>
      <c r="BE29" s="193">
        <f t="shared" si="45"/>
        <v>-0.18896682230495507</v>
      </c>
      <c r="BF29" s="193">
        <f t="shared" si="45"/>
        <v>-3.2490474541046067E-2</v>
      </c>
      <c r="BG29" s="193">
        <f t="shared" si="46"/>
        <v>-0.17627345844504022</v>
      </c>
      <c r="BH29" s="193">
        <f t="shared" si="46"/>
        <v>-0.21363482241247775</v>
      </c>
      <c r="BI29" s="193">
        <f t="shared" si="46"/>
        <v>-0.30707661034176087</v>
      </c>
      <c r="BJ29" s="193">
        <f t="shared" si="46"/>
        <v>-0.24932982404835013</v>
      </c>
      <c r="BK29" s="193">
        <f t="shared" si="46"/>
        <v>-0.13042439446883494</v>
      </c>
      <c r="BL29" s="193">
        <f t="shared" si="46"/>
        <v>-7.5537147294848561E-2</v>
      </c>
      <c r="BM29" s="193">
        <f t="shared" si="46"/>
        <v>0.11795464394048823</v>
      </c>
      <c r="BN29" s="193">
        <f t="shared" si="46"/>
        <v>-0.14402088520389664</v>
      </c>
      <c r="BO29" s="193">
        <f t="shared" si="46"/>
        <v>-0.16284538506760729</v>
      </c>
      <c r="BP29" s="310">
        <f t="shared" si="46"/>
        <v>3.4983980399547684E-2</v>
      </c>
      <c r="BQ29" s="310">
        <f t="shared" si="47"/>
        <v>0.19786964240426072</v>
      </c>
      <c r="BR29" s="310">
        <f t="shared" si="47"/>
        <v>-1.7566470953267459E-2</v>
      </c>
      <c r="BS29" s="310">
        <f t="shared" si="48"/>
        <v>0.29698942229454839</v>
      </c>
      <c r="BT29" s="310">
        <f t="shared" si="48"/>
        <v>8.3838628830139872E-2</v>
      </c>
      <c r="BU29" s="310">
        <f t="shared" si="48"/>
        <v>0.2478303385894145</v>
      </c>
      <c r="BV29" s="310">
        <f t="shared" si="48"/>
        <v>0.20627860922637406</v>
      </c>
      <c r="BW29" s="431">
        <f t="shared" si="48"/>
        <v>0.22142464624261574</v>
      </c>
      <c r="BX29" s="431">
        <f t="shared" si="48"/>
        <v>0.18968413978494625</v>
      </c>
      <c r="BY29" s="431">
        <f t="shared" si="48"/>
        <v>0.1312987751304977</v>
      </c>
      <c r="BZ29" s="431">
        <f t="shared" si="48"/>
        <v>0.28931687893592384</v>
      </c>
      <c r="CA29" s="431">
        <f t="shared" si="48"/>
        <v>0.22739804411152725</v>
      </c>
      <c r="CB29" s="431">
        <f t="shared" si="48"/>
        <v>5.3490542416862038E-3</v>
      </c>
      <c r="CC29" s="128">
        <f t="shared" ref="CC29:DJ29" si="50">SUM(CC24:CC28)</f>
        <v>8596</v>
      </c>
      <c r="CD29" s="130">
        <f t="shared" si="50"/>
        <v>-2471</v>
      </c>
      <c r="CE29" s="131">
        <f t="shared" si="50"/>
        <v>-6022</v>
      </c>
      <c r="CF29" s="131">
        <f t="shared" si="50"/>
        <v>3130</v>
      </c>
      <c r="CG29" s="131">
        <f t="shared" ref="CG29:CH29" si="51">SUM(CG24:CG28)</f>
        <v>-11082</v>
      </c>
      <c r="CH29" s="131">
        <f t="shared" si="51"/>
        <v>-3948</v>
      </c>
      <c r="CI29" s="131">
        <f t="shared" ref="CI29:CJ29" si="52">SUM(CI24:CI28)</f>
        <v>-4584</v>
      </c>
      <c r="CJ29" s="131">
        <f t="shared" si="52"/>
        <v>-2076</v>
      </c>
      <c r="CK29" s="131">
        <f t="shared" ref="CK29:CL29" si="53">SUM(CK24:CK28)</f>
        <v>-9187</v>
      </c>
      <c r="CL29" s="131">
        <f t="shared" si="53"/>
        <v>-1407</v>
      </c>
      <c r="CM29" s="131">
        <f t="shared" ref="CM29:CN29" si="54">SUM(CM24:CM28)</f>
        <v>-6838</v>
      </c>
      <c r="CN29" s="131">
        <f t="shared" si="54"/>
        <v>-10081</v>
      </c>
      <c r="CO29" s="131">
        <f t="shared" ref="CO29:CP29" si="55">SUM(CO24:CO28)</f>
        <v>-14502</v>
      </c>
      <c r="CP29" s="131">
        <f t="shared" si="55"/>
        <v>-10231</v>
      </c>
      <c r="CQ29" s="131">
        <f t="shared" ref="CQ29:CR29" si="56">SUM(CQ24:CQ28)</f>
        <v>-4367</v>
      </c>
      <c r="CR29" s="131">
        <f t="shared" si="56"/>
        <v>-2918</v>
      </c>
      <c r="CS29" s="131">
        <f t="shared" ref="CS29" si="57">SUM(CS24:CS28)</f>
        <v>4083</v>
      </c>
      <c r="CT29" s="131">
        <f t="shared" ref="CT29:CU29" si="58">SUM(CT24:CT28)</f>
        <v>-5958</v>
      </c>
      <c r="CU29" s="131">
        <f t="shared" si="58"/>
        <v>-7479</v>
      </c>
      <c r="CV29" s="323">
        <f t="shared" ref="CV29:CW29" si="59">SUM(CV24:CV28)</f>
        <v>1485</v>
      </c>
      <c r="CW29" s="323">
        <f t="shared" si="59"/>
        <v>7802</v>
      </c>
      <c r="CX29" s="323">
        <f t="shared" ref="CX29:CY29" si="60">SUM(CX24:CX28)</f>
        <v>-736</v>
      </c>
      <c r="CY29" s="323">
        <f t="shared" si="60"/>
        <v>9490</v>
      </c>
      <c r="CZ29" s="323">
        <f t="shared" ref="CZ29:DA29" si="61">SUM(CZ24:CZ28)</f>
        <v>3111</v>
      </c>
      <c r="DA29" s="323">
        <f t="shared" si="61"/>
        <v>8110</v>
      </c>
      <c r="DB29" s="323">
        <f t="shared" ref="DB29" si="62">SUM(DB24:DB28)</f>
        <v>6354</v>
      </c>
      <c r="DC29" s="323">
        <f t="shared" ref="DC29" si="63">SUM(DC24:DC28)</f>
        <v>6447</v>
      </c>
      <c r="DD29" s="323">
        <f t="shared" ref="DD29:DE29" si="64">SUM(DD24:DD28)</f>
        <v>6774</v>
      </c>
      <c r="DE29" s="323">
        <f t="shared" si="64"/>
        <v>5081</v>
      </c>
      <c r="DF29" s="323">
        <f t="shared" ref="DF29:DG29" si="65">SUM(DF24:DF28)</f>
        <v>10245</v>
      </c>
      <c r="DG29" s="323">
        <f t="shared" si="65"/>
        <v>8743</v>
      </c>
      <c r="DH29" s="323">
        <f t="shared" ref="DH29" si="66">SUM(DH24:DH28)</f>
        <v>235</v>
      </c>
      <c r="DI29" s="347"/>
      <c r="DJ29" s="79">
        <f t="shared" si="50"/>
        <v>44168</v>
      </c>
    </row>
    <row r="30" spans="1:114" s="56" customFormat="1" x14ac:dyDescent="0.2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82"/>
      <c r="AO30" s="82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311"/>
      <c r="BT30" s="311"/>
      <c r="BU30" s="311"/>
      <c r="BV30" s="311"/>
      <c r="BW30" s="432"/>
      <c r="BX30" s="432"/>
      <c r="BY30" s="432"/>
      <c r="BZ30" s="432"/>
      <c r="CA30" s="432"/>
      <c r="CB30" s="432"/>
      <c r="CC30" s="81"/>
      <c r="CD30" s="84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324"/>
      <c r="CW30" s="324"/>
      <c r="CX30" s="324"/>
      <c r="CY30" s="324"/>
      <c r="CZ30" s="324"/>
      <c r="DA30" s="324"/>
      <c r="DB30" s="324"/>
      <c r="DC30" s="324"/>
      <c r="DD30" s="324"/>
      <c r="DE30" s="324"/>
      <c r="DF30" s="324"/>
      <c r="DG30" s="324"/>
      <c r="DH30" s="324"/>
      <c r="DI30" s="346"/>
      <c r="DJ30" s="83"/>
    </row>
    <row r="31" spans="1:114" s="56" customFormat="1" x14ac:dyDescent="0.25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0">
        <v>14504</v>
      </c>
      <c r="M31" s="78">
        <v>14302</v>
      </c>
      <c r="N31" s="217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17">
        <v>13846</v>
      </c>
      <c r="V31" s="217">
        <v>15814</v>
      </c>
      <c r="W31" s="217">
        <v>14310</v>
      </c>
      <c r="X31" s="250">
        <v>11778</v>
      </c>
      <c r="Y31" s="277">
        <v>10071</v>
      </c>
      <c r="Z31" s="217">
        <v>10056</v>
      </c>
      <c r="AA31" s="217">
        <v>11353</v>
      </c>
      <c r="AB31" s="217">
        <v>11220</v>
      </c>
      <c r="AC31" s="217">
        <v>9146</v>
      </c>
      <c r="AD31" s="217">
        <v>8260</v>
      </c>
      <c r="AE31" s="217">
        <v>7701</v>
      </c>
      <c r="AF31" s="217">
        <v>9112</v>
      </c>
      <c r="AG31" s="217">
        <v>10225</v>
      </c>
      <c r="AH31" s="217">
        <v>12150</v>
      </c>
      <c r="AI31" s="77">
        <v>13572</v>
      </c>
      <c r="AJ31" s="357">
        <v>12545</v>
      </c>
      <c r="AK31" s="76">
        <v>9391</v>
      </c>
      <c r="AL31" s="77">
        <v>10595</v>
      </c>
      <c r="AM31" s="77">
        <v>10133</v>
      </c>
      <c r="AN31" s="77">
        <v>11250</v>
      </c>
      <c r="AO31" s="77">
        <v>11116</v>
      </c>
      <c r="AP31" s="217">
        <v>10165</v>
      </c>
      <c r="AQ31" s="217">
        <v>9398</v>
      </c>
      <c r="AR31" s="217">
        <v>10245</v>
      </c>
      <c r="AS31" s="217">
        <v>11013</v>
      </c>
      <c r="AT31" s="217">
        <v>13832</v>
      </c>
      <c r="AU31" s="77"/>
      <c r="AV31" s="357"/>
      <c r="AW31" s="401">
        <f t="shared" ref="AW31:BF36" si="67">IF(ISERROR((O31-C31)/C31)=TRUE,0,(O31-C31)/C31)</f>
        <v>0.54717486387574754</v>
      </c>
      <c r="AX31" s="169">
        <f t="shared" si="67"/>
        <v>0.50103229003220739</v>
      </c>
      <c r="AY31" s="169">
        <f t="shared" si="67"/>
        <v>0.17219917012448133</v>
      </c>
      <c r="AZ31" s="169">
        <f t="shared" si="67"/>
        <v>5.7663916630481982E-2</v>
      </c>
      <c r="BA31" s="169">
        <f t="shared" si="67"/>
        <v>0.14191775444106389</v>
      </c>
      <c r="BB31" s="169">
        <f t="shared" si="67"/>
        <v>-5.6607034828450434E-2</v>
      </c>
      <c r="BC31" s="169">
        <f t="shared" si="67"/>
        <v>6.5568724026473763E-2</v>
      </c>
      <c r="BD31" s="169">
        <f t="shared" si="67"/>
        <v>-1.1872031992002E-2</v>
      </c>
      <c r="BE31" s="169">
        <f t="shared" si="67"/>
        <v>-0.12073732718894009</v>
      </c>
      <c r="BF31" s="169">
        <f t="shared" si="67"/>
        <v>-0.18794815223386652</v>
      </c>
      <c r="BG31" s="169">
        <f t="shared" ref="BG31:BP36" si="68">IF(ISERROR((Y31-M31)/M31)=TRUE,0,(Y31-M31)/M31)</f>
        <v>-0.29583275066424275</v>
      </c>
      <c r="BH31" s="169">
        <f t="shared" si="68"/>
        <v>-0.24122840111672827</v>
      </c>
      <c r="BI31" s="169">
        <f t="shared" si="68"/>
        <v>-0.34500663474297583</v>
      </c>
      <c r="BJ31" s="169">
        <f t="shared" si="68"/>
        <v>-0.38270246478873238</v>
      </c>
      <c r="BK31" s="169">
        <f t="shared" si="68"/>
        <v>-0.37739959155888358</v>
      </c>
      <c r="BL31" s="169">
        <f t="shared" si="68"/>
        <v>-0.32178339765169556</v>
      </c>
      <c r="BM31" s="169">
        <f t="shared" si="68"/>
        <v>-0.33811774817361412</v>
      </c>
      <c r="BN31" s="169">
        <f t="shared" si="68"/>
        <v>-0.16526200073286917</v>
      </c>
      <c r="BO31" s="169">
        <f t="shared" si="68"/>
        <v>-0.26151957243969376</v>
      </c>
      <c r="BP31" s="307">
        <f t="shared" si="68"/>
        <v>-0.2316934361957759</v>
      </c>
      <c r="BQ31" s="307">
        <f t="shared" ref="BQ31:BR36" si="69">IF(ISERROR((AI31-W31)/W31)=TRUE,0,(AI31-W31)/W31)</f>
        <v>-5.157232704402516E-2</v>
      </c>
      <c r="BR31" s="404">
        <f t="shared" si="69"/>
        <v>6.5121412803532008E-2</v>
      </c>
      <c r="BS31" s="404">
        <f t="shared" ref="BS31:CB36" si="70">IF(ISERROR((AK31-Y31)/Y31)=TRUE,0,(AK31-Y31)/Y31)</f>
        <v>-6.7520603713633207E-2</v>
      </c>
      <c r="BT31" s="404">
        <f t="shared" si="70"/>
        <v>5.3599840891010345E-2</v>
      </c>
      <c r="BU31" s="404">
        <f t="shared" si="70"/>
        <v>-0.10746058310578702</v>
      </c>
      <c r="BV31" s="404">
        <f t="shared" si="70"/>
        <v>2.6737967914438501E-3</v>
      </c>
      <c r="BW31" s="430">
        <f t="shared" si="70"/>
        <v>0.21539470806910124</v>
      </c>
      <c r="BX31" s="430">
        <f t="shared" si="70"/>
        <v>0.23062953995157384</v>
      </c>
      <c r="BY31" s="430">
        <f t="shared" si="70"/>
        <v>0.2203609920789508</v>
      </c>
      <c r="BZ31" s="430">
        <f t="shared" si="70"/>
        <v>0.12434152765583846</v>
      </c>
      <c r="CA31" s="430">
        <f t="shared" si="70"/>
        <v>7.7066014669926644E-2</v>
      </c>
      <c r="CB31" s="430">
        <f t="shared" si="70"/>
        <v>0.13843621399176956</v>
      </c>
      <c r="CC31" s="76">
        <f>O31-C31</f>
        <v>6130</v>
      </c>
      <c r="CD31" s="61">
        <f>P31-D31</f>
        <v>6067</v>
      </c>
      <c r="CE31" s="62">
        <f>Q31-E31</f>
        <v>2158</v>
      </c>
      <c r="CF31" s="62">
        <f>R31-F31</f>
        <v>664</v>
      </c>
      <c r="CG31" s="62">
        <f>S31-G31</f>
        <v>1446</v>
      </c>
      <c r="CH31" s="62">
        <f>T31-H31</f>
        <v>-655</v>
      </c>
      <c r="CI31" s="62">
        <f>U31-I31</f>
        <v>852</v>
      </c>
      <c r="CJ31" s="62">
        <f>V31-J31</f>
        <v>-190</v>
      </c>
      <c r="CK31" s="62">
        <f>W31-K31</f>
        <v>-1965</v>
      </c>
      <c r="CL31" s="62">
        <f>X31-L31</f>
        <v>-2726</v>
      </c>
      <c r="CM31" s="62">
        <f>Y31-M31</f>
        <v>-4231</v>
      </c>
      <c r="CN31" s="62">
        <f>Z31-N31</f>
        <v>-3197</v>
      </c>
      <c r="CO31" s="62">
        <f>AA31-O31</f>
        <v>-5980</v>
      </c>
      <c r="CP31" s="62">
        <f>AB31-P31</f>
        <v>-6956</v>
      </c>
      <c r="CQ31" s="62">
        <f>AC31-Q31</f>
        <v>-5544</v>
      </c>
      <c r="CR31" s="62">
        <f>AD31-R31</f>
        <v>-3919</v>
      </c>
      <c r="CS31" s="62">
        <f>AE31-S31</f>
        <v>-3934</v>
      </c>
      <c r="CT31" s="62">
        <f>AF31-T31</f>
        <v>-1804</v>
      </c>
      <c r="CU31" s="62">
        <f>AG31-U31</f>
        <v>-3621</v>
      </c>
      <c r="CV31" s="320">
        <f>AH31-V31</f>
        <v>-3664</v>
      </c>
      <c r="CW31" s="320">
        <f>AI31-W31</f>
        <v>-738</v>
      </c>
      <c r="CX31" s="340">
        <f>AJ31-X31</f>
        <v>767</v>
      </c>
      <c r="CY31" s="340">
        <f>AK31-Y31</f>
        <v>-680</v>
      </c>
      <c r="CZ31" s="340">
        <f>AL31-Z31</f>
        <v>539</v>
      </c>
      <c r="DA31" s="340">
        <f>AM31-AA31</f>
        <v>-1220</v>
      </c>
      <c r="DB31" s="340">
        <f>AN31-AB31</f>
        <v>30</v>
      </c>
      <c r="DC31" s="340">
        <f>AO31-AC31</f>
        <v>1970</v>
      </c>
      <c r="DD31" s="340">
        <f>AP31-AD31</f>
        <v>1905</v>
      </c>
      <c r="DE31" s="340">
        <f>AQ31-AE31</f>
        <v>1697</v>
      </c>
      <c r="DF31" s="340">
        <f>AR31-AF31</f>
        <v>1133</v>
      </c>
      <c r="DG31" s="340">
        <f>AS31-AG31</f>
        <v>788</v>
      </c>
      <c r="DH31" s="340">
        <f>AT31-AH31</f>
        <v>1682</v>
      </c>
      <c r="DI31" s="346"/>
      <c r="DJ31" s="60">
        <f>IF(ISERROR(GETPIVOTDATA("VALUE",'CSS WK pvt'!$J$2,"DT_FILE",DJ$8,"COMMODITY",DJ$6,"TRIM_CAT",TRIM(B31),"TRIM_LINE",A30))=TRUE,0,GETPIVOTDATA("VALUE",'CSS WK pvt'!$J$2,"DT_FILE",DJ$8,"COMMODITY",DJ$6,"TRIM_CAT",TRIM(B31),"TRIM_LINE",A30))</f>
        <v>13832</v>
      </c>
    </row>
    <row r="32" spans="1:114" s="56" customFormat="1" x14ac:dyDescent="0.25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0">
        <v>2123</v>
      </c>
      <c r="M32" s="78">
        <v>2026</v>
      </c>
      <c r="N32" s="217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17">
        <v>1635</v>
      </c>
      <c r="V32" s="217">
        <v>1718</v>
      </c>
      <c r="W32" s="217">
        <v>1555</v>
      </c>
      <c r="X32" s="250">
        <v>1255</v>
      </c>
      <c r="Y32" s="277">
        <v>1121</v>
      </c>
      <c r="Z32" s="217">
        <v>1193</v>
      </c>
      <c r="AA32" s="217">
        <v>1393</v>
      </c>
      <c r="AB32" s="217">
        <v>1218</v>
      </c>
      <c r="AC32" s="217">
        <v>1141</v>
      </c>
      <c r="AD32" s="217">
        <v>1082</v>
      </c>
      <c r="AE32" s="217">
        <v>1147</v>
      </c>
      <c r="AF32" s="217">
        <v>1136</v>
      </c>
      <c r="AG32" s="217">
        <v>1131</v>
      </c>
      <c r="AH32" s="217">
        <v>1193</v>
      </c>
      <c r="AI32" s="77">
        <v>1807</v>
      </c>
      <c r="AJ32" s="357">
        <v>1648</v>
      </c>
      <c r="AK32" s="76">
        <v>1350</v>
      </c>
      <c r="AL32" s="77">
        <v>1671</v>
      </c>
      <c r="AM32" s="77">
        <v>1807</v>
      </c>
      <c r="AN32" s="77">
        <v>1876</v>
      </c>
      <c r="AO32" s="77">
        <v>1804</v>
      </c>
      <c r="AP32" s="217">
        <v>1806</v>
      </c>
      <c r="AQ32" s="217">
        <v>1599</v>
      </c>
      <c r="AR32" s="217">
        <v>1803</v>
      </c>
      <c r="AS32" s="217">
        <v>1865</v>
      </c>
      <c r="AT32" s="217">
        <v>1994</v>
      </c>
      <c r="AU32" s="77"/>
      <c r="AV32" s="357"/>
      <c r="AW32" s="401">
        <f t="shared" si="67"/>
        <v>0.14036016949152541</v>
      </c>
      <c r="AX32" s="169">
        <f t="shared" si="67"/>
        <v>-4.214963119072708E-2</v>
      </c>
      <c r="AY32" s="169">
        <f t="shared" si="67"/>
        <v>-0.11806699615595827</v>
      </c>
      <c r="AZ32" s="169">
        <f t="shared" si="67"/>
        <v>-0.13937918441874619</v>
      </c>
      <c r="BA32" s="169">
        <f t="shared" si="67"/>
        <v>-0.10662020905923345</v>
      </c>
      <c r="BB32" s="169">
        <f t="shared" si="67"/>
        <v>-0.1859452736318408</v>
      </c>
      <c r="BC32" s="169">
        <f t="shared" si="67"/>
        <v>-0.1430817610062893</v>
      </c>
      <c r="BD32" s="169">
        <f t="shared" si="67"/>
        <v>-0.30162601626016261</v>
      </c>
      <c r="BE32" s="169">
        <f t="shared" si="67"/>
        <v>-0.33175762784701335</v>
      </c>
      <c r="BF32" s="169">
        <f t="shared" si="67"/>
        <v>-0.40885539331135184</v>
      </c>
      <c r="BG32" s="169">
        <f t="shared" si="68"/>
        <v>-0.44669299111549854</v>
      </c>
      <c r="BH32" s="169">
        <f t="shared" si="68"/>
        <v>-0.38473439917483238</v>
      </c>
      <c r="BI32" s="169">
        <f t="shared" si="68"/>
        <v>-0.35299581978634464</v>
      </c>
      <c r="BJ32" s="169">
        <f t="shared" si="68"/>
        <v>-0.33003300330033003</v>
      </c>
      <c r="BK32" s="169">
        <f t="shared" si="68"/>
        <v>-0.28953922789539227</v>
      </c>
      <c r="BL32" s="169">
        <f t="shared" si="68"/>
        <v>-0.2347949080622348</v>
      </c>
      <c r="BM32" s="169">
        <f t="shared" si="68"/>
        <v>-0.10530421216848673</v>
      </c>
      <c r="BN32" s="169">
        <f t="shared" si="68"/>
        <v>-0.13216195569136746</v>
      </c>
      <c r="BO32" s="169">
        <f t="shared" si="68"/>
        <v>-0.30825688073394497</v>
      </c>
      <c r="BP32" s="307">
        <f t="shared" si="68"/>
        <v>-0.30558789289871946</v>
      </c>
      <c r="BQ32" s="307">
        <f t="shared" si="69"/>
        <v>0.16205787781350484</v>
      </c>
      <c r="BR32" s="404">
        <f t="shared" si="69"/>
        <v>0.31314741035856575</v>
      </c>
      <c r="BS32" s="404">
        <f t="shared" si="70"/>
        <v>0.20428189116859946</v>
      </c>
      <c r="BT32" s="404">
        <f t="shared" si="70"/>
        <v>0.40067057837384745</v>
      </c>
      <c r="BU32" s="404">
        <f t="shared" si="70"/>
        <v>0.29720028715003588</v>
      </c>
      <c r="BV32" s="404">
        <f t="shared" si="70"/>
        <v>0.54022988505747127</v>
      </c>
      <c r="BW32" s="430">
        <f t="shared" si="70"/>
        <v>0.58106923751095529</v>
      </c>
      <c r="BX32" s="430">
        <f t="shared" si="70"/>
        <v>0.66913123844731981</v>
      </c>
      <c r="BY32" s="430">
        <f t="shared" si="70"/>
        <v>0.39407149084568438</v>
      </c>
      <c r="BZ32" s="430">
        <f t="shared" si="70"/>
        <v>0.58714788732394363</v>
      </c>
      <c r="CA32" s="430">
        <f t="shared" si="70"/>
        <v>0.64898320070733861</v>
      </c>
      <c r="CB32" s="430">
        <f t="shared" si="70"/>
        <v>0.67141659681475274</v>
      </c>
      <c r="CC32" s="76">
        <f>O32-C32</f>
        <v>265</v>
      </c>
      <c r="CD32" s="61">
        <f>P32-D32</f>
        <v>-80</v>
      </c>
      <c r="CE32" s="62">
        <f>Q32-E32</f>
        <v>-215</v>
      </c>
      <c r="CF32" s="62">
        <f>R32-F32</f>
        <v>-229</v>
      </c>
      <c r="CG32" s="62">
        <f>S32-G32</f>
        <v>-153</v>
      </c>
      <c r="CH32" s="62">
        <f>T32-H32</f>
        <v>-299</v>
      </c>
      <c r="CI32" s="62">
        <f>U32-I32</f>
        <v>-273</v>
      </c>
      <c r="CJ32" s="62">
        <f>V32-J32</f>
        <v>-742</v>
      </c>
      <c r="CK32" s="62">
        <f>W32-K32</f>
        <v>-772</v>
      </c>
      <c r="CL32" s="62">
        <f>X32-L32</f>
        <v>-868</v>
      </c>
      <c r="CM32" s="62">
        <f>Y32-M32</f>
        <v>-905</v>
      </c>
      <c r="CN32" s="62">
        <f>Z32-N32</f>
        <v>-746</v>
      </c>
      <c r="CO32" s="62">
        <f>AA32-O32</f>
        <v>-760</v>
      </c>
      <c r="CP32" s="62">
        <f>AB32-P32</f>
        <v>-600</v>
      </c>
      <c r="CQ32" s="62">
        <f>AC32-Q32</f>
        <v>-465</v>
      </c>
      <c r="CR32" s="62">
        <f>AD32-R32</f>
        <v>-332</v>
      </c>
      <c r="CS32" s="62">
        <f>AE32-S32</f>
        <v>-135</v>
      </c>
      <c r="CT32" s="62">
        <f>AF32-T32</f>
        <v>-173</v>
      </c>
      <c r="CU32" s="62">
        <f>AG32-U32</f>
        <v>-504</v>
      </c>
      <c r="CV32" s="320">
        <f>AH32-V32</f>
        <v>-525</v>
      </c>
      <c r="CW32" s="320">
        <f>AI32-W32</f>
        <v>252</v>
      </c>
      <c r="CX32" s="340">
        <f>AJ32-X32</f>
        <v>393</v>
      </c>
      <c r="CY32" s="340">
        <f>AK32-Y32</f>
        <v>229</v>
      </c>
      <c r="CZ32" s="340">
        <f>AL32-Z32</f>
        <v>478</v>
      </c>
      <c r="DA32" s="340">
        <f>AM32-AA32</f>
        <v>414</v>
      </c>
      <c r="DB32" s="340">
        <f>AN32-AB32</f>
        <v>658</v>
      </c>
      <c r="DC32" s="340">
        <f>AO32-AC32</f>
        <v>663</v>
      </c>
      <c r="DD32" s="340">
        <f>AP32-AD32</f>
        <v>724</v>
      </c>
      <c r="DE32" s="340">
        <f>AQ32-AE32</f>
        <v>452</v>
      </c>
      <c r="DF32" s="340">
        <f>AR32-AF32</f>
        <v>667</v>
      </c>
      <c r="DG32" s="340">
        <f>AS32-AG32</f>
        <v>734</v>
      </c>
      <c r="DH32" s="340">
        <f>AT32-AH32</f>
        <v>801</v>
      </c>
      <c r="DI32" s="346"/>
      <c r="DJ32" s="60">
        <f>IF(ISERROR(GETPIVOTDATA("VALUE",'CSS WK pvt'!$J$2,"DT_FILE",DJ$8,"COMMODITY",DJ$6,"TRIM_CAT",TRIM(B32),"TRIM_LINE",A30))=TRUE,0,GETPIVOTDATA("VALUE",'CSS WK pvt'!$J$2,"DT_FILE",DJ$8,"COMMODITY",DJ$6,"TRIM_CAT",TRIM(B32),"TRIM_LINE",A30))</f>
        <v>1994</v>
      </c>
    </row>
    <row r="33" spans="1:114" s="56" customFormat="1" x14ac:dyDescent="0.25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0">
        <v>1755</v>
      </c>
      <c r="M33" s="78">
        <v>1933</v>
      </c>
      <c r="N33" s="217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17">
        <v>1181</v>
      </c>
      <c r="V33" s="217">
        <v>1242</v>
      </c>
      <c r="W33" s="217">
        <v>1506</v>
      </c>
      <c r="X33" s="250">
        <v>1472</v>
      </c>
      <c r="Y33" s="277">
        <v>1162</v>
      </c>
      <c r="Z33" s="217">
        <v>1171</v>
      </c>
      <c r="AA33" s="217">
        <v>1135</v>
      </c>
      <c r="AB33" s="217">
        <v>1400</v>
      </c>
      <c r="AC33" s="217">
        <v>1133</v>
      </c>
      <c r="AD33" s="217">
        <v>1223</v>
      </c>
      <c r="AE33" s="217">
        <v>1142</v>
      </c>
      <c r="AF33" s="217">
        <v>1102</v>
      </c>
      <c r="AG33" s="217">
        <v>1360</v>
      </c>
      <c r="AH33" s="217">
        <v>1423</v>
      </c>
      <c r="AI33" s="77">
        <v>1925</v>
      </c>
      <c r="AJ33" s="357">
        <v>1845</v>
      </c>
      <c r="AK33" s="76">
        <v>1588</v>
      </c>
      <c r="AL33" s="77">
        <v>1471</v>
      </c>
      <c r="AM33" s="77">
        <v>1455</v>
      </c>
      <c r="AN33" s="77">
        <v>1387</v>
      </c>
      <c r="AO33" s="77">
        <v>1585</v>
      </c>
      <c r="AP33" s="217">
        <v>1713</v>
      </c>
      <c r="AQ33" s="217">
        <v>1339</v>
      </c>
      <c r="AR33" s="217">
        <v>1523</v>
      </c>
      <c r="AS33" s="217">
        <v>1612</v>
      </c>
      <c r="AT33" s="217">
        <v>1568</v>
      </c>
      <c r="AU33" s="77"/>
      <c r="AV33" s="357"/>
      <c r="AW33" s="401">
        <f t="shared" si="67"/>
        <v>0.25270964061608669</v>
      </c>
      <c r="AX33" s="169">
        <f t="shared" si="67"/>
        <v>0.96592317224287483</v>
      </c>
      <c r="AY33" s="169">
        <f t="shared" si="67"/>
        <v>-8.8730239673635899E-2</v>
      </c>
      <c r="AZ33" s="169">
        <f t="shared" si="67"/>
        <v>-0.18658536585365854</v>
      </c>
      <c r="BA33" s="169">
        <f t="shared" si="67"/>
        <v>-0.17328042328042328</v>
      </c>
      <c r="BB33" s="169">
        <f t="shared" si="67"/>
        <v>-0.34673659673659674</v>
      </c>
      <c r="BC33" s="169">
        <f t="shared" si="67"/>
        <v>-0.32320916905444125</v>
      </c>
      <c r="BD33" s="169">
        <f t="shared" si="67"/>
        <v>-0.2910958904109589</v>
      </c>
      <c r="BE33" s="169">
        <f t="shared" si="67"/>
        <v>-0.11045481393975191</v>
      </c>
      <c r="BF33" s="169">
        <f t="shared" si="67"/>
        <v>-0.16125356125356125</v>
      </c>
      <c r="BG33" s="169">
        <f t="shared" si="68"/>
        <v>-0.39886187273667872</v>
      </c>
      <c r="BH33" s="169">
        <f t="shared" si="68"/>
        <v>-0.24548969072164947</v>
      </c>
      <c r="BI33" s="169">
        <f t="shared" si="68"/>
        <v>-0.4831511839708561</v>
      </c>
      <c r="BJ33" s="169">
        <f t="shared" si="68"/>
        <v>-0.55877718247715091</v>
      </c>
      <c r="BK33" s="169">
        <f t="shared" si="68"/>
        <v>-0.36597649692221601</v>
      </c>
      <c r="BL33" s="169">
        <f t="shared" si="68"/>
        <v>-8.3208395802098947E-2</v>
      </c>
      <c r="BM33" s="169">
        <f t="shared" si="68"/>
        <v>-8.6400000000000005E-2</v>
      </c>
      <c r="BN33" s="169">
        <f t="shared" si="68"/>
        <v>-1.6949152542372881E-2</v>
      </c>
      <c r="BO33" s="169">
        <f t="shared" si="68"/>
        <v>0.15156646909398813</v>
      </c>
      <c r="BP33" s="307">
        <f t="shared" si="68"/>
        <v>0.14573268921095009</v>
      </c>
      <c r="BQ33" s="307">
        <f t="shared" si="69"/>
        <v>0.27822045152722441</v>
      </c>
      <c r="BR33" s="404">
        <f t="shared" si="69"/>
        <v>0.25339673913043476</v>
      </c>
      <c r="BS33" s="404">
        <f t="shared" si="70"/>
        <v>0.36660929432013767</v>
      </c>
      <c r="BT33" s="404">
        <f t="shared" si="70"/>
        <v>0.2561912894961571</v>
      </c>
      <c r="BU33" s="404">
        <f t="shared" si="70"/>
        <v>0.28193832599118945</v>
      </c>
      <c r="BV33" s="404">
        <f t="shared" si="70"/>
        <v>-9.285714285714286E-3</v>
      </c>
      <c r="BW33" s="430">
        <f t="shared" si="70"/>
        <v>0.39894086496028242</v>
      </c>
      <c r="BX33" s="430">
        <f t="shared" si="70"/>
        <v>0.40065412919051513</v>
      </c>
      <c r="BY33" s="430">
        <f t="shared" si="70"/>
        <v>0.17250437828371279</v>
      </c>
      <c r="BZ33" s="430">
        <f t="shared" si="70"/>
        <v>0.38203266787658802</v>
      </c>
      <c r="CA33" s="430">
        <f t="shared" si="70"/>
        <v>0.18529411764705883</v>
      </c>
      <c r="CB33" s="430">
        <f t="shared" si="70"/>
        <v>0.10189739985945186</v>
      </c>
      <c r="CC33" s="76">
        <f>O33-C33</f>
        <v>443</v>
      </c>
      <c r="CD33" s="61">
        <f>P33-D33</f>
        <v>1559</v>
      </c>
      <c r="CE33" s="62">
        <f>Q33-E33</f>
        <v>-174</v>
      </c>
      <c r="CF33" s="62">
        <f>R33-F33</f>
        <v>-306</v>
      </c>
      <c r="CG33" s="62">
        <f>S33-G33</f>
        <v>-262</v>
      </c>
      <c r="CH33" s="62">
        <f>T33-H33</f>
        <v>-595</v>
      </c>
      <c r="CI33" s="62">
        <f>U33-I33</f>
        <v>-564</v>
      </c>
      <c r="CJ33" s="62">
        <f>V33-J33</f>
        <v>-510</v>
      </c>
      <c r="CK33" s="62">
        <f>W33-K33</f>
        <v>-187</v>
      </c>
      <c r="CL33" s="62">
        <f>X33-L33</f>
        <v>-283</v>
      </c>
      <c r="CM33" s="62">
        <f>Y33-M33</f>
        <v>-771</v>
      </c>
      <c r="CN33" s="62">
        <f>Z33-N33</f>
        <v>-381</v>
      </c>
      <c r="CO33" s="62">
        <f>AA33-O33</f>
        <v>-1061</v>
      </c>
      <c r="CP33" s="62">
        <f>AB33-P33</f>
        <v>-1773</v>
      </c>
      <c r="CQ33" s="62">
        <f>AC33-Q33</f>
        <v>-654</v>
      </c>
      <c r="CR33" s="62">
        <f>AD33-R33</f>
        <v>-111</v>
      </c>
      <c r="CS33" s="62">
        <f>AE33-S33</f>
        <v>-108</v>
      </c>
      <c r="CT33" s="62">
        <f>AF33-T33</f>
        <v>-19</v>
      </c>
      <c r="CU33" s="62">
        <f>AG33-U33</f>
        <v>179</v>
      </c>
      <c r="CV33" s="320">
        <f>AH33-V33</f>
        <v>181</v>
      </c>
      <c r="CW33" s="320">
        <f>AI33-W33</f>
        <v>419</v>
      </c>
      <c r="CX33" s="340">
        <f>AJ33-X33</f>
        <v>373</v>
      </c>
      <c r="CY33" s="340">
        <f>AK33-Y33</f>
        <v>426</v>
      </c>
      <c r="CZ33" s="340">
        <f>AL33-Z33</f>
        <v>300</v>
      </c>
      <c r="DA33" s="340">
        <f>AM33-AA33</f>
        <v>320</v>
      </c>
      <c r="DB33" s="340">
        <f>AN33-AB33</f>
        <v>-13</v>
      </c>
      <c r="DC33" s="340">
        <f>AO33-AC33</f>
        <v>452</v>
      </c>
      <c r="DD33" s="340">
        <f>AP33-AD33</f>
        <v>490</v>
      </c>
      <c r="DE33" s="340">
        <f>AQ33-AE33</f>
        <v>197</v>
      </c>
      <c r="DF33" s="340">
        <f>AR33-AF33</f>
        <v>421</v>
      </c>
      <c r="DG33" s="340">
        <f>AS33-AG33</f>
        <v>252</v>
      </c>
      <c r="DH33" s="340">
        <f>AT33-AH33</f>
        <v>145</v>
      </c>
      <c r="DI33" s="346"/>
      <c r="DJ33" s="60">
        <f>IF(ISERROR(GETPIVOTDATA("VALUE",'CSS WK pvt'!$J$2,"DT_FILE",DJ$8,"COMMODITY",DJ$6,"TRIM_CAT",TRIM(B33),"TRIM_LINE",A30))=TRUE,0,GETPIVOTDATA("VALUE",'CSS WK pvt'!$J$2,"DT_FILE",DJ$8,"COMMODITY",DJ$6,"TRIM_CAT",TRIM(B33),"TRIM_LINE",A30))</f>
        <v>1568</v>
      </c>
    </row>
    <row r="34" spans="1:114" s="56" customFormat="1" x14ac:dyDescent="0.25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0">
        <v>222</v>
      </c>
      <c r="M34" s="78">
        <v>256</v>
      </c>
      <c r="N34" s="217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17">
        <v>148</v>
      </c>
      <c r="V34" s="217">
        <v>164</v>
      </c>
      <c r="W34" s="217">
        <v>200</v>
      </c>
      <c r="X34" s="250">
        <v>215</v>
      </c>
      <c r="Y34" s="277">
        <v>156</v>
      </c>
      <c r="Z34" s="217">
        <v>176</v>
      </c>
      <c r="AA34" s="217">
        <v>139</v>
      </c>
      <c r="AB34" s="217">
        <v>166</v>
      </c>
      <c r="AC34" s="217">
        <v>141</v>
      </c>
      <c r="AD34" s="217">
        <v>147</v>
      </c>
      <c r="AE34" s="217">
        <v>133</v>
      </c>
      <c r="AF34" s="217">
        <v>137</v>
      </c>
      <c r="AG34" s="217">
        <v>162</v>
      </c>
      <c r="AH34" s="217">
        <v>168</v>
      </c>
      <c r="AI34" s="77">
        <v>329</v>
      </c>
      <c r="AJ34" s="357">
        <v>237</v>
      </c>
      <c r="AK34" s="76">
        <v>282</v>
      </c>
      <c r="AL34" s="77">
        <v>237</v>
      </c>
      <c r="AM34" s="77">
        <v>228</v>
      </c>
      <c r="AN34" s="77">
        <v>194</v>
      </c>
      <c r="AO34" s="77">
        <v>227</v>
      </c>
      <c r="AP34" s="217">
        <v>216</v>
      </c>
      <c r="AQ34" s="217">
        <v>167</v>
      </c>
      <c r="AR34" s="217">
        <v>177</v>
      </c>
      <c r="AS34" s="217">
        <v>159</v>
      </c>
      <c r="AT34" s="217">
        <v>193</v>
      </c>
      <c r="AU34" s="77"/>
      <c r="AV34" s="357"/>
      <c r="AW34" s="401">
        <f t="shared" si="67"/>
        <v>0.1078838174273859</v>
      </c>
      <c r="AX34" s="169">
        <f t="shared" si="67"/>
        <v>1.3037383177570094</v>
      </c>
      <c r="AY34" s="169">
        <f t="shared" si="67"/>
        <v>0.16666666666666666</v>
      </c>
      <c r="AZ34" s="169">
        <f t="shared" si="67"/>
        <v>-6.3725490196078427E-2</v>
      </c>
      <c r="BA34" s="169">
        <f t="shared" si="67"/>
        <v>-0.11650485436893204</v>
      </c>
      <c r="BB34" s="169">
        <f t="shared" si="67"/>
        <v>-0.30416666666666664</v>
      </c>
      <c r="BC34" s="169">
        <f t="shared" si="67"/>
        <v>-0.39344262295081966</v>
      </c>
      <c r="BD34" s="169">
        <f t="shared" si="67"/>
        <v>-0.26785714285714285</v>
      </c>
      <c r="BE34" s="169">
        <f t="shared" si="67"/>
        <v>-0.14163090128755365</v>
      </c>
      <c r="BF34" s="169">
        <f t="shared" si="67"/>
        <v>-3.1531531531531529E-2</v>
      </c>
      <c r="BG34" s="169">
        <f t="shared" si="68"/>
        <v>-0.390625</v>
      </c>
      <c r="BH34" s="169">
        <f t="shared" si="68"/>
        <v>0</v>
      </c>
      <c r="BI34" s="169">
        <f t="shared" si="68"/>
        <v>-0.47940074906367042</v>
      </c>
      <c r="BJ34" s="169">
        <f t="shared" si="68"/>
        <v>-0.66328600405679516</v>
      </c>
      <c r="BK34" s="169">
        <f t="shared" si="68"/>
        <v>-0.50871080139372826</v>
      </c>
      <c r="BL34" s="169">
        <f t="shared" si="68"/>
        <v>-0.23036649214659685</v>
      </c>
      <c r="BM34" s="169">
        <f t="shared" si="68"/>
        <v>-0.26923076923076922</v>
      </c>
      <c r="BN34" s="169">
        <f t="shared" si="68"/>
        <v>-0.17964071856287425</v>
      </c>
      <c r="BO34" s="169">
        <f t="shared" si="68"/>
        <v>9.45945945945946E-2</v>
      </c>
      <c r="BP34" s="307">
        <f t="shared" si="68"/>
        <v>2.4390243902439025E-2</v>
      </c>
      <c r="BQ34" s="307">
        <f t="shared" si="69"/>
        <v>0.64500000000000002</v>
      </c>
      <c r="BR34" s="404">
        <f t="shared" si="69"/>
        <v>0.10232558139534884</v>
      </c>
      <c r="BS34" s="404">
        <f t="shared" si="70"/>
        <v>0.80769230769230771</v>
      </c>
      <c r="BT34" s="404">
        <f t="shared" si="70"/>
        <v>0.34659090909090912</v>
      </c>
      <c r="BU34" s="404">
        <f t="shared" si="70"/>
        <v>0.64028776978417268</v>
      </c>
      <c r="BV34" s="404">
        <f t="shared" si="70"/>
        <v>0.16867469879518071</v>
      </c>
      <c r="BW34" s="430">
        <f t="shared" si="70"/>
        <v>0.60992907801418439</v>
      </c>
      <c r="BX34" s="430">
        <f t="shared" si="70"/>
        <v>0.46938775510204084</v>
      </c>
      <c r="BY34" s="430">
        <f t="shared" si="70"/>
        <v>0.25563909774436089</v>
      </c>
      <c r="BZ34" s="430">
        <f t="shared" si="70"/>
        <v>0.29197080291970801</v>
      </c>
      <c r="CA34" s="430">
        <f t="shared" si="70"/>
        <v>-1.8518518518518517E-2</v>
      </c>
      <c r="CB34" s="430">
        <f t="shared" si="70"/>
        <v>0.14880952380952381</v>
      </c>
      <c r="CC34" s="76">
        <f>O34-C34</f>
        <v>26</v>
      </c>
      <c r="CD34" s="61">
        <f>P34-D34</f>
        <v>279</v>
      </c>
      <c r="CE34" s="62">
        <f>Q34-E34</f>
        <v>41</v>
      </c>
      <c r="CF34" s="62">
        <f>R34-F34</f>
        <v>-13</v>
      </c>
      <c r="CG34" s="62">
        <f>S34-G34</f>
        <v>-24</v>
      </c>
      <c r="CH34" s="62">
        <f>T34-H34</f>
        <v>-73</v>
      </c>
      <c r="CI34" s="62">
        <f>U34-I34</f>
        <v>-96</v>
      </c>
      <c r="CJ34" s="62">
        <f>V34-J34</f>
        <v>-60</v>
      </c>
      <c r="CK34" s="62">
        <f>W34-K34</f>
        <v>-33</v>
      </c>
      <c r="CL34" s="62">
        <f>X34-L34</f>
        <v>-7</v>
      </c>
      <c r="CM34" s="62">
        <f>Y34-M34</f>
        <v>-100</v>
      </c>
      <c r="CN34" s="62">
        <f>Z34-N34</f>
        <v>0</v>
      </c>
      <c r="CO34" s="62">
        <f>AA34-O34</f>
        <v>-128</v>
      </c>
      <c r="CP34" s="62">
        <f>AB34-P34</f>
        <v>-327</v>
      </c>
      <c r="CQ34" s="62">
        <f>AC34-Q34</f>
        <v>-146</v>
      </c>
      <c r="CR34" s="62">
        <f>AD34-R34</f>
        <v>-44</v>
      </c>
      <c r="CS34" s="62">
        <f>AE34-S34</f>
        <v>-49</v>
      </c>
      <c r="CT34" s="62">
        <f>AF34-T34</f>
        <v>-30</v>
      </c>
      <c r="CU34" s="62">
        <f>AG34-U34</f>
        <v>14</v>
      </c>
      <c r="CV34" s="320">
        <f>AH34-V34</f>
        <v>4</v>
      </c>
      <c r="CW34" s="320">
        <f>AI34-W34</f>
        <v>129</v>
      </c>
      <c r="CX34" s="340">
        <f>AJ34-X34</f>
        <v>22</v>
      </c>
      <c r="CY34" s="340">
        <f>AK34-Y34</f>
        <v>126</v>
      </c>
      <c r="CZ34" s="340">
        <f>AL34-Z34</f>
        <v>61</v>
      </c>
      <c r="DA34" s="340">
        <f>AM34-AA34</f>
        <v>89</v>
      </c>
      <c r="DB34" s="340">
        <f>AN34-AB34</f>
        <v>28</v>
      </c>
      <c r="DC34" s="340">
        <f>AO34-AC34</f>
        <v>86</v>
      </c>
      <c r="DD34" s="340">
        <f>AP34-AD34</f>
        <v>69</v>
      </c>
      <c r="DE34" s="340">
        <f>AQ34-AE34</f>
        <v>34</v>
      </c>
      <c r="DF34" s="340">
        <f>AR34-AF34</f>
        <v>40</v>
      </c>
      <c r="DG34" s="340">
        <f>AS34-AG34</f>
        <v>-3</v>
      </c>
      <c r="DH34" s="340">
        <f>AT34-AH34</f>
        <v>25</v>
      </c>
      <c r="DI34" s="346"/>
      <c r="DJ34" s="60">
        <f>IF(ISERROR(GETPIVOTDATA("VALUE",'CSS WK pvt'!$J$2,"DT_FILE",DJ$8,"COMMODITY",DJ$6,"TRIM_CAT",TRIM(B34),"TRIM_LINE",A30))=TRUE,0,GETPIVOTDATA("VALUE",'CSS WK pvt'!$J$2,"DT_FILE",DJ$8,"COMMODITY",DJ$6,"TRIM_CAT",TRIM(B34),"TRIM_LINE",A30))</f>
        <v>193</v>
      </c>
    </row>
    <row r="35" spans="1:114" s="56" customFormat="1" x14ac:dyDescent="0.25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0">
        <v>13</v>
      </c>
      <c r="M35" s="78">
        <v>30</v>
      </c>
      <c r="N35" s="217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17">
        <v>5</v>
      </c>
      <c r="V35" s="217">
        <v>15</v>
      </c>
      <c r="W35" s="217">
        <v>17</v>
      </c>
      <c r="X35" s="250">
        <v>17</v>
      </c>
      <c r="Y35" s="277">
        <v>18</v>
      </c>
      <c r="Z35" s="217">
        <v>13</v>
      </c>
      <c r="AA35" s="217">
        <v>13</v>
      </c>
      <c r="AB35" s="217">
        <v>13</v>
      </c>
      <c r="AC35" s="217">
        <v>13</v>
      </c>
      <c r="AD35" s="217">
        <v>15</v>
      </c>
      <c r="AE35" s="217">
        <v>11</v>
      </c>
      <c r="AF35" s="217">
        <v>8</v>
      </c>
      <c r="AG35" s="217">
        <v>11</v>
      </c>
      <c r="AH35" s="217">
        <v>19</v>
      </c>
      <c r="AI35" s="77">
        <v>51</v>
      </c>
      <c r="AJ35" s="357">
        <v>34</v>
      </c>
      <c r="AK35" s="76">
        <v>59</v>
      </c>
      <c r="AL35" s="77">
        <v>37</v>
      </c>
      <c r="AM35" s="77">
        <v>25</v>
      </c>
      <c r="AN35" s="77">
        <v>23</v>
      </c>
      <c r="AO35" s="77">
        <v>36</v>
      </c>
      <c r="AP35" s="217">
        <v>29</v>
      </c>
      <c r="AQ35" s="217">
        <v>20</v>
      </c>
      <c r="AR35" s="217">
        <v>32</v>
      </c>
      <c r="AS35" s="217">
        <v>30</v>
      </c>
      <c r="AT35" s="217">
        <v>23</v>
      </c>
      <c r="AU35" s="77"/>
      <c r="AV35" s="357"/>
      <c r="AW35" s="401">
        <f t="shared" si="67"/>
        <v>6.6666666666666666E-2</v>
      </c>
      <c r="AX35" s="169">
        <f t="shared" si="67"/>
        <v>1.2857142857142858</v>
      </c>
      <c r="AY35" s="169">
        <f t="shared" si="67"/>
        <v>1</v>
      </c>
      <c r="AZ35" s="169">
        <f t="shared" si="67"/>
        <v>0.35714285714285715</v>
      </c>
      <c r="BA35" s="169">
        <f t="shared" si="67"/>
        <v>0.6</v>
      </c>
      <c r="BB35" s="169">
        <f t="shared" si="67"/>
        <v>-0.29411764705882354</v>
      </c>
      <c r="BC35" s="169">
        <f t="shared" si="67"/>
        <v>-0.54545454545454541</v>
      </c>
      <c r="BD35" s="169">
        <f t="shared" si="67"/>
        <v>-0.25</v>
      </c>
      <c r="BE35" s="169">
        <f t="shared" si="67"/>
        <v>0.21428571428571427</v>
      </c>
      <c r="BF35" s="169">
        <f t="shared" si="67"/>
        <v>0.30769230769230771</v>
      </c>
      <c r="BG35" s="169">
        <f t="shared" si="68"/>
        <v>-0.4</v>
      </c>
      <c r="BH35" s="169">
        <f t="shared" si="68"/>
        <v>0.18181818181818182</v>
      </c>
      <c r="BI35" s="169">
        <f t="shared" si="68"/>
        <v>-0.1875</v>
      </c>
      <c r="BJ35" s="169">
        <f t="shared" si="68"/>
        <v>-0.59375</v>
      </c>
      <c r="BK35" s="169">
        <f t="shared" si="68"/>
        <v>-0.45833333333333331</v>
      </c>
      <c r="BL35" s="169">
        <f t="shared" si="68"/>
        <v>-0.21052631578947367</v>
      </c>
      <c r="BM35" s="169">
        <f t="shared" si="68"/>
        <v>-0.3125</v>
      </c>
      <c r="BN35" s="169">
        <f t="shared" si="68"/>
        <v>-0.33333333333333331</v>
      </c>
      <c r="BO35" s="169">
        <f t="shared" si="68"/>
        <v>1.2</v>
      </c>
      <c r="BP35" s="307">
        <f t="shared" si="68"/>
        <v>0.26666666666666666</v>
      </c>
      <c r="BQ35" s="307">
        <f t="shared" si="69"/>
        <v>2</v>
      </c>
      <c r="BR35" s="404">
        <f t="shared" si="69"/>
        <v>1</v>
      </c>
      <c r="BS35" s="404">
        <f t="shared" si="70"/>
        <v>2.2777777777777777</v>
      </c>
      <c r="BT35" s="404">
        <f t="shared" si="70"/>
        <v>1.8461538461538463</v>
      </c>
      <c r="BU35" s="404">
        <f t="shared" si="70"/>
        <v>0.92307692307692313</v>
      </c>
      <c r="BV35" s="404">
        <f t="shared" si="70"/>
        <v>0.76923076923076927</v>
      </c>
      <c r="BW35" s="430">
        <f t="shared" si="70"/>
        <v>1.7692307692307692</v>
      </c>
      <c r="BX35" s="430">
        <f t="shared" si="70"/>
        <v>0.93333333333333335</v>
      </c>
      <c r="BY35" s="430">
        <f t="shared" si="70"/>
        <v>0.81818181818181823</v>
      </c>
      <c r="BZ35" s="430">
        <f t="shared" si="70"/>
        <v>3</v>
      </c>
      <c r="CA35" s="430">
        <f t="shared" si="70"/>
        <v>1.7272727272727273</v>
      </c>
      <c r="CB35" s="430">
        <f t="shared" si="70"/>
        <v>0.21052631578947367</v>
      </c>
      <c r="CC35" s="76">
        <f>O35-C35</f>
        <v>1</v>
      </c>
      <c r="CD35" s="61">
        <f>P35-D35</f>
        <v>18</v>
      </c>
      <c r="CE35" s="62">
        <f>Q35-E35</f>
        <v>12</v>
      </c>
      <c r="CF35" s="62">
        <f>R35-F35</f>
        <v>5</v>
      </c>
      <c r="CG35" s="62">
        <f>S35-G35</f>
        <v>6</v>
      </c>
      <c r="CH35" s="62">
        <f>T35-H35</f>
        <v>-5</v>
      </c>
      <c r="CI35" s="62">
        <f>U35-I35</f>
        <v>-6</v>
      </c>
      <c r="CJ35" s="62">
        <f>V35-J35</f>
        <v>-5</v>
      </c>
      <c r="CK35" s="62">
        <f>W35-K35</f>
        <v>3</v>
      </c>
      <c r="CL35" s="62">
        <f>X35-L35</f>
        <v>4</v>
      </c>
      <c r="CM35" s="62">
        <f>Y35-M35</f>
        <v>-12</v>
      </c>
      <c r="CN35" s="62">
        <f>Z35-N35</f>
        <v>2</v>
      </c>
      <c r="CO35" s="62">
        <f>AA35-O35</f>
        <v>-3</v>
      </c>
      <c r="CP35" s="62">
        <f>AB35-P35</f>
        <v>-19</v>
      </c>
      <c r="CQ35" s="62">
        <f>AC35-Q35</f>
        <v>-11</v>
      </c>
      <c r="CR35" s="62">
        <f>AD35-R35</f>
        <v>-4</v>
      </c>
      <c r="CS35" s="62">
        <f>AE35-S35</f>
        <v>-5</v>
      </c>
      <c r="CT35" s="62">
        <f>AF35-T35</f>
        <v>-4</v>
      </c>
      <c r="CU35" s="62">
        <f>AG35-U35</f>
        <v>6</v>
      </c>
      <c r="CV35" s="320">
        <f>AH35-V35</f>
        <v>4</v>
      </c>
      <c r="CW35" s="320">
        <f>AI35-W35</f>
        <v>34</v>
      </c>
      <c r="CX35" s="340">
        <f>AJ35-X35</f>
        <v>17</v>
      </c>
      <c r="CY35" s="340">
        <f>AK35-Y35</f>
        <v>41</v>
      </c>
      <c r="CZ35" s="340">
        <f>AL35-Z35</f>
        <v>24</v>
      </c>
      <c r="DA35" s="340">
        <f>AM35-AA35</f>
        <v>12</v>
      </c>
      <c r="DB35" s="340">
        <f>AN35-AB35</f>
        <v>10</v>
      </c>
      <c r="DC35" s="340">
        <f>AO35-AC35</f>
        <v>23</v>
      </c>
      <c r="DD35" s="340">
        <f>AP35-AD35</f>
        <v>14</v>
      </c>
      <c r="DE35" s="340">
        <f>AQ35-AE35</f>
        <v>9</v>
      </c>
      <c r="DF35" s="340">
        <f>AR35-AF35</f>
        <v>24</v>
      </c>
      <c r="DG35" s="340">
        <f>AS35-AG35</f>
        <v>19</v>
      </c>
      <c r="DH35" s="340">
        <f>AT35-AH35</f>
        <v>4</v>
      </c>
      <c r="DI35" s="346"/>
      <c r="DJ35" s="60">
        <f>IF(ISERROR(GETPIVOTDATA("VALUE",'CSS WK pvt'!$J$2,"DT_FILE",DJ$8,"COMMODITY",DJ$6,"TRIM_CAT",TRIM(B35),"TRIM_LINE",A30))=TRUE,0,GETPIVOTDATA("VALUE",'CSS WK pvt'!$J$2,"DT_FILE",DJ$8,"COMMODITY",DJ$6,"TRIM_CAT",TRIM(B35),"TRIM_LINE",A30))</f>
        <v>23</v>
      </c>
    </row>
    <row r="36" spans="1:114" s="69" customFormat="1" x14ac:dyDescent="0.25">
      <c r="A36" s="140"/>
      <c r="B36" s="57" t="s">
        <v>35</v>
      </c>
      <c r="C36" s="128">
        <f>SUM(C31:C35)</f>
        <v>15100</v>
      </c>
      <c r="D36" s="129">
        <f t="shared" ref="D36:DJ36" si="71">SUM(D31:D35)</f>
        <v>15849</v>
      </c>
      <c r="E36" s="129">
        <f t="shared" si="71"/>
        <v>16572</v>
      </c>
      <c r="F36" s="129">
        <f t="shared" si="71"/>
        <v>15016</v>
      </c>
      <c r="G36" s="129">
        <f t="shared" si="71"/>
        <v>13352</v>
      </c>
      <c r="H36" s="129">
        <f t="shared" si="71"/>
        <v>15152</v>
      </c>
      <c r="I36" s="129">
        <f t="shared" si="71"/>
        <v>16902</v>
      </c>
      <c r="J36" s="129">
        <f t="shared" si="71"/>
        <v>20460</v>
      </c>
      <c r="K36" s="129">
        <f t="shared" si="71"/>
        <v>20542</v>
      </c>
      <c r="L36" s="251">
        <f t="shared" si="71"/>
        <v>18617</v>
      </c>
      <c r="M36" s="79">
        <f t="shared" si="71"/>
        <v>18547</v>
      </c>
      <c r="N36" s="218">
        <f t="shared" si="71"/>
        <v>16931</v>
      </c>
      <c r="O36" s="129">
        <f t="shared" si="71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18">
        <v>16815</v>
      </c>
      <c r="V36" s="218">
        <v>18953</v>
      </c>
      <c r="W36" s="218">
        <v>17588</v>
      </c>
      <c r="X36" s="251">
        <v>14737</v>
      </c>
      <c r="Y36" s="278">
        <v>12528</v>
      </c>
      <c r="Z36" s="218">
        <v>12609</v>
      </c>
      <c r="AA36" s="218">
        <v>14033</v>
      </c>
      <c r="AB36" s="218">
        <v>14017</v>
      </c>
      <c r="AC36" s="218">
        <v>11574</v>
      </c>
      <c r="AD36" s="218">
        <v>10727</v>
      </c>
      <c r="AE36" s="218">
        <v>10134</v>
      </c>
      <c r="AF36" s="218">
        <v>11495</v>
      </c>
      <c r="AG36" s="218">
        <v>12889</v>
      </c>
      <c r="AH36" s="218">
        <v>14953</v>
      </c>
      <c r="AI36" s="129">
        <v>17684</v>
      </c>
      <c r="AJ36" s="358">
        <v>16309</v>
      </c>
      <c r="AK36" s="128">
        <v>12670</v>
      </c>
      <c r="AL36" s="129">
        <v>14011</v>
      </c>
      <c r="AM36" s="129">
        <v>13648</v>
      </c>
      <c r="AN36" s="129">
        <v>14730</v>
      </c>
      <c r="AO36" s="129">
        <v>14768</v>
      </c>
      <c r="AP36" s="218">
        <v>13929</v>
      </c>
      <c r="AQ36" s="218">
        <v>12523</v>
      </c>
      <c r="AR36" s="218">
        <v>13780</v>
      </c>
      <c r="AS36" s="218">
        <v>14679</v>
      </c>
      <c r="AT36" s="218">
        <v>17610</v>
      </c>
      <c r="AU36" s="129"/>
      <c r="AV36" s="358"/>
      <c r="AW36" s="407">
        <f t="shared" si="67"/>
        <v>0.454635761589404</v>
      </c>
      <c r="AX36" s="192">
        <f t="shared" si="67"/>
        <v>0.49485771972995141</v>
      </c>
      <c r="AY36" s="193">
        <f t="shared" si="67"/>
        <v>0.10994448467294231</v>
      </c>
      <c r="AZ36" s="193">
        <f t="shared" si="67"/>
        <v>8.0580713905167821E-3</v>
      </c>
      <c r="BA36" s="193">
        <f t="shared" si="67"/>
        <v>7.5868783702816064E-2</v>
      </c>
      <c r="BB36" s="193">
        <f t="shared" si="67"/>
        <v>-0.10737856388595565</v>
      </c>
      <c r="BC36" s="193">
        <f t="shared" si="67"/>
        <v>-5.1473198438054665E-3</v>
      </c>
      <c r="BD36" s="193">
        <f t="shared" si="67"/>
        <v>-7.3655913978494622E-2</v>
      </c>
      <c r="BE36" s="193">
        <f t="shared" si="67"/>
        <v>-0.14380294031739851</v>
      </c>
      <c r="BF36" s="193">
        <f t="shared" si="67"/>
        <v>-0.20841166675619058</v>
      </c>
      <c r="BG36" s="193">
        <f t="shared" si="68"/>
        <v>-0.3245268776621556</v>
      </c>
      <c r="BH36" s="193">
        <f t="shared" si="68"/>
        <v>-0.25527139566475693</v>
      </c>
      <c r="BI36" s="193">
        <f t="shared" si="68"/>
        <v>-0.36111996357842019</v>
      </c>
      <c r="BJ36" s="193">
        <f t="shared" si="68"/>
        <v>-0.40836569306094883</v>
      </c>
      <c r="BK36" s="193">
        <f t="shared" si="68"/>
        <v>-0.37077307817766664</v>
      </c>
      <c r="BL36" s="193">
        <f t="shared" si="68"/>
        <v>-0.29133910286054038</v>
      </c>
      <c r="BM36" s="193">
        <f t="shared" si="68"/>
        <v>-0.29453532892446921</v>
      </c>
      <c r="BN36" s="193">
        <f t="shared" si="68"/>
        <v>-0.15009242144177448</v>
      </c>
      <c r="BO36" s="193">
        <f t="shared" si="68"/>
        <v>-0.23348201011002082</v>
      </c>
      <c r="BP36" s="310">
        <f t="shared" si="68"/>
        <v>-0.21104838284176647</v>
      </c>
      <c r="BQ36" s="310">
        <f t="shared" si="69"/>
        <v>5.4582670002274276E-3</v>
      </c>
      <c r="BR36" s="310">
        <f t="shared" si="69"/>
        <v>0.10667028567551062</v>
      </c>
      <c r="BS36" s="310">
        <f t="shared" si="70"/>
        <v>1.1334610472541508E-2</v>
      </c>
      <c r="BT36" s="310">
        <f t="shared" si="70"/>
        <v>0.11119041954159727</v>
      </c>
      <c r="BU36" s="310">
        <f t="shared" si="70"/>
        <v>-2.7435331005487066E-2</v>
      </c>
      <c r="BV36" s="310">
        <f t="shared" si="70"/>
        <v>5.0866804594421063E-2</v>
      </c>
      <c r="BW36" s="431">
        <f t="shared" si="70"/>
        <v>0.27596336616554346</v>
      </c>
      <c r="BX36" s="431">
        <f t="shared" si="70"/>
        <v>0.29849911438426402</v>
      </c>
      <c r="BY36" s="431">
        <f t="shared" si="70"/>
        <v>0.23574106966646932</v>
      </c>
      <c r="BZ36" s="431">
        <f t="shared" si="70"/>
        <v>0.1987820791648543</v>
      </c>
      <c r="CA36" s="431">
        <f t="shared" si="70"/>
        <v>0.13887811311971449</v>
      </c>
      <c r="CB36" s="431">
        <f t="shared" si="70"/>
        <v>0.17769009563298335</v>
      </c>
      <c r="CC36" s="128">
        <f>SUM(CC31:CC35)</f>
        <v>6865</v>
      </c>
      <c r="CD36" s="130">
        <f t="shared" si="71"/>
        <v>7843</v>
      </c>
      <c r="CE36" s="131">
        <f t="shared" si="71"/>
        <v>1822</v>
      </c>
      <c r="CF36" s="131">
        <f t="shared" si="71"/>
        <v>121</v>
      </c>
      <c r="CG36" s="131">
        <f t="shared" ref="CG36:CH36" si="72">SUM(CG31:CG35)</f>
        <v>1013</v>
      </c>
      <c r="CH36" s="131">
        <f t="shared" si="72"/>
        <v>-1627</v>
      </c>
      <c r="CI36" s="131">
        <f t="shared" ref="CI36:CJ36" si="73">SUM(CI31:CI35)</f>
        <v>-87</v>
      </c>
      <c r="CJ36" s="131">
        <f t="shared" si="73"/>
        <v>-1507</v>
      </c>
      <c r="CK36" s="131">
        <f t="shared" ref="CK36:CL36" si="74">SUM(CK31:CK35)</f>
        <v>-2954</v>
      </c>
      <c r="CL36" s="131">
        <f t="shared" si="74"/>
        <v>-3880</v>
      </c>
      <c r="CM36" s="131">
        <f t="shared" ref="CM36:CN36" si="75">SUM(CM31:CM35)</f>
        <v>-6019</v>
      </c>
      <c r="CN36" s="131">
        <f t="shared" si="75"/>
        <v>-4322</v>
      </c>
      <c r="CO36" s="131">
        <f t="shared" ref="CO36:CP36" si="76">SUM(CO31:CO35)</f>
        <v>-7932</v>
      </c>
      <c r="CP36" s="131">
        <f t="shared" si="76"/>
        <v>-9675</v>
      </c>
      <c r="CQ36" s="131">
        <f t="shared" ref="CQ36:CR36" si="77">SUM(CQ31:CQ35)</f>
        <v>-6820</v>
      </c>
      <c r="CR36" s="131">
        <f t="shared" si="77"/>
        <v>-4410</v>
      </c>
      <c r="CS36" s="131">
        <f t="shared" ref="CS36" si="78">SUM(CS31:CS35)</f>
        <v>-4231</v>
      </c>
      <c r="CT36" s="131">
        <f t="shared" ref="CT36:CU36" si="79">SUM(CT31:CT35)</f>
        <v>-2030</v>
      </c>
      <c r="CU36" s="131">
        <f t="shared" si="79"/>
        <v>-3926</v>
      </c>
      <c r="CV36" s="323">
        <f t="shared" ref="CV36:CW36" si="80">SUM(CV31:CV35)</f>
        <v>-4000</v>
      </c>
      <c r="CW36" s="323">
        <f t="shared" si="80"/>
        <v>96</v>
      </c>
      <c r="CX36" s="323">
        <f t="shared" ref="CX36:CY36" si="81">SUM(CX31:CX35)</f>
        <v>1572</v>
      </c>
      <c r="CY36" s="323">
        <f t="shared" si="81"/>
        <v>142</v>
      </c>
      <c r="CZ36" s="323">
        <f t="shared" ref="CZ36:DA36" si="82">SUM(CZ31:CZ35)</f>
        <v>1402</v>
      </c>
      <c r="DA36" s="323">
        <f t="shared" si="82"/>
        <v>-385</v>
      </c>
      <c r="DB36" s="323">
        <f t="shared" ref="DB36" si="83">SUM(DB31:DB35)</f>
        <v>713</v>
      </c>
      <c r="DC36" s="323">
        <f t="shared" ref="DC36" si="84">SUM(DC31:DC35)</f>
        <v>3194</v>
      </c>
      <c r="DD36" s="323">
        <f t="shared" ref="DD36:DE36" si="85">SUM(DD31:DD35)</f>
        <v>3202</v>
      </c>
      <c r="DE36" s="323">
        <f t="shared" si="85"/>
        <v>2389</v>
      </c>
      <c r="DF36" s="323">
        <f t="shared" ref="DF36:DG36" si="86">SUM(DF31:DF35)</f>
        <v>2285</v>
      </c>
      <c r="DG36" s="323">
        <f t="shared" si="86"/>
        <v>1790</v>
      </c>
      <c r="DH36" s="323">
        <f t="shared" ref="DH36" si="87">SUM(DH31:DH35)</f>
        <v>2657</v>
      </c>
      <c r="DI36" s="347"/>
      <c r="DJ36" s="79">
        <f t="shared" si="71"/>
        <v>17610</v>
      </c>
    </row>
    <row r="37" spans="1:114" s="56" customFormat="1" x14ac:dyDescent="0.2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82"/>
      <c r="AO37" s="82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311"/>
      <c r="BT37" s="311"/>
      <c r="BU37" s="311"/>
      <c r="BV37" s="311"/>
      <c r="BW37" s="432"/>
      <c r="BX37" s="432"/>
      <c r="BY37" s="432"/>
      <c r="BZ37" s="432"/>
      <c r="CA37" s="432"/>
      <c r="CB37" s="432"/>
      <c r="CC37" s="81"/>
      <c r="CD37" s="84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324"/>
      <c r="CW37" s="324"/>
      <c r="CX37" s="324"/>
      <c r="CY37" s="324"/>
      <c r="CZ37" s="324"/>
      <c r="DA37" s="324"/>
      <c r="DB37" s="324"/>
      <c r="DC37" s="324"/>
      <c r="DD37" s="324"/>
      <c r="DE37" s="324"/>
      <c r="DF37" s="324"/>
      <c r="DG37" s="324"/>
      <c r="DH37" s="324"/>
      <c r="DI37" s="346"/>
      <c r="DJ37" s="83"/>
    </row>
    <row r="38" spans="1:114" s="56" customFormat="1" x14ac:dyDescent="0.25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0">
        <v>27580</v>
      </c>
      <c r="M38" s="78">
        <v>29057</v>
      </c>
      <c r="N38" s="217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17">
        <v>38465</v>
      </c>
      <c r="V38" s="217">
        <v>42182</v>
      </c>
      <c r="W38" s="217">
        <v>47014</v>
      </c>
      <c r="X38" s="250">
        <v>49299</v>
      </c>
      <c r="Y38" s="277">
        <v>46393</v>
      </c>
      <c r="Z38" s="217">
        <v>45482</v>
      </c>
      <c r="AA38" s="217">
        <v>43044</v>
      </c>
      <c r="AB38" s="217">
        <v>44509</v>
      </c>
      <c r="AC38" s="217">
        <v>44098</v>
      </c>
      <c r="AD38" s="217">
        <v>40686</v>
      </c>
      <c r="AE38" s="217">
        <v>34350</v>
      </c>
      <c r="AF38" s="217">
        <v>32864</v>
      </c>
      <c r="AG38" s="217">
        <v>31341</v>
      </c>
      <c r="AH38" s="217">
        <v>31860</v>
      </c>
      <c r="AI38" s="77">
        <v>32467</v>
      </c>
      <c r="AJ38" s="357">
        <v>34613</v>
      </c>
      <c r="AK38" s="76">
        <v>35343</v>
      </c>
      <c r="AL38" s="77">
        <v>33478</v>
      </c>
      <c r="AM38" s="77">
        <v>31684</v>
      </c>
      <c r="AN38" s="77">
        <v>31891</v>
      </c>
      <c r="AO38" s="77">
        <v>32370</v>
      </c>
      <c r="AP38" s="217">
        <v>31995</v>
      </c>
      <c r="AQ38" s="217">
        <v>31269</v>
      </c>
      <c r="AR38" s="217">
        <v>28783</v>
      </c>
      <c r="AS38" s="217">
        <v>28336</v>
      </c>
      <c r="AT38" s="217">
        <v>27150</v>
      </c>
      <c r="AU38" s="77"/>
      <c r="AV38" s="357"/>
      <c r="AW38" s="401">
        <f t="shared" ref="AW38:BF43" si="88">IF(ISERROR((O38-C38)/C38)=TRUE,0,(O38-C38)/C38)</f>
        <v>0.50721054800164811</v>
      </c>
      <c r="AX38" s="169">
        <f t="shared" si="88"/>
        <v>0.78805483361361672</v>
      </c>
      <c r="AY38" s="169">
        <f t="shared" si="88"/>
        <v>1.0167807690327895</v>
      </c>
      <c r="AZ38" s="169">
        <f t="shared" si="88"/>
        <v>0.91937702662867249</v>
      </c>
      <c r="BA38" s="169">
        <f t="shared" si="88"/>
        <v>0.88679897314375988</v>
      </c>
      <c r="BB38" s="169">
        <f t="shared" si="88"/>
        <v>1.0065079283094882</v>
      </c>
      <c r="BC38" s="169">
        <f t="shared" si="88"/>
        <v>0.98816353956685787</v>
      </c>
      <c r="BD38" s="169">
        <f t="shared" si="88"/>
        <v>1.0970420084514043</v>
      </c>
      <c r="BE38" s="169">
        <f t="shared" si="88"/>
        <v>0.85422993492407806</v>
      </c>
      <c r="BF38" s="169">
        <f t="shared" si="88"/>
        <v>0.78749093546047866</v>
      </c>
      <c r="BG38" s="169">
        <f t="shared" ref="BG38:BP43" si="89">IF(ISERROR((Y38-M38)/M38)=TRUE,0,(Y38-M38)/M38)</f>
        <v>0.59662043569535739</v>
      </c>
      <c r="BH38" s="169">
        <f t="shared" si="89"/>
        <v>0.63134863701578192</v>
      </c>
      <c r="BI38" s="169">
        <f t="shared" si="89"/>
        <v>0.47088572990705302</v>
      </c>
      <c r="BJ38" s="169">
        <f t="shared" si="89"/>
        <v>0.26853250491635078</v>
      </c>
      <c r="BK38" s="169">
        <f t="shared" si="89"/>
        <v>0.12552322613578357</v>
      </c>
      <c r="BL38" s="169">
        <f t="shared" si="89"/>
        <v>4.1441625924693477E-2</v>
      </c>
      <c r="BM38" s="169">
        <f t="shared" si="89"/>
        <v>-0.10123237133362988</v>
      </c>
      <c r="BN38" s="169">
        <f t="shared" si="89"/>
        <v>-0.15403624382207579</v>
      </c>
      <c r="BO38" s="169">
        <f t="shared" si="89"/>
        <v>-0.18520733134017939</v>
      </c>
      <c r="BP38" s="307">
        <f t="shared" si="89"/>
        <v>-0.24470153145891613</v>
      </c>
      <c r="BQ38" s="307">
        <f t="shared" ref="BQ38:BR43" si="90">IF(ISERROR((AI38-W38)/W38)=TRUE,0,(AI38-W38)/W38)</f>
        <v>-0.30941847109371678</v>
      </c>
      <c r="BR38" s="404">
        <f t="shared" si="90"/>
        <v>-0.29789650905697884</v>
      </c>
      <c r="BS38" s="404">
        <f t="shared" ref="BS38:CB43" si="91">IF(ISERROR((AK38-Y38)/Y38)=TRUE,0,(AK38-Y38)/Y38)</f>
        <v>-0.23818248442652987</v>
      </c>
      <c r="BT38" s="404">
        <f t="shared" si="91"/>
        <v>-0.26392858713337142</v>
      </c>
      <c r="BU38" s="404">
        <f t="shared" si="91"/>
        <v>-0.26391599293745932</v>
      </c>
      <c r="BV38" s="404">
        <f t="shared" si="91"/>
        <v>-0.2834932260891056</v>
      </c>
      <c r="BW38" s="430">
        <f t="shared" si="91"/>
        <v>-0.26595310444918135</v>
      </c>
      <c r="BX38" s="430">
        <f t="shared" si="91"/>
        <v>-0.21361156171656098</v>
      </c>
      <c r="BY38" s="430">
        <f t="shared" si="91"/>
        <v>-8.9694323144104804E-2</v>
      </c>
      <c r="BZ38" s="430">
        <f t="shared" si="91"/>
        <v>-0.12417843232716651</v>
      </c>
      <c r="CA38" s="430">
        <f t="shared" si="91"/>
        <v>-9.5880795124597171E-2</v>
      </c>
      <c r="CB38" s="430">
        <f t="shared" si="91"/>
        <v>-0.14783427495291901</v>
      </c>
      <c r="CC38" s="76">
        <f>O38-C38</f>
        <v>9848</v>
      </c>
      <c r="CD38" s="61">
        <f>P38-D38</f>
        <v>15464</v>
      </c>
      <c r="CE38" s="62">
        <f>Q38-E38</f>
        <v>19753</v>
      </c>
      <c r="CF38" s="62">
        <f>R38-F38</f>
        <v>18713</v>
      </c>
      <c r="CG38" s="62">
        <f>S38-G38</f>
        <v>17963</v>
      </c>
      <c r="CH38" s="62">
        <f>T38-H38</f>
        <v>19487</v>
      </c>
      <c r="CI38" s="62">
        <f>U38-I38</f>
        <v>19118</v>
      </c>
      <c r="CJ38" s="62">
        <f>V38-J38</f>
        <v>22067</v>
      </c>
      <c r="CK38" s="62">
        <f>W38-K38</f>
        <v>21659</v>
      </c>
      <c r="CL38" s="62">
        <f>X38-L38</f>
        <v>21719</v>
      </c>
      <c r="CM38" s="62">
        <f>Y38-M38</f>
        <v>17336</v>
      </c>
      <c r="CN38" s="62">
        <f>Z38-N38</f>
        <v>17602</v>
      </c>
      <c r="CO38" s="62">
        <f>AA38-O38</f>
        <v>13780</v>
      </c>
      <c r="CP38" s="62">
        <f>AB38-P38</f>
        <v>9422</v>
      </c>
      <c r="CQ38" s="62">
        <f>AC38-Q38</f>
        <v>4918</v>
      </c>
      <c r="CR38" s="62">
        <f>AD38-R38</f>
        <v>1619</v>
      </c>
      <c r="CS38" s="62">
        <f>AE38-S38</f>
        <v>-3869</v>
      </c>
      <c r="CT38" s="62">
        <f>AF38-T38</f>
        <v>-5984</v>
      </c>
      <c r="CU38" s="62">
        <f>AG38-U38</f>
        <v>-7124</v>
      </c>
      <c r="CV38" s="320">
        <f>AH38-V38</f>
        <v>-10322</v>
      </c>
      <c r="CW38" s="320">
        <f>AI38-W38</f>
        <v>-14547</v>
      </c>
      <c r="CX38" s="340">
        <f>AJ38-X38</f>
        <v>-14686</v>
      </c>
      <c r="CY38" s="340">
        <f>AK38-Y38</f>
        <v>-11050</v>
      </c>
      <c r="CZ38" s="340">
        <f>AL38-Z38</f>
        <v>-12004</v>
      </c>
      <c r="DA38" s="340">
        <f>AM38-AA38</f>
        <v>-11360</v>
      </c>
      <c r="DB38" s="340">
        <f>AN38-AB38</f>
        <v>-12618</v>
      </c>
      <c r="DC38" s="340">
        <f>AO38-AC38</f>
        <v>-11728</v>
      </c>
      <c r="DD38" s="340">
        <f>AP38-AD38</f>
        <v>-8691</v>
      </c>
      <c r="DE38" s="340">
        <f>AQ38-AE38</f>
        <v>-3081</v>
      </c>
      <c r="DF38" s="340">
        <f>AR38-AF38</f>
        <v>-4081</v>
      </c>
      <c r="DG38" s="340">
        <f>AS38-AG38</f>
        <v>-3005</v>
      </c>
      <c r="DH38" s="340">
        <f>AT38-AH38</f>
        <v>-4710</v>
      </c>
      <c r="DI38" s="346"/>
      <c r="DJ38" s="60">
        <f>IF(ISERROR(GETPIVOTDATA("VALUE",'CSS WK pvt'!$J$2,"DT_FILE",DJ$8,"COMMODITY",DJ$6,"TRIM_CAT",TRIM(B38),"TRIM_LINE",A37))=TRUE,0,GETPIVOTDATA("VALUE",'CSS WK pvt'!$J$2,"DT_FILE",DJ$8,"COMMODITY",DJ$6,"TRIM_CAT",TRIM(B38),"TRIM_LINE",A37))</f>
        <v>27150</v>
      </c>
    </row>
    <row r="39" spans="1:114" s="56" customFormat="1" x14ac:dyDescent="0.25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0">
        <v>10026</v>
      </c>
      <c r="M39" s="78">
        <v>10503</v>
      </c>
      <c r="N39" s="217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17">
        <v>9371</v>
      </c>
      <c r="V39" s="217">
        <v>9017</v>
      </c>
      <c r="W39" s="217">
        <v>9397</v>
      </c>
      <c r="X39" s="250">
        <v>9545</v>
      </c>
      <c r="Y39" s="277">
        <v>9529</v>
      </c>
      <c r="Z39" s="217">
        <v>9723</v>
      </c>
      <c r="AA39" s="217">
        <v>9509</v>
      </c>
      <c r="AB39" s="217">
        <v>9418</v>
      </c>
      <c r="AC39" s="217">
        <v>9558</v>
      </c>
      <c r="AD39" s="217">
        <v>9111</v>
      </c>
      <c r="AE39" s="217">
        <v>11491</v>
      </c>
      <c r="AF39" s="217">
        <v>10114</v>
      </c>
      <c r="AG39" s="217">
        <v>9415</v>
      </c>
      <c r="AH39" s="217">
        <v>9246</v>
      </c>
      <c r="AI39" s="77">
        <v>9865</v>
      </c>
      <c r="AJ39" s="357">
        <v>10229</v>
      </c>
      <c r="AK39" s="76">
        <v>10467</v>
      </c>
      <c r="AL39" s="77">
        <v>10510</v>
      </c>
      <c r="AM39" s="77">
        <v>11154</v>
      </c>
      <c r="AN39" s="77">
        <v>11238</v>
      </c>
      <c r="AO39" s="77">
        <v>11255</v>
      </c>
      <c r="AP39" s="217">
        <v>12026</v>
      </c>
      <c r="AQ39" s="217">
        <v>11671</v>
      </c>
      <c r="AR39" s="217">
        <v>11315</v>
      </c>
      <c r="AS39" s="217">
        <v>10757</v>
      </c>
      <c r="AT39" s="217">
        <v>7059</v>
      </c>
      <c r="AU39" s="77"/>
      <c r="AV39" s="357"/>
      <c r="AW39" s="401">
        <f t="shared" si="88"/>
        <v>0.1711304347826087</v>
      </c>
      <c r="AX39" s="169">
        <f t="shared" si="88"/>
        <v>0.20572019297036526</v>
      </c>
      <c r="AY39" s="169">
        <f t="shared" si="88"/>
        <v>0.22354354354354355</v>
      </c>
      <c r="AZ39" s="169">
        <f t="shared" si="88"/>
        <v>0.17778302443631214</v>
      </c>
      <c r="BA39" s="169">
        <f t="shared" si="88"/>
        <v>0.19831073043064479</v>
      </c>
      <c r="BB39" s="169">
        <f t="shared" si="88"/>
        <v>0.18139873725109276</v>
      </c>
      <c r="BC39" s="169">
        <f t="shared" si="88"/>
        <v>0.13067084942084942</v>
      </c>
      <c r="BD39" s="169">
        <f t="shared" si="88"/>
        <v>6.2448450571462234E-2</v>
      </c>
      <c r="BE39" s="169">
        <f t="shared" si="88"/>
        <v>-1.3334733305333893E-2</v>
      </c>
      <c r="BF39" s="169">
        <f t="shared" si="88"/>
        <v>-4.7975264312786751E-2</v>
      </c>
      <c r="BG39" s="169">
        <f t="shared" si="89"/>
        <v>-9.2735408930781679E-2</v>
      </c>
      <c r="BH39" s="169">
        <f t="shared" si="89"/>
        <v>-2.6239359038557838E-2</v>
      </c>
      <c r="BI39" s="169">
        <f t="shared" si="89"/>
        <v>-5.8608058608058608E-2</v>
      </c>
      <c r="BJ39" s="169">
        <f t="shared" si="89"/>
        <v>-0.10279127369724683</v>
      </c>
      <c r="BK39" s="169">
        <f t="shared" si="89"/>
        <v>-6.165324955821716E-2</v>
      </c>
      <c r="BL39" s="169">
        <f t="shared" si="89"/>
        <v>-8.6799639170091203E-2</v>
      </c>
      <c r="BM39" s="169">
        <f t="shared" si="89"/>
        <v>0.14077236175915814</v>
      </c>
      <c r="BN39" s="169">
        <f t="shared" si="89"/>
        <v>3.94655704008222E-2</v>
      </c>
      <c r="BO39" s="169">
        <f t="shared" si="89"/>
        <v>4.6953366769821791E-3</v>
      </c>
      <c r="BP39" s="307">
        <f t="shared" si="89"/>
        <v>2.5396473328157924E-2</v>
      </c>
      <c r="BQ39" s="307">
        <f t="shared" si="90"/>
        <v>4.9803128658082368E-2</v>
      </c>
      <c r="BR39" s="404">
        <f t="shared" si="90"/>
        <v>7.1660555264536407E-2</v>
      </c>
      <c r="BS39" s="404">
        <f t="shared" si="91"/>
        <v>9.8436352188057505E-2</v>
      </c>
      <c r="BT39" s="404">
        <f t="shared" si="91"/>
        <v>8.0942096060886551E-2</v>
      </c>
      <c r="BU39" s="404">
        <f t="shared" si="91"/>
        <v>0.17299400567883058</v>
      </c>
      <c r="BV39" s="404">
        <f t="shared" si="91"/>
        <v>0.19324697387980463</v>
      </c>
      <c r="BW39" s="430">
        <f t="shared" si="91"/>
        <v>0.17754760410127643</v>
      </c>
      <c r="BX39" s="430">
        <f t="shared" si="91"/>
        <v>0.31994292613324554</v>
      </c>
      <c r="BY39" s="430">
        <f t="shared" si="91"/>
        <v>1.5664433034548779E-2</v>
      </c>
      <c r="BZ39" s="430">
        <f t="shared" si="91"/>
        <v>0.11874629226814316</v>
      </c>
      <c r="CA39" s="430">
        <f t="shared" si="91"/>
        <v>0.14253850238980351</v>
      </c>
      <c r="CB39" s="430">
        <f t="shared" si="91"/>
        <v>-0.23653471771576898</v>
      </c>
      <c r="CC39" s="76">
        <f>O39-C39</f>
        <v>1476</v>
      </c>
      <c r="CD39" s="61">
        <f>P39-D39</f>
        <v>1791</v>
      </c>
      <c r="CE39" s="62">
        <f>Q39-E39</f>
        <v>1861</v>
      </c>
      <c r="CF39" s="62">
        <f>R39-F39</f>
        <v>1506</v>
      </c>
      <c r="CG39" s="62">
        <f>S39-G39</f>
        <v>1667</v>
      </c>
      <c r="CH39" s="62">
        <f>T39-H39</f>
        <v>1494</v>
      </c>
      <c r="CI39" s="62">
        <f>U39-I39</f>
        <v>1083</v>
      </c>
      <c r="CJ39" s="62">
        <f>V39-J39</f>
        <v>530</v>
      </c>
      <c r="CK39" s="62">
        <f>W39-K39</f>
        <v>-127</v>
      </c>
      <c r="CL39" s="62">
        <f>X39-L39</f>
        <v>-481</v>
      </c>
      <c r="CM39" s="62">
        <f>Y39-M39</f>
        <v>-974</v>
      </c>
      <c r="CN39" s="62">
        <f>Z39-N39</f>
        <v>-262</v>
      </c>
      <c r="CO39" s="62">
        <f>AA39-O39</f>
        <v>-592</v>
      </c>
      <c r="CP39" s="62">
        <f>AB39-P39</f>
        <v>-1079</v>
      </c>
      <c r="CQ39" s="62">
        <f>AC39-Q39</f>
        <v>-628</v>
      </c>
      <c r="CR39" s="62">
        <f>AD39-R39</f>
        <v>-866</v>
      </c>
      <c r="CS39" s="62">
        <f>AE39-S39</f>
        <v>1418</v>
      </c>
      <c r="CT39" s="62">
        <f>AF39-T39</f>
        <v>384</v>
      </c>
      <c r="CU39" s="62">
        <f>AG39-U39</f>
        <v>44</v>
      </c>
      <c r="CV39" s="320">
        <f>AH39-V39</f>
        <v>229</v>
      </c>
      <c r="CW39" s="320">
        <f>AI39-W39</f>
        <v>468</v>
      </c>
      <c r="CX39" s="340">
        <f>AJ39-X39</f>
        <v>684</v>
      </c>
      <c r="CY39" s="340">
        <f>AK39-Y39</f>
        <v>938</v>
      </c>
      <c r="CZ39" s="340">
        <f>AL39-Z39</f>
        <v>787</v>
      </c>
      <c r="DA39" s="340">
        <f>AM39-AA39</f>
        <v>1645</v>
      </c>
      <c r="DB39" s="340">
        <f>AN39-AB39</f>
        <v>1820</v>
      </c>
      <c r="DC39" s="340">
        <f>AO39-AC39</f>
        <v>1697</v>
      </c>
      <c r="DD39" s="340">
        <f>AP39-AD39</f>
        <v>2915</v>
      </c>
      <c r="DE39" s="340">
        <f>AQ39-AE39</f>
        <v>180</v>
      </c>
      <c r="DF39" s="340">
        <f>AR39-AF39</f>
        <v>1201</v>
      </c>
      <c r="DG39" s="340">
        <f>AS39-AG39</f>
        <v>1342</v>
      </c>
      <c r="DH39" s="340">
        <f>AT39-AH39</f>
        <v>-2187</v>
      </c>
      <c r="DI39" s="346"/>
      <c r="DJ39" s="60">
        <f>IF(ISERROR(GETPIVOTDATA("VALUE",'CSS WK pvt'!$J$2,"DT_FILE",DJ$8,"COMMODITY",DJ$6,"TRIM_CAT",TRIM(B39),"TRIM_LINE",A37))=TRUE,0,GETPIVOTDATA("VALUE",'CSS WK pvt'!$J$2,"DT_FILE",DJ$8,"COMMODITY",DJ$6,"TRIM_CAT",TRIM(B39),"TRIM_LINE",A37))</f>
        <v>7059</v>
      </c>
    </row>
    <row r="40" spans="1:114" s="56" customFormat="1" x14ac:dyDescent="0.25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0">
        <v>2235</v>
      </c>
      <c r="M40" s="78">
        <v>2412</v>
      </c>
      <c r="N40" s="217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17">
        <v>3641</v>
      </c>
      <c r="V40" s="217">
        <v>3248</v>
      </c>
      <c r="W40" s="217">
        <v>3316</v>
      </c>
      <c r="X40" s="250">
        <v>3458</v>
      </c>
      <c r="Y40" s="277">
        <v>3374</v>
      </c>
      <c r="Z40" s="217">
        <v>3287</v>
      </c>
      <c r="AA40" s="217">
        <v>3170</v>
      </c>
      <c r="AB40" s="217">
        <v>3214</v>
      </c>
      <c r="AC40" s="217">
        <v>3308</v>
      </c>
      <c r="AD40" s="217">
        <v>3257</v>
      </c>
      <c r="AE40" s="217">
        <v>3261</v>
      </c>
      <c r="AF40" s="217">
        <v>3118</v>
      </c>
      <c r="AG40" s="217">
        <v>2991</v>
      </c>
      <c r="AH40" s="217">
        <v>2994</v>
      </c>
      <c r="AI40" s="77">
        <v>3038</v>
      </c>
      <c r="AJ40" s="357">
        <v>3178</v>
      </c>
      <c r="AK40" s="76">
        <v>3292</v>
      </c>
      <c r="AL40" s="77">
        <v>3107</v>
      </c>
      <c r="AM40" s="77">
        <v>2951</v>
      </c>
      <c r="AN40" s="77">
        <v>2902</v>
      </c>
      <c r="AO40" s="77">
        <v>3005</v>
      </c>
      <c r="AP40" s="217">
        <v>3152</v>
      </c>
      <c r="AQ40" s="217">
        <v>3079</v>
      </c>
      <c r="AR40" s="217">
        <v>2859</v>
      </c>
      <c r="AS40" s="217">
        <v>2879</v>
      </c>
      <c r="AT40" s="217">
        <v>2734</v>
      </c>
      <c r="AU40" s="77"/>
      <c r="AV40" s="357"/>
      <c r="AW40" s="401">
        <f t="shared" si="88"/>
        <v>0.56472684085510694</v>
      </c>
      <c r="AX40" s="169">
        <f t="shared" si="88"/>
        <v>1.0095398428731761</v>
      </c>
      <c r="AY40" s="169">
        <f t="shared" si="88"/>
        <v>1.56398891966759</v>
      </c>
      <c r="AZ40" s="169">
        <f t="shared" si="88"/>
        <v>1.2557673019057172</v>
      </c>
      <c r="BA40" s="169">
        <f t="shared" si="88"/>
        <v>1.0461613216715258</v>
      </c>
      <c r="BB40" s="169">
        <f t="shared" si="88"/>
        <v>1.0752577319587628</v>
      </c>
      <c r="BC40" s="169">
        <f t="shared" si="88"/>
        <v>0.78131115459882583</v>
      </c>
      <c r="BD40" s="169">
        <f t="shared" si="88"/>
        <v>0.5149253731343284</v>
      </c>
      <c r="BE40" s="169">
        <f t="shared" si="88"/>
        <v>0.48699551569506727</v>
      </c>
      <c r="BF40" s="169">
        <f t="shared" si="88"/>
        <v>0.54720357941834452</v>
      </c>
      <c r="BG40" s="169">
        <f t="shared" si="89"/>
        <v>0.39883913764510781</v>
      </c>
      <c r="BH40" s="169">
        <f t="shared" si="89"/>
        <v>0.41254834550923936</v>
      </c>
      <c r="BI40" s="169">
        <f t="shared" si="89"/>
        <v>0.20303605313092979</v>
      </c>
      <c r="BJ40" s="169">
        <f t="shared" si="89"/>
        <v>-0.10248533929070092</v>
      </c>
      <c r="BK40" s="169">
        <f t="shared" si="89"/>
        <v>-0.28522039757994816</v>
      </c>
      <c r="BL40" s="169">
        <f t="shared" si="89"/>
        <v>-0.27590040017785683</v>
      </c>
      <c r="BM40" s="169">
        <f t="shared" si="89"/>
        <v>-0.2255996200427452</v>
      </c>
      <c r="BN40" s="169">
        <f t="shared" si="89"/>
        <v>-0.22553402881271734</v>
      </c>
      <c r="BO40" s="169">
        <f t="shared" si="89"/>
        <v>-0.17852238396045042</v>
      </c>
      <c r="BP40" s="307">
        <f t="shared" si="89"/>
        <v>-7.8201970443349755E-2</v>
      </c>
      <c r="BQ40" s="307">
        <f t="shared" si="90"/>
        <v>-8.3835946924004826E-2</v>
      </c>
      <c r="BR40" s="404">
        <f t="shared" si="90"/>
        <v>-8.0971659919028341E-2</v>
      </c>
      <c r="BS40" s="404">
        <f t="shared" si="91"/>
        <v>-2.4303497332542976E-2</v>
      </c>
      <c r="BT40" s="404">
        <f t="shared" si="91"/>
        <v>-5.4761180407666567E-2</v>
      </c>
      <c r="BU40" s="404">
        <f t="shared" si="91"/>
        <v>-6.9085173501577293E-2</v>
      </c>
      <c r="BV40" s="404">
        <f t="shared" si="91"/>
        <v>-9.7075295581829493E-2</v>
      </c>
      <c r="BW40" s="430">
        <f t="shared" si="91"/>
        <v>-9.1596130592503017E-2</v>
      </c>
      <c r="BX40" s="430">
        <f t="shared" si="91"/>
        <v>-3.223825606386245E-2</v>
      </c>
      <c r="BY40" s="430">
        <f t="shared" si="91"/>
        <v>-5.5811100889297763E-2</v>
      </c>
      <c r="BZ40" s="430">
        <f t="shared" si="91"/>
        <v>-8.3066067992302761E-2</v>
      </c>
      <c r="CA40" s="430">
        <f t="shared" si="91"/>
        <v>-3.7445670344366432E-2</v>
      </c>
      <c r="CB40" s="430">
        <f t="shared" si="91"/>
        <v>-8.6840347361389444E-2</v>
      </c>
      <c r="CC40" s="76">
        <f>O40-C40</f>
        <v>951</v>
      </c>
      <c r="CD40" s="61">
        <f>P40-D40</f>
        <v>1799</v>
      </c>
      <c r="CE40" s="62">
        <f>Q40-E40</f>
        <v>2823</v>
      </c>
      <c r="CF40" s="62">
        <f>R40-F40</f>
        <v>2504</v>
      </c>
      <c r="CG40" s="62">
        <f>S40-G40</f>
        <v>2153</v>
      </c>
      <c r="CH40" s="62">
        <f>T40-H40</f>
        <v>2086</v>
      </c>
      <c r="CI40" s="62">
        <f>U40-I40</f>
        <v>1597</v>
      </c>
      <c r="CJ40" s="62">
        <f>V40-J40</f>
        <v>1104</v>
      </c>
      <c r="CK40" s="62">
        <f>W40-K40</f>
        <v>1086</v>
      </c>
      <c r="CL40" s="62">
        <f>X40-L40</f>
        <v>1223</v>
      </c>
      <c r="CM40" s="62">
        <f>Y40-M40</f>
        <v>962</v>
      </c>
      <c r="CN40" s="62">
        <f>Z40-N40</f>
        <v>960</v>
      </c>
      <c r="CO40" s="62">
        <f>AA40-O40</f>
        <v>535</v>
      </c>
      <c r="CP40" s="62">
        <f>AB40-P40</f>
        <v>-367</v>
      </c>
      <c r="CQ40" s="62">
        <f>AC40-Q40</f>
        <v>-1320</v>
      </c>
      <c r="CR40" s="62">
        <f>AD40-R40</f>
        <v>-1241</v>
      </c>
      <c r="CS40" s="62">
        <f>AE40-S40</f>
        <v>-950</v>
      </c>
      <c r="CT40" s="62">
        <f>AF40-T40</f>
        <v>-908</v>
      </c>
      <c r="CU40" s="62">
        <f>AG40-U40</f>
        <v>-650</v>
      </c>
      <c r="CV40" s="320">
        <f>AH40-V40</f>
        <v>-254</v>
      </c>
      <c r="CW40" s="320">
        <f>AI40-W40</f>
        <v>-278</v>
      </c>
      <c r="CX40" s="340">
        <f>AJ40-X40</f>
        <v>-280</v>
      </c>
      <c r="CY40" s="340">
        <f>AK40-Y40</f>
        <v>-82</v>
      </c>
      <c r="CZ40" s="340">
        <f>AL40-Z40</f>
        <v>-180</v>
      </c>
      <c r="DA40" s="340">
        <f>AM40-AA40</f>
        <v>-219</v>
      </c>
      <c r="DB40" s="340">
        <f>AN40-AB40</f>
        <v>-312</v>
      </c>
      <c r="DC40" s="340">
        <f>AO40-AC40</f>
        <v>-303</v>
      </c>
      <c r="DD40" s="340">
        <f>AP40-AD40</f>
        <v>-105</v>
      </c>
      <c r="DE40" s="340">
        <f>AQ40-AE40</f>
        <v>-182</v>
      </c>
      <c r="DF40" s="340">
        <f>AR40-AF40</f>
        <v>-259</v>
      </c>
      <c r="DG40" s="340">
        <f>AS40-AG40</f>
        <v>-112</v>
      </c>
      <c r="DH40" s="340">
        <f>AT40-AH40</f>
        <v>-260</v>
      </c>
      <c r="DI40" s="346"/>
      <c r="DJ40" s="60">
        <f>IF(ISERROR(GETPIVOTDATA("VALUE",'CSS WK pvt'!$J$2,"DT_FILE",DJ$8,"COMMODITY",DJ$6,"TRIM_CAT",TRIM(B40),"TRIM_LINE",A37))=TRUE,0,GETPIVOTDATA("VALUE",'CSS WK pvt'!$J$2,"DT_FILE",DJ$8,"COMMODITY",DJ$6,"TRIM_CAT",TRIM(B40),"TRIM_LINE",A37))</f>
        <v>2734</v>
      </c>
    </row>
    <row r="41" spans="1:114" s="56" customFormat="1" x14ac:dyDescent="0.25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0">
        <v>217</v>
      </c>
      <c r="M41" s="78">
        <v>218</v>
      </c>
      <c r="N41" s="217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17">
        <v>371</v>
      </c>
      <c r="V41" s="217">
        <v>335</v>
      </c>
      <c r="W41" s="217">
        <v>367</v>
      </c>
      <c r="X41" s="250">
        <v>365</v>
      </c>
      <c r="Y41" s="277">
        <v>379</v>
      </c>
      <c r="Z41" s="217">
        <v>335</v>
      </c>
      <c r="AA41" s="217">
        <v>339</v>
      </c>
      <c r="AB41" s="217">
        <v>331</v>
      </c>
      <c r="AC41" s="217">
        <v>326</v>
      </c>
      <c r="AD41" s="217">
        <v>313</v>
      </c>
      <c r="AE41" s="217">
        <v>306</v>
      </c>
      <c r="AF41" s="217">
        <v>290</v>
      </c>
      <c r="AG41" s="217">
        <v>253</v>
      </c>
      <c r="AH41" s="217">
        <v>281</v>
      </c>
      <c r="AI41" s="77">
        <v>288</v>
      </c>
      <c r="AJ41" s="357">
        <v>311</v>
      </c>
      <c r="AK41" s="76">
        <v>339</v>
      </c>
      <c r="AL41" s="77">
        <v>321</v>
      </c>
      <c r="AM41" s="77">
        <v>271</v>
      </c>
      <c r="AN41" s="77">
        <v>266</v>
      </c>
      <c r="AO41" s="77">
        <v>285</v>
      </c>
      <c r="AP41" s="217">
        <v>301</v>
      </c>
      <c r="AQ41" s="217">
        <v>273</v>
      </c>
      <c r="AR41" s="217">
        <v>263</v>
      </c>
      <c r="AS41" s="217">
        <v>265</v>
      </c>
      <c r="AT41" s="217">
        <v>249</v>
      </c>
      <c r="AU41" s="77"/>
      <c r="AV41" s="357"/>
      <c r="AW41" s="401">
        <f t="shared" si="88"/>
        <v>0.27272727272727271</v>
      </c>
      <c r="AX41" s="169">
        <f t="shared" si="88"/>
        <v>0.88043478260869568</v>
      </c>
      <c r="AY41" s="169">
        <f t="shared" si="88"/>
        <v>1.7558139534883721</v>
      </c>
      <c r="AZ41" s="169">
        <f t="shared" si="88"/>
        <v>1.5888888888888888</v>
      </c>
      <c r="BA41" s="169">
        <f t="shared" si="88"/>
        <v>1.343915343915344</v>
      </c>
      <c r="BB41" s="169">
        <f t="shared" si="88"/>
        <v>1.7388535031847134</v>
      </c>
      <c r="BC41" s="169">
        <f t="shared" si="88"/>
        <v>1.2484848484848485</v>
      </c>
      <c r="BD41" s="169">
        <f t="shared" si="88"/>
        <v>0.89265536723163841</v>
      </c>
      <c r="BE41" s="169">
        <f t="shared" si="88"/>
        <v>0.64573991031390132</v>
      </c>
      <c r="BF41" s="169">
        <f t="shared" si="88"/>
        <v>0.6820276497695853</v>
      </c>
      <c r="BG41" s="169">
        <f t="shared" si="89"/>
        <v>0.73853211009174313</v>
      </c>
      <c r="BH41" s="169">
        <f t="shared" si="89"/>
        <v>0.72680412371134018</v>
      </c>
      <c r="BI41" s="169">
        <f t="shared" si="89"/>
        <v>0.5133928571428571</v>
      </c>
      <c r="BJ41" s="169">
        <f t="shared" si="89"/>
        <v>-4.3352601156069363E-2</v>
      </c>
      <c r="BK41" s="169">
        <f t="shared" si="89"/>
        <v>-0.31223628691983124</v>
      </c>
      <c r="BL41" s="169">
        <f t="shared" si="89"/>
        <v>-0.3283261802575107</v>
      </c>
      <c r="BM41" s="169">
        <f t="shared" si="89"/>
        <v>-0.30925507900677202</v>
      </c>
      <c r="BN41" s="169">
        <f t="shared" si="89"/>
        <v>-0.32558139534883723</v>
      </c>
      <c r="BO41" s="169">
        <f t="shared" si="89"/>
        <v>-0.31805929919137466</v>
      </c>
      <c r="BP41" s="307">
        <f t="shared" si="89"/>
        <v>-0.16119402985074627</v>
      </c>
      <c r="BQ41" s="307">
        <f t="shared" si="90"/>
        <v>-0.21525885558583105</v>
      </c>
      <c r="BR41" s="404">
        <f t="shared" si="90"/>
        <v>-0.14794520547945206</v>
      </c>
      <c r="BS41" s="404">
        <f t="shared" si="91"/>
        <v>-0.10554089709762533</v>
      </c>
      <c r="BT41" s="404">
        <f t="shared" si="91"/>
        <v>-4.1791044776119404E-2</v>
      </c>
      <c r="BU41" s="404">
        <f t="shared" si="91"/>
        <v>-0.20058997050147492</v>
      </c>
      <c r="BV41" s="404">
        <f t="shared" si="91"/>
        <v>-0.19637462235649547</v>
      </c>
      <c r="BW41" s="430">
        <f t="shared" si="91"/>
        <v>-0.12576687116564417</v>
      </c>
      <c r="BX41" s="430">
        <f t="shared" si="91"/>
        <v>-3.8338658146964855E-2</v>
      </c>
      <c r="BY41" s="430">
        <f t="shared" si="91"/>
        <v>-0.10784313725490197</v>
      </c>
      <c r="BZ41" s="430">
        <f t="shared" si="91"/>
        <v>-9.3103448275862075E-2</v>
      </c>
      <c r="CA41" s="430">
        <f t="shared" si="91"/>
        <v>4.7430830039525688E-2</v>
      </c>
      <c r="CB41" s="430">
        <f t="shared" si="91"/>
        <v>-0.11387900355871886</v>
      </c>
      <c r="CC41" s="76">
        <f>O41-C41</f>
        <v>48</v>
      </c>
      <c r="CD41" s="61">
        <f>P41-D41</f>
        <v>162</v>
      </c>
      <c r="CE41" s="62">
        <f>Q41-E41</f>
        <v>302</v>
      </c>
      <c r="CF41" s="62">
        <f>R41-F41</f>
        <v>286</v>
      </c>
      <c r="CG41" s="62">
        <f>S41-G41</f>
        <v>254</v>
      </c>
      <c r="CH41" s="62">
        <f>T41-H41</f>
        <v>273</v>
      </c>
      <c r="CI41" s="62">
        <f>U41-I41</f>
        <v>206</v>
      </c>
      <c r="CJ41" s="62">
        <f>V41-J41</f>
        <v>158</v>
      </c>
      <c r="CK41" s="62">
        <f>W41-K41</f>
        <v>144</v>
      </c>
      <c r="CL41" s="62">
        <f>X41-L41</f>
        <v>148</v>
      </c>
      <c r="CM41" s="62">
        <f>Y41-M41</f>
        <v>161</v>
      </c>
      <c r="CN41" s="62">
        <f>Z41-N41</f>
        <v>141</v>
      </c>
      <c r="CO41" s="62">
        <f>AA41-O41</f>
        <v>115</v>
      </c>
      <c r="CP41" s="62">
        <f>AB41-P41</f>
        <v>-15</v>
      </c>
      <c r="CQ41" s="62">
        <f>AC41-Q41</f>
        <v>-148</v>
      </c>
      <c r="CR41" s="62">
        <f>AD41-R41</f>
        <v>-153</v>
      </c>
      <c r="CS41" s="62">
        <f>AE41-S41</f>
        <v>-137</v>
      </c>
      <c r="CT41" s="62">
        <f>AF41-T41</f>
        <v>-140</v>
      </c>
      <c r="CU41" s="62">
        <f>AG41-U41</f>
        <v>-118</v>
      </c>
      <c r="CV41" s="320">
        <f>AH41-V41</f>
        <v>-54</v>
      </c>
      <c r="CW41" s="320">
        <f>AI41-W41</f>
        <v>-79</v>
      </c>
      <c r="CX41" s="340">
        <f>AJ41-X41</f>
        <v>-54</v>
      </c>
      <c r="CY41" s="340">
        <f>AK41-Y41</f>
        <v>-40</v>
      </c>
      <c r="CZ41" s="340">
        <f>AL41-Z41</f>
        <v>-14</v>
      </c>
      <c r="DA41" s="340">
        <f>AM41-AA41</f>
        <v>-68</v>
      </c>
      <c r="DB41" s="340">
        <f>AN41-AB41</f>
        <v>-65</v>
      </c>
      <c r="DC41" s="340">
        <f>AO41-AC41</f>
        <v>-41</v>
      </c>
      <c r="DD41" s="340">
        <f>AP41-AD41</f>
        <v>-12</v>
      </c>
      <c r="DE41" s="340">
        <f>AQ41-AE41</f>
        <v>-33</v>
      </c>
      <c r="DF41" s="340">
        <f>AR41-AF41</f>
        <v>-27</v>
      </c>
      <c r="DG41" s="340">
        <f>AS41-AG41</f>
        <v>12</v>
      </c>
      <c r="DH41" s="340">
        <f>AT41-AH41</f>
        <v>-32</v>
      </c>
      <c r="DI41" s="346"/>
      <c r="DJ41" s="60">
        <f>IF(ISERROR(GETPIVOTDATA("VALUE",'CSS WK pvt'!$J$2,"DT_FILE",DJ$8,"COMMODITY",DJ$6,"TRIM_CAT",TRIM(B41),"TRIM_LINE",A37))=TRUE,0,GETPIVOTDATA("VALUE",'CSS WK pvt'!$J$2,"DT_FILE",DJ$8,"COMMODITY",DJ$6,"TRIM_CAT",TRIM(B41),"TRIM_LINE",A37))</f>
        <v>249</v>
      </c>
    </row>
    <row r="42" spans="1:114" s="56" customFormat="1" x14ac:dyDescent="0.25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0">
        <v>14</v>
      </c>
      <c r="M42" s="78">
        <v>12</v>
      </c>
      <c r="N42" s="217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17">
        <v>26</v>
      </c>
      <c r="V42" s="217">
        <v>21</v>
      </c>
      <c r="W42" s="217">
        <v>21</v>
      </c>
      <c r="X42" s="250">
        <v>23</v>
      </c>
      <c r="Y42" s="277">
        <v>23</v>
      </c>
      <c r="Z42" s="217">
        <v>24</v>
      </c>
      <c r="AA42" s="217">
        <v>20</v>
      </c>
      <c r="AB42" s="217">
        <v>18</v>
      </c>
      <c r="AC42" s="217">
        <v>15</v>
      </c>
      <c r="AD42" s="217">
        <v>18</v>
      </c>
      <c r="AE42" s="217">
        <v>22</v>
      </c>
      <c r="AF42" s="217">
        <v>19</v>
      </c>
      <c r="AG42" s="217">
        <v>16</v>
      </c>
      <c r="AH42" s="217">
        <v>20</v>
      </c>
      <c r="AI42" s="77">
        <v>21</v>
      </c>
      <c r="AJ42" s="357">
        <v>26</v>
      </c>
      <c r="AK42" s="76">
        <v>30</v>
      </c>
      <c r="AL42" s="77">
        <v>31</v>
      </c>
      <c r="AM42" s="77">
        <v>25</v>
      </c>
      <c r="AN42" s="77">
        <v>14</v>
      </c>
      <c r="AO42" s="77">
        <v>23</v>
      </c>
      <c r="AP42" s="217">
        <v>34</v>
      </c>
      <c r="AQ42" s="217">
        <v>40</v>
      </c>
      <c r="AR42" s="217">
        <v>37</v>
      </c>
      <c r="AS42" s="217">
        <v>32</v>
      </c>
      <c r="AT42" s="217">
        <v>32</v>
      </c>
      <c r="AU42" s="77"/>
      <c r="AV42" s="357"/>
      <c r="AW42" s="401">
        <f t="shared" si="88"/>
        <v>0</v>
      </c>
      <c r="AX42" s="169">
        <f t="shared" si="88"/>
        <v>0.26666666666666666</v>
      </c>
      <c r="AY42" s="169">
        <f t="shared" si="88"/>
        <v>0.2</v>
      </c>
      <c r="AZ42" s="169">
        <f t="shared" si="88"/>
        <v>0.6470588235294118</v>
      </c>
      <c r="BA42" s="169">
        <f t="shared" si="88"/>
        <v>0.8125</v>
      </c>
      <c r="BB42" s="169">
        <f t="shared" si="88"/>
        <v>1.1333333333333333</v>
      </c>
      <c r="BC42" s="169">
        <f t="shared" si="88"/>
        <v>0.44444444444444442</v>
      </c>
      <c r="BD42" s="169">
        <f t="shared" si="88"/>
        <v>0.61538461538461542</v>
      </c>
      <c r="BE42" s="169">
        <f t="shared" si="88"/>
        <v>0.61538461538461542</v>
      </c>
      <c r="BF42" s="169">
        <f t="shared" si="88"/>
        <v>0.6428571428571429</v>
      </c>
      <c r="BG42" s="169">
        <f t="shared" si="89"/>
        <v>0.91666666666666663</v>
      </c>
      <c r="BH42" s="169">
        <f t="shared" si="89"/>
        <v>0.6</v>
      </c>
      <c r="BI42" s="169">
        <f t="shared" si="89"/>
        <v>0.66666666666666663</v>
      </c>
      <c r="BJ42" s="169">
        <f t="shared" si="89"/>
        <v>-5.2631578947368418E-2</v>
      </c>
      <c r="BK42" s="169">
        <f t="shared" si="89"/>
        <v>-0.375</v>
      </c>
      <c r="BL42" s="169">
        <f t="shared" si="89"/>
        <v>-0.35714285714285715</v>
      </c>
      <c r="BM42" s="169">
        <f t="shared" si="89"/>
        <v>-0.2413793103448276</v>
      </c>
      <c r="BN42" s="169">
        <f t="shared" si="89"/>
        <v>-0.40625</v>
      </c>
      <c r="BO42" s="169">
        <f t="shared" si="89"/>
        <v>-0.38461538461538464</v>
      </c>
      <c r="BP42" s="307">
        <f t="shared" si="89"/>
        <v>-4.7619047619047616E-2</v>
      </c>
      <c r="BQ42" s="307">
        <f t="shared" si="90"/>
        <v>0</v>
      </c>
      <c r="BR42" s="404">
        <f t="shared" si="90"/>
        <v>0.13043478260869565</v>
      </c>
      <c r="BS42" s="404">
        <f t="shared" si="91"/>
        <v>0.30434782608695654</v>
      </c>
      <c r="BT42" s="404">
        <f t="shared" si="91"/>
        <v>0.29166666666666669</v>
      </c>
      <c r="BU42" s="404">
        <f t="shared" si="91"/>
        <v>0.25</v>
      </c>
      <c r="BV42" s="404">
        <f t="shared" si="91"/>
        <v>-0.22222222222222221</v>
      </c>
      <c r="BW42" s="430">
        <f t="shared" si="91"/>
        <v>0.53333333333333333</v>
      </c>
      <c r="BX42" s="430">
        <f t="shared" si="91"/>
        <v>0.88888888888888884</v>
      </c>
      <c r="BY42" s="430">
        <f t="shared" si="91"/>
        <v>0.81818181818181823</v>
      </c>
      <c r="BZ42" s="430">
        <f t="shared" si="91"/>
        <v>0.94736842105263153</v>
      </c>
      <c r="CA42" s="430">
        <f t="shared" si="91"/>
        <v>1</v>
      </c>
      <c r="CB42" s="430">
        <f t="shared" si="91"/>
        <v>0.6</v>
      </c>
      <c r="CC42" s="76">
        <f>O42-C42</f>
        <v>0</v>
      </c>
      <c r="CD42" s="61">
        <f>P42-D42</f>
        <v>4</v>
      </c>
      <c r="CE42" s="62">
        <f>Q42-E42</f>
        <v>4</v>
      </c>
      <c r="CF42" s="62">
        <f>R42-F42</f>
        <v>11</v>
      </c>
      <c r="CG42" s="62">
        <f>S42-G42</f>
        <v>13</v>
      </c>
      <c r="CH42" s="62">
        <f>T42-H42</f>
        <v>17</v>
      </c>
      <c r="CI42" s="62">
        <f>U42-I42</f>
        <v>8</v>
      </c>
      <c r="CJ42" s="62">
        <f>V42-J42</f>
        <v>8</v>
      </c>
      <c r="CK42" s="62">
        <f>W42-K42</f>
        <v>8</v>
      </c>
      <c r="CL42" s="62">
        <f>X42-L42</f>
        <v>9</v>
      </c>
      <c r="CM42" s="62">
        <f>Y42-M42</f>
        <v>11</v>
      </c>
      <c r="CN42" s="62">
        <f>Z42-N42</f>
        <v>9</v>
      </c>
      <c r="CO42" s="62">
        <f>AA42-O42</f>
        <v>8</v>
      </c>
      <c r="CP42" s="62">
        <f>AB42-P42</f>
        <v>-1</v>
      </c>
      <c r="CQ42" s="62">
        <f>AC42-Q42</f>
        <v>-9</v>
      </c>
      <c r="CR42" s="62">
        <f>AD42-R42</f>
        <v>-10</v>
      </c>
      <c r="CS42" s="62">
        <f>AE42-S42</f>
        <v>-7</v>
      </c>
      <c r="CT42" s="62">
        <f>AF42-T42</f>
        <v>-13</v>
      </c>
      <c r="CU42" s="62">
        <f>AG42-U42</f>
        <v>-10</v>
      </c>
      <c r="CV42" s="320">
        <f>AH42-V42</f>
        <v>-1</v>
      </c>
      <c r="CW42" s="320">
        <f>AI42-W42</f>
        <v>0</v>
      </c>
      <c r="CX42" s="340">
        <f>AJ42-X42</f>
        <v>3</v>
      </c>
      <c r="CY42" s="340">
        <f>AK42-Y42</f>
        <v>7</v>
      </c>
      <c r="CZ42" s="340">
        <f>AL42-Z42</f>
        <v>7</v>
      </c>
      <c r="DA42" s="340">
        <f>AM42-AA42</f>
        <v>5</v>
      </c>
      <c r="DB42" s="340">
        <f>AN42-AB42</f>
        <v>-4</v>
      </c>
      <c r="DC42" s="340">
        <f>AO42-AC42</f>
        <v>8</v>
      </c>
      <c r="DD42" s="340">
        <f>AP42-AD42</f>
        <v>16</v>
      </c>
      <c r="DE42" s="340">
        <f>AQ42-AE42</f>
        <v>18</v>
      </c>
      <c r="DF42" s="340">
        <f>AR42-AF42</f>
        <v>18</v>
      </c>
      <c r="DG42" s="340">
        <f>AS42-AG42</f>
        <v>16</v>
      </c>
      <c r="DH42" s="340">
        <f>AT42-AH42</f>
        <v>12</v>
      </c>
      <c r="DI42" s="346"/>
      <c r="DJ42" s="60">
        <f>IF(ISERROR(GETPIVOTDATA("VALUE",'CSS WK pvt'!$J$2,"DT_FILE",DJ$8,"COMMODITY",DJ$6,"TRIM_CAT",TRIM(B42),"TRIM_LINE",A37))=TRUE,0,GETPIVOTDATA("VALUE",'CSS WK pvt'!$J$2,"DT_FILE",DJ$8,"COMMODITY",DJ$6,"TRIM_CAT",TRIM(B42),"TRIM_LINE",A37))</f>
        <v>32</v>
      </c>
    </row>
    <row r="43" spans="1:114" s="69" customFormat="1" ht="15.75" thickBot="1" x14ac:dyDescent="0.3">
      <c r="A43" s="140"/>
      <c r="B43" s="63" t="s">
        <v>35</v>
      </c>
      <c r="C43" s="64">
        <f>SUM(C38:C42)</f>
        <v>29913</v>
      </c>
      <c r="D43" s="65">
        <f t="shared" ref="D43:DJ43" si="92">SUM(D38:D42)</f>
        <v>30310</v>
      </c>
      <c r="E43" s="65">
        <f t="shared" si="92"/>
        <v>29749</v>
      </c>
      <c r="F43" s="65">
        <f t="shared" si="92"/>
        <v>31016</v>
      </c>
      <c r="G43" s="65">
        <f t="shared" si="92"/>
        <v>30925</v>
      </c>
      <c r="H43" s="65">
        <f t="shared" si="92"/>
        <v>29709</v>
      </c>
      <c r="I43" s="65">
        <f t="shared" si="92"/>
        <v>29862</v>
      </c>
      <c r="J43" s="65">
        <f t="shared" si="92"/>
        <v>30936</v>
      </c>
      <c r="K43" s="65">
        <f t="shared" si="92"/>
        <v>37345</v>
      </c>
      <c r="L43" s="248">
        <f t="shared" si="92"/>
        <v>40072</v>
      </c>
      <c r="M43" s="66">
        <f t="shared" si="92"/>
        <v>42202</v>
      </c>
      <c r="N43" s="215">
        <f t="shared" si="92"/>
        <v>40401</v>
      </c>
      <c r="O43" s="65">
        <f t="shared" si="92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15">
        <v>51874</v>
      </c>
      <c r="V43" s="215">
        <v>54803</v>
      </c>
      <c r="W43" s="215">
        <v>60115</v>
      </c>
      <c r="X43" s="248">
        <v>62690</v>
      </c>
      <c r="Y43" s="275">
        <v>59698</v>
      </c>
      <c r="Z43" s="215">
        <v>58851</v>
      </c>
      <c r="AA43" s="215">
        <v>56082</v>
      </c>
      <c r="AB43" s="215">
        <v>57490</v>
      </c>
      <c r="AC43" s="215">
        <v>57305</v>
      </c>
      <c r="AD43" s="215">
        <v>53385</v>
      </c>
      <c r="AE43" s="215">
        <v>49430</v>
      </c>
      <c r="AF43" s="215">
        <v>46405</v>
      </c>
      <c r="AG43" s="215">
        <v>44016</v>
      </c>
      <c r="AH43" s="215">
        <v>44401</v>
      </c>
      <c r="AI43" s="65">
        <v>45679</v>
      </c>
      <c r="AJ43" s="355">
        <v>48357</v>
      </c>
      <c r="AK43" s="64">
        <v>49471</v>
      </c>
      <c r="AL43" s="65">
        <v>47447</v>
      </c>
      <c r="AM43" s="65">
        <v>46085</v>
      </c>
      <c r="AN43" s="65">
        <v>46311</v>
      </c>
      <c r="AO43" s="65">
        <v>46938</v>
      </c>
      <c r="AP43" s="215">
        <v>47508</v>
      </c>
      <c r="AQ43" s="215">
        <v>46332</v>
      </c>
      <c r="AR43" s="215">
        <v>43257</v>
      </c>
      <c r="AS43" s="215">
        <v>42269</v>
      </c>
      <c r="AT43" s="215">
        <v>37224</v>
      </c>
      <c r="AU43" s="65"/>
      <c r="AV43" s="355"/>
      <c r="AW43" s="170">
        <f t="shared" si="88"/>
        <v>0.41196135459499217</v>
      </c>
      <c r="AX43" s="173">
        <f t="shared" si="88"/>
        <v>0.63411415374463875</v>
      </c>
      <c r="AY43" s="174">
        <f t="shared" si="88"/>
        <v>0.83172543614911421</v>
      </c>
      <c r="AZ43" s="174">
        <f t="shared" si="88"/>
        <v>0.7421975754449317</v>
      </c>
      <c r="BA43" s="174">
        <f t="shared" si="88"/>
        <v>0.71301535974130958</v>
      </c>
      <c r="BB43" s="174">
        <f t="shared" si="88"/>
        <v>0.7861927362078831</v>
      </c>
      <c r="BC43" s="174">
        <f t="shared" si="88"/>
        <v>0.73712410421271179</v>
      </c>
      <c r="BD43" s="174">
        <f t="shared" si="88"/>
        <v>0.77149599172485128</v>
      </c>
      <c r="BE43" s="174">
        <f t="shared" si="88"/>
        <v>0.60972017673048606</v>
      </c>
      <c r="BF43" s="174">
        <f t="shared" si="88"/>
        <v>0.56443401876622079</v>
      </c>
      <c r="BG43" s="174">
        <f t="shared" si="89"/>
        <v>0.41457750817496802</v>
      </c>
      <c r="BH43" s="174">
        <f t="shared" si="89"/>
        <v>0.45667186455780795</v>
      </c>
      <c r="BI43" s="174">
        <f t="shared" si="89"/>
        <v>0.32782460460270857</v>
      </c>
      <c r="BJ43" s="174">
        <f t="shared" si="89"/>
        <v>0.16071068039571976</v>
      </c>
      <c r="BK43" s="174">
        <f t="shared" si="89"/>
        <v>5.1622256478015119E-2</v>
      </c>
      <c r="BL43" s="174">
        <f t="shared" si="89"/>
        <v>-1.2047523872973573E-2</v>
      </c>
      <c r="BM43" s="174">
        <f t="shared" si="89"/>
        <v>-6.6918357715903723E-2</v>
      </c>
      <c r="BN43" s="174">
        <f t="shared" si="89"/>
        <v>-0.12552293370519729</v>
      </c>
      <c r="BO43" s="174">
        <f t="shared" si="89"/>
        <v>-0.15148243821567645</v>
      </c>
      <c r="BP43" s="308">
        <f t="shared" si="89"/>
        <v>-0.18980712734704305</v>
      </c>
      <c r="BQ43" s="308">
        <f t="shared" si="90"/>
        <v>-0.24013973217998835</v>
      </c>
      <c r="BR43" s="308">
        <f t="shared" si="90"/>
        <v>-0.22863295581432444</v>
      </c>
      <c r="BS43" s="308">
        <f t="shared" si="91"/>
        <v>-0.17131227176789843</v>
      </c>
      <c r="BT43" s="308">
        <f t="shared" si="91"/>
        <v>-0.19377750590474249</v>
      </c>
      <c r="BU43" s="308">
        <f t="shared" si="91"/>
        <v>-0.17825683820120539</v>
      </c>
      <c r="BV43" s="308">
        <f t="shared" si="91"/>
        <v>-0.19445120890589668</v>
      </c>
      <c r="BW43" s="381">
        <f t="shared" si="91"/>
        <v>-0.18090917022947386</v>
      </c>
      <c r="BX43" s="381">
        <f t="shared" si="91"/>
        <v>-0.11008710311885361</v>
      </c>
      <c r="BY43" s="381">
        <f t="shared" si="91"/>
        <v>-6.267448917661339E-2</v>
      </c>
      <c r="BZ43" s="381">
        <f t="shared" si="91"/>
        <v>-6.7837517508889125E-2</v>
      </c>
      <c r="CA43" s="381">
        <f t="shared" si="91"/>
        <v>-3.9690112686295895E-2</v>
      </c>
      <c r="CB43" s="381">
        <f t="shared" si="91"/>
        <v>-0.16164050359226143</v>
      </c>
      <c r="CC43" s="64">
        <f>SUM(CC38:CC42)</f>
        <v>12323</v>
      </c>
      <c r="CD43" s="67">
        <f t="shared" si="92"/>
        <v>19220</v>
      </c>
      <c r="CE43" s="68">
        <f t="shared" si="92"/>
        <v>24743</v>
      </c>
      <c r="CF43" s="68">
        <f t="shared" si="92"/>
        <v>23020</v>
      </c>
      <c r="CG43" s="68">
        <f t="shared" ref="CG43:CH43" si="93">SUM(CG38:CG42)</f>
        <v>22050</v>
      </c>
      <c r="CH43" s="68">
        <f t="shared" si="93"/>
        <v>23357</v>
      </c>
      <c r="CI43" s="68">
        <f t="shared" ref="CI43:CJ43" si="94">SUM(CI38:CI42)</f>
        <v>22012</v>
      </c>
      <c r="CJ43" s="68">
        <f t="shared" si="94"/>
        <v>23867</v>
      </c>
      <c r="CK43" s="68">
        <f t="shared" ref="CK43:CL43" si="95">SUM(CK38:CK42)</f>
        <v>22770</v>
      </c>
      <c r="CL43" s="68">
        <f t="shared" si="95"/>
        <v>22618</v>
      </c>
      <c r="CM43" s="68">
        <f t="shared" ref="CM43:CN43" si="96">SUM(CM38:CM42)</f>
        <v>17496</v>
      </c>
      <c r="CN43" s="68">
        <f t="shared" si="96"/>
        <v>18450</v>
      </c>
      <c r="CO43" s="68">
        <f t="shared" ref="CO43:CP43" si="97">SUM(CO38:CO42)</f>
        <v>13846</v>
      </c>
      <c r="CP43" s="68">
        <f t="shared" si="97"/>
        <v>7960</v>
      </c>
      <c r="CQ43" s="68">
        <f t="shared" ref="CQ43:CR43" si="98">SUM(CQ38:CQ42)</f>
        <v>2813</v>
      </c>
      <c r="CR43" s="68">
        <f t="shared" si="98"/>
        <v>-651</v>
      </c>
      <c r="CS43" s="68">
        <f t="shared" ref="CS43" si="99">SUM(CS38:CS42)</f>
        <v>-3545</v>
      </c>
      <c r="CT43" s="68">
        <f t="shared" ref="CT43:CU43" si="100">SUM(CT38:CT42)</f>
        <v>-6661</v>
      </c>
      <c r="CU43" s="68">
        <f t="shared" si="100"/>
        <v>-7858</v>
      </c>
      <c r="CV43" s="321">
        <f t="shared" ref="CV43:CW43" si="101">SUM(CV38:CV42)</f>
        <v>-10402</v>
      </c>
      <c r="CW43" s="321">
        <f t="shared" si="101"/>
        <v>-14436</v>
      </c>
      <c r="CX43" s="321">
        <f t="shared" ref="CX43:CY43" si="102">SUM(CX38:CX42)</f>
        <v>-14333</v>
      </c>
      <c r="CY43" s="321">
        <f t="shared" si="102"/>
        <v>-10227</v>
      </c>
      <c r="CZ43" s="321">
        <f t="shared" ref="CZ43:DA43" si="103">SUM(CZ38:CZ42)</f>
        <v>-11404</v>
      </c>
      <c r="DA43" s="321">
        <f t="shared" si="103"/>
        <v>-9997</v>
      </c>
      <c r="DB43" s="321">
        <f t="shared" ref="DB43" si="104">SUM(DB38:DB42)</f>
        <v>-11179</v>
      </c>
      <c r="DC43" s="321">
        <f t="shared" ref="DC43" si="105">SUM(DC38:DC42)</f>
        <v>-10367</v>
      </c>
      <c r="DD43" s="321">
        <f t="shared" ref="DD43:DE43" si="106">SUM(DD38:DD42)</f>
        <v>-5877</v>
      </c>
      <c r="DE43" s="321">
        <f t="shared" si="106"/>
        <v>-3098</v>
      </c>
      <c r="DF43" s="321">
        <f t="shared" ref="DF43:DG43" si="107">SUM(DF38:DF42)</f>
        <v>-3148</v>
      </c>
      <c r="DG43" s="321">
        <f t="shared" si="107"/>
        <v>-1747</v>
      </c>
      <c r="DH43" s="321">
        <f t="shared" ref="DH43" si="108">SUM(DH38:DH42)</f>
        <v>-7177</v>
      </c>
      <c r="DI43" s="347"/>
      <c r="DJ43" s="66">
        <f t="shared" si="92"/>
        <v>37224</v>
      </c>
    </row>
    <row r="44" spans="1:114" s="37" customFormat="1" x14ac:dyDescent="0.2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87"/>
      <c r="AO44" s="87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309"/>
      <c r="BT44" s="309"/>
      <c r="BU44" s="309"/>
      <c r="BV44" s="309"/>
      <c r="BW44" s="421"/>
      <c r="BX44" s="421"/>
      <c r="BY44" s="421"/>
      <c r="BZ44" s="421"/>
      <c r="CA44" s="421"/>
      <c r="CB44" s="421"/>
      <c r="CC44" s="86"/>
      <c r="CD44" s="89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325"/>
      <c r="CW44" s="325"/>
      <c r="CX44" s="325"/>
      <c r="CY44" s="325"/>
      <c r="CZ44" s="325"/>
      <c r="DA44" s="325"/>
      <c r="DB44" s="325"/>
      <c r="DC44" s="325"/>
      <c r="DD44" s="325"/>
      <c r="DE44" s="325"/>
      <c r="DF44" s="325"/>
      <c r="DG44" s="325"/>
      <c r="DH44" s="325"/>
      <c r="DI44" s="348"/>
      <c r="DJ44" s="88"/>
    </row>
    <row r="45" spans="1:114" s="37" customFormat="1" x14ac:dyDescent="0.25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56">
        <v>7756521.2000000002</v>
      </c>
      <c r="M45" s="41">
        <v>8194074.71</v>
      </c>
      <c r="N45" s="221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1">
        <v>16952397</v>
      </c>
      <c r="V45" s="221">
        <v>13172884</v>
      </c>
      <c r="W45" s="221">
        <v>10690003</v>
      </c>
      <c r="X45" s="256">
        <v>11311449</v>
      </c>
      <c r="Y45" s="281">
        <v>10845158</v>
      </c>
      <c r="Z45" s="221">
        <v>13324190</v>
      </c>
      <c r="AA45" s="221">
        <v>12249531</v>
      </c>
      <c r="AB45" s="221">
        <v>10760464</v>
      </c>
      <c r="AC45" s="221">
        <v>9005616</v>
      </c>
      <c r="AD45" s="221">
        <v>8255638</v>
      </c>
      <c r="AE45" s="221">
        <v>8744753</v>
      </c>
      <c r="AF45" s="221">
        <v>10011041</v>
      </c>
      <c r="AG45" s="221">
        <v>11102592</v>
      </c>
      <c r="AH45" s="221">
        <v>11640182</v>
      </c>
      <c r="AI45" s="40">
        <v>10160859</v>
      </c>
      <c r="AJ45" s="361">
        <v>8720212</v>
      </c>
      <c r="AK45" s="39">
        <v>10531084</v>
      </c>
      <c r="AL45" s="40">
        <v>11085622</v>
      </c>
      <c r="AM45" s="40">
        <v>11568990</v>
      </c>
      <c r="AN45" s="40">
        <v>9728960</v>
      </c>
      <c r="AO45" s="40">
        <v>7733051</v>
      </c>
      <c r="AP45" s="221">
        <v>7874672</v>
      </c>
      <c r="AQ45" s="221">
        <v>8651264</v>
      </c>
      <c r="AR45" s="221">
        <v>12147129</v>
      </c>
      <c r="AS45" s="221">
        <v>13212369</v>
      </c>
      <c r="AT45" s="221">
        <v>11496037</v>
      </c>
      <c r="AU45" s="40"/>
      <c r="AV45" s="361"/>
      <c r="AW45" s="401">
        <f t="shared" ref="AW45:BF50" si="109">IF(ISERROR((O45-C45)/C45)=TRUE,0,(O45-C45)/C45)</f>
        <v>0.23549866953120283</v>
      </c>
      <c r="AX45" s="169">
        <f t="shared" si="109"/>
        <v>0.17231037140148023</v>
      </c>
      <c r="AY45" s="169">
        <f t="shared" si="109"/>
        <v>0.35945600995972027</v>
      </c>
      <c r="AZ45" s="169">
        <f t="shared" si="109"/>
        <v>0.61178371701930012</v>
      </c>
      <c r="BA45" s="169">
        <f t="shared" si="109"/>
        <v>0.23340824972252353</v>
      </c>
      <c r="BB45" s="169">
        <f t="shared" si="109"/>
        <v>0.40556739462484354</v>
      </c>
      <c r="BC45" s="169">
        <f t="shared" si="109"/>
        <v>0.54854818630842617</v>
      </c>
      <c r="BD45" s="169">
        <f t="shared" si="109"/>
        <v>0.41397805927894965</v>
      </c>
      <c r="BE45" s="169">
        <f t="shared" si="109"/>
        <v>0.29106903643235654</v>
      </c>
      <c r="BF45" s="169">
        <f t="shared" si="109"/>
        <v>0.45831471459138146</v>
      </c>
      <c r="BG45" s="169">
        <f t="shared" ref="BG45:BP50" si="110">IF(ISERROR((Y45-M45)/M45)=TRUE,0,(Y45-M45)/M45)</f>
        <v>0.32353662662663224</v>
      </c>
      <c r="BH45" s="169">
        <f t="shared" si="110"/>
        <v>0.23953642303977785</v>
      </c>
      <c r="BI45" s="169">
        <f t="shared" si="110"/>
        <v>0.17495136675709996</v>
      </c>
      <c r="BJ45" s="169">
        <f t="shared" si="110"/>
        <v>6.0184972624563897E-2</v>
      </c>
      <c r="BK45" s="169">
        <f t="shared" si="110"/>
        <v>-3.2720593092368168E-2</v>
      </c>
      <c r="BL45" s="169">
        <f t="shared" si="110"/>
        <v>-0.11824061636999973</v>
      </c>
      <c r="BM45" s="169">
        <f t="shared" si="110"/>
        <v>-9.0646449484598271E-4</v>
      </c>
      <c r="BN45" s="169">
        <f t="shared" si="110"/>
        <v>-0.24764200501720249</v>
      </c>
      <c r="BO45" s="169">
        <f t="shared" si="110"/>
        <v>-0.34507244019827993</v>
      </c>
      <c r="BP45" s="307">
        <f t="shared" si="110"/>
        <v>-0.11635280474647769</v>
      </c>
      <c r="BQ45" s="307">
        <f t="shared" ref="BQ45:BR50" si="111">IF(ISERROR((AI45-W45)/W45)=TRUE,0,(AI45-W45)/W45)</f>
        <v>-4.9498957109740754E-2</v>
      </c>
      <c r="BR45" s="404">
        <f t="shared" si="111"/>
        <v>-0.2290809073178865</v>
      </c>
      <c r="BS45" s="404">
        <f t="shared" ref="BS45:CB50" si="112">IF(ISERROR((AK45-Y45)/Y45)=TRUE,0,(AK45-Y45)/Y45)</f>
        <v>-2.8959836269789707E-2</v>
      </c>
      <c r="BT45" s="404">
        <f t="shared" si="112"/>
        <v>-0.16800781135663781</v>
      </c>
      <c r="BU45" s="404">
        <f t="shared" si="112"/>
        <v>-5.5556494367008824E-2</v>
      </c>
      <c r="BV45" s="404">
        <f t="shared" si="112"/>
        <v>-9.5860550251364626E-2</v>
      </c>
      <c r="BW45" s="430">
        <f t="shared" si="112"/>
        <v>-0.14130793495969626</v>
      </c>
      <c r="BX45" s="430">
        <f t="shared" si="112"/>
        <v>-4.6146160962968578E-2</v>
      </c>
      <c r="BY45" s="430">
        <f t="shared" si="112"/>
        <v>-1.0690867998215616E-2</v>
      </c>
      <c r="BZ45" s="430">
        <f t="shared" si="112"/>
        <v>0.21337321463372291</v>
      </c>
      <c r="CA45" s="430">
        <f t="shared" si="112"/>
        <v>0.19002562644831045</v>
      </c>
      <c r="CB45" s="430">
        <f t="shared" si="112"/>
        <v>-1.2383397441723849E-2</v>
      </c>
      <c r="CC45" s="39">
        <f>O45-C45</f>
        <v>1987219.0699999984</v>
      </c>
      <c r="CD45" s="61">
        <f>P45-D45</f>
        <v>1491825.9800000004</v>
      </c>
      <c r="CE45" s="62">
        <f>Q45-E45</f>
        <v>2461739.38</v>
      </c>
      <c r="CF45" s="62">
        <f>R45-F45</f>
        <v>3553789.51</v>
      </c>
      <c r="CG45" s="62">
        <f>S45-G45</f>
        <v>1656344.8099999996</v>
      </c>
      <c r="CH45" s="62">
        <f>T45-H45</f>
        <v>3839423.8499999996</v>
      </c>
      <c r="CI45" s="62">
        <f>U45-I45</f>
        <v>6005112.8599999994</v>
      </c>
      <c r="CJ45" s="62">
        <f>V45-J45</f>
        <v>3856697.01</v>
      </c>
      <c r="CK45" s="62">
        <f>W45-K45</f>
        <v>2410040.66</v>
      </c>
      <c r="CL45" s="62">
        <f>X45-L45</f>
        <v>3554927.8</v>
      </c>
      <c r="CM45" s="62">
        <f>Y45-M45</f>
        <v>2651083.29</v>
      </c>
      <c r="CN45" s="62">
        <f>Z45-N45</f>
        <v>2574856.8200000003</v>
      </c>
      <c r="CO45" s="62">
        <f>AA45-O45</f>
        <v>1823966.7200000007</v>
      </c>
      <c r="CP45" s="62">
        <f>AB45-P45</f>
        <v>610854</v>
      </c>
      <c r="CQ45" s="62">
        <f>AC45-Q45</f>
        <v>-304637</v>
      </c>
      <c r="CR45" s="62">
        <f>AD45-R45</f>
        <v>-1107050</v>
      </c>
      <c r="CS45" s="62">
        <f>AE45-S45</f>
        <v>-7934</v>
      </c>
      <c r="CT45" s="62">
        <f>AF45-T45</f>
        <v>-3295179</v>
      </c>
      <c r="CU45" s="62">
        <f>AG45-U45</f>
        <v>-5849805</v>
      </c>
      <c r="CV45" s="320">
        <f>AH45-V45</f>
        <v>-1532702</v>
      </c>
      <c r="CW45" s="320">
        <f>AI45-W45</f>
        <v>-529144</v>
      </c>
      <c r="CX45" s="341">
        <f>AJ45-X45</f>
        <v>-2591237</v>
      </c>
      <c r="CY45" s="341">
        <f>AK45-Y45</f>
        <v>-314074</v>
      </c>
      <c r="CZ45" s="341">
        <f>AL45-Z45</f>
        <v>-2238568</v>
      </c>
      <c r="DA45" s="341">
        <f>AM45-AA45</f>
        <v>-680541</v>
      </c>
      <c r="DB45" s="341">
        <f>AN45-AB45</f>
        <v>-1031504</v>
      </c>
      <c r="DC45" s="341">
        <f>AO45-AC45</f>
        <v>-1272565</v>
      </c>
      <c r="DD45" s="341">
        <f>AP45-AD45</f>
        <v>-380966</v>
      </c>
      <c r="DE45" s="341">
        <f>AQ45-AE45</f>
        <v>-93489</v>
      </c>
      <c r="DF45" s="341">
        <f>AR45-AF45</f>
        <v>2136088</v>
      </c>
      <c r="DG45" s="341">
        <f>AS45-AG45</f>
        <v>2109777</v>
      </c>
      <c r="DH45" s="341">
        <f>AT45-AH45</f>
        <v>-144145</v>
      </c>
      <c r="DI45" s="348"/>
      <c r="DJ45" s="60">
        <f>IF(ISERROR(GETPIVOTDATA("VALUE",'CSS WK pvt'!$J$2,"DT_FILE",DJ$8,"COMMODITY",DJ$6,"TRIM_CAT",TRIM(B45),"TRIM_LINE",A44))=TRUE,0,GETPIVOTDATA("VALUE",'CSS WK pvt'!$J$2,"DT_FILE",DJ$8,"COMMODITY",DJ$6,"TRIM_CAT",TRIM(B45),"TRIM_LINE",A44))</f>
        <v>11496037</v>
      </c>
    </row>
    <row r="46" spans="1:114" s="37" customFormat="1" x14ac:dyDescent="0.25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56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1">
        <v>2081193</v>
      </c>
      <c r="V46" s="221">
        <v>1498576</v>
      </c>
      <c r="W46" s="221">
        <v>1191182</v>
      </c>
      <c r="X46" s="256">
        <v>1299881</v>
      </c>
      <c r="Y46" s="281">
        <v>1405467</v>
      </c>
      <c r="Z46" s="221">
        <v>1786111</v>
      </c>
      <c r="AA46" s="221">
        <v>1648066</v>
      </c>
      <c r="AB46" s="221">
        <v>1439404</v>
      </c>
      <c r="AC46" s="221">
        <v>1293261</v>
      </c>
      <c r="AD46" s="221">
        <v>1155319</v>
      </c>
      <c r="AE46" s="221">
        <v>1635724</v>
      </c>
      <c r="AF46" s="221">
        <v>1571713</v>
      </c>
      <c r="AG46" s="221">
        <v>1513092</v>
      </c>
      <c r="AH46" s="221">
        <v>1564514</v>
      </c>
      <c r="AI46" s="40">
        <v>1518184</v>
      </c>
      <c r="AJ46" s="361">
        <v>1293512</v>
      </c>
      <c r="AK46" s="39">
        <v>1671131</v>
      </c>
      <c r="AL46" s="40">
        <v>1798905</v>
      </c>
      <c r="AM46" s="40">
        <v>2190259</v>
      </c>
      <c r="AN46" s="40">
        <v>1844508</v>
      </c>
      <c r="AO46" s="40">
        <v>1416424</v>
      </c>
      <c r="AP46" s="221">
        <v>1503418</v>
      </c>
      <c r="AQ46" s="221">
        <v>1557350</v>
      </c>
      <c r="AR46" s="221">
        <v>2182816</v>
      </c>
      <c r="AS46" s="221">
        <v>2256544</v>
      </c>
      <c r="AT46" s="221">
        <v>1444927</v>
      </c>
      <c r="AU46" s="40"/>
      <c r="AV46" s="361"/>
      <c r="AW46" s="401">
        <f t="shared" si="109"/>
        <v>-6.0430228688314429E-2</v>
      </c>
      <c r="AX46" s="169">
        <f t="shared" si="109"/>
        <v>-0.12316252523703117</v>
      </c>
      <c r="AY46" s="169">
        <f t="shared" si="109"/>
        <v>2.5584978692023471E-3</v>
      </c>
      <c r="AZ46" s="169">
        <f t="shared" si="109"/>
        <v>0.17357350720767706</v>
      </c>
      <c r="BA46" s="169">
        <f t="shared" si="109"/>
        <v>-5.0933778842801605E-2</v>
      </c>
      <c r="BB46" s="169">
        <f t="shared" si="109"/>
        <v>0.11689100389338744</v>
      </c>
      <c r="BC46" s="169">
        <f t="shared" si="109"/>
        <v>0.15371267450877571</v>
      </c>
      <c r="BD46" s="169">
        <f t="shared" si="109"/>
        <v>-6.1533484481090472E-2</v>
      </c>
      <c r="BE46" s="169">
        <f t="shared" si="109"/>
        <v>-0.1375447378276668</v>
      </c>
      <c r="BF46" s="169">
        <f t="shared" si="109"/>
        <v>-8.5645314952277632E-2</v>
      </c>
      <c r="BG46" s="169">
        <f t="shared" si="110"/>
        <v>-7.9200882478430365E-2</v>
      </c>
      <c r="BH46" s="169">
        <f t="shared" si="110"/>
        <v>-2.2898135320810833E-2</v>
      </c>
      <c r="BI46" s="169">
        <f t="shared" si="110"/>
        <v>1.7200818902744962E-2</v>
      </c>
      <c r="BJ46" s="169">
        <f t="shared" si="110"/>
        <v>-1.6192386687125578E-2</v>
      </c>
      <c r="BK46" s="169">
        <f t="shared" si="110"/>
        <v>-3.7085213045643967E-2</v>
      </c>
      <c r="BL46" s="169">
        <f t="shared" si="110"/>
        <v>-0.13570282371335698</v>
      </c>
      <c r="BM46" s="169">
        <f t="shared" si="110"/>
        <v>0.34768580769332175</v>
      </c>
      <c r="BN46" s="169">
        <f t="shared" si="110"/>
        <v>-7.4501511570254753E-2</v>
      </c>
      <c r="BO46" s="169">
        <f t="shared" si="110"/>
        <v>-0.27296891734692552</v>
      </c>
      <c r="BP46" s="307">
        <f t="shared" si="110"/>
        <v>4.4000437748902957E-2</v>
      </c>
      <c r="BQ46" s="307">
        <f t="shared" si="111"/>
        <v>0.27451892322080085</v>
      </c>
      <c r="BR46" s="404">
        <f t="shared" si="111"/>
        <v>-4.8996792783339398E-3</v>
      </c>
      <c r="BS46" s="404">
        <f t="shared" si="112"/>
        <v>0.18902186959921508</v>
      </c>
      <c r="BT46" s="404">
        <f t="shared" si="112"/>
        <v>7.1630486571103366E-3</v>
      </c>
      <c r="BU46" s="404">
        <f t="shared" si="112"/>
        <v>0.3289874313285997</v>
      </c>
      <c r="BV46" s="404">
        <f t="shared" si="112"/>
        <v>0.28143870657577719</v>
      </c>
      <c r="BW46" s="430">
        <f t="shared" si="112"/>
        <v>9.5234449967949233E-2</v>
      </c>
      <c r="BX46" s="430">
        <f t="shared" si="112"/>
        <v>0.3013011990627697</v>
      </c>
      <c r="BY46" s="430">
        <f t="shared" si="112"/>
        <v>-4.7913951253389937E-2</v>
      </c>
      <c r="BZ46" s="430">
        <f t="shared" si="112"/>
        <v>0.38881335205600515</v>
      </c>
      <c r="CA46" s="430">
        <f t="shared" si="112"/>
        <v>0.491346197058738</v>
      </c>
      <c r="CB46" s="430">
        <f t="shared" si="112"/>
        <v>-7.6437155563964271E-2</v>
      </c>
      <c r="CC46" s="39">
        <f>O46-C46</f>
        <v>-104206.09000000008</v>
      </c>
      <c r="CD46" s="61">
        <f>P46-D46</f>
        <v>-205509.55000000005</v>
      </c>
      <c r="CE46" s="62">
        <f>Q46-E46</f>
        <v>3427.4699999999721</v>
      </c>
      <c r="CF46" s="62">
        <f>R46-F46</f>
        <v>197702.40999999992</v>
      </c>
      <c r="CG46" s="62">
        <f>S46-G46</f>
        <v>-65137.449999999953</v>
      </c>
      <c r="CH46" s="62">
        <f>T46-H46</f>
        <v>177732.89999999991</v>
      </c>
      <c r="CI46" s="62">
        <f>U46-I46</f>
        <v>277283.71999999997</v>
      </c>
      <c r="CJ46" s="62">
        <f>V46-J46</f>
        <v>-98258.810000000056</v>
      </c>
      <c r="CK46" s="62">
        <f>W46-K46</f>
        <v>-189970.21999999997</v>
      </c>
      <c r="CL46" s="62">
        <f>X46-L46</f>
        <v>-121756.60000000009</v>
      </c>
      <c r="CM46" s="62">
        <f>Y46-M46</f>
        <v>-120888.71999999997</v>
      </c>
      <c r="CN46" s="62">
        <f>Z46-N46</f>
        <v>-41857.060000000056</v>
      </c>
      <c r="CO46" s="62">
        <f>AA46-O46</f>
        <v>27868.719999999972</v>
      </c>
      <c r="CP46" s="62">
        <f>AB46-P46</f>
        <v>-23691</v>
      </c>
      <c r="CQ46" s="62">
        <f>AC46-Q46</f>
        <v>-49808</v>
      </c>
      <c r="CR46" s="62">
        <f>AD46-R46</f>
        <v>-181396</v>
      </c>
      <c r="CS46" s="62">
        <f>AE46-S46</f>
        <v>421996</v>
      </c>
      <c r="CT46" s="62">
        <f>AF46-T46</f>
        <v>-126521</v>
      </c>
      <c r="CU46" s="62">
        <f>AG46-U46</f>
        <v>-568101</v>
      </c>
      <c r="CV46" s="320">
        <f>AH46-V46</f>
        <v>65938</v>
      </c>
      <c r="CW46" s="320">
        <f>AI46-W46</f>
        <v>327002</v>
      </c>
      <c r="CX46" s="341">
        <f>AJ46-X46</f>
        <v>-6369</v>
      </c>
      <c r="CY46" s="341">
        <f>AK46-Y46</f>
        <v>265664</v>
      </c>
      <c r="CZ46" s="341">
        <f>AL46-Z46</f>
        <v>12794</v>
      </c>
      <c r="DA46" s="341">
        <f>AM46-AA46</f>
        <v>542193</v>
      </c>
      <c r="DB46" s="341">
        <f>AN46-AB46</f>
        <v>405104</v>
      </c>
      <c r="DC46" s="341">
        <f>AO46-AC46</f>
        <v>123163</v>
      </c>
      <c r="DD46" s="341">
        <f>AP46-AD46</f>
        <v>348099</v>
      </c>
      <c r="DE46" s="341">
        <f>AQ46-AE46</f>
        <v>-78374</v>
      </c>
      <c r="DF46" s="341">
        <f>AR46-AF46</f>
        <v>611103</v>
      </c>
      <c r="DG46" s="341">
        <f>AS46-AG46</f>
        <v>743452</v>
      </c>
      <c r="DH46" s="341">
        <f>AT46-AH46</f>
        <v>-119587</v>
      </c>
      <c r="DI46" s="348"/>
      <c r="DJ46" s="60">
        <f>IF(ISERROR(GETPIVOTDATA("VALUE",'CSS WK pvt'!$J$2,"DT_FILE",DJ$8,"COMMODITY",DJ$6,"TRIM_CAT",TRIM(B46),"TRIM_LINE",A44))=TRUE,0,GETPIVOTDATA("VALUE",'CSS WK pvt'!$J$2,"DT_FILE",DJ$8,"COMMODITY",DJ$6,"TRIM_CAT",TRIM(B46),"TRIM_LINE",A44))</f>
        <v>1444927</v>
      </c>
    </row>
    <row r="47" spans="1:114" s="37" customFormat="1" x14ac:dyDescent="0.25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56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1">
        <v>2032482</v>
      </c>
      <c r="V47" s="221">
        <v>1957147</v>
      </c>
      <c r="W47" s="221">
        <v>1727752</v>
      </c>
      <c r="X47" s="256">
        <v>1815057</v>
      </c>
      <c r="Y47" s="281">
        <v>1764402</v>
      </c>
      <c r="Z47" s="221">
        <v>1937965</v>
      </c>
      <c r="AA47" s="221">
        <v>1828978</v>
      </c>
      <c r="AB47" s="221">
        <v>1634982</v>
      </c>
      <c r="AC47" s="221">
        <v>1368039</v>
      </c>
      <c r="AD47" s="221">
        <v>1422508</v>
      </c>
      <c r="AE47" s="221">
        <v>1665655</v>
      </c>
      <c r="AF47" s="221">
        <v>1483523</v>
      </c>
      <c r="AG47" s="221">
        <v>1661739</v>
      </c>
      <c r="AH47" s="221">
        <v>2161657</v>
      </c>
      <c r="AI47" s="40">
        <v>2095027</v>
      </c>
      <c r="AJ47" s="361">
        <v>1917164</v>
      </c>
      <c r="AK47" s="39">
        <v>2407854</v>
      </c>
      <c r="AL47" s="40">
        <v>2155415</v>
      </c>
      <c r="AM47" s="40">
        <v>2131396</v>
      </c>
      <c r="AN47" s="40">
        <v>1780902</v>
      </c>
      <c r="AO47" s="40">
        <v>1668461</v>
      </c>
      <c r="AP47" s="221">
        <v>1945213</v>
      </c>
      <c r="AQ47" s="221">
        <v>1844457</v>
      </c>
      <c r="AR47" s="221">
        <v>2142802</v>
      </c>
      <c r="AS47" s="221">
        <v>2244757</v>
      </c>
      <c r="AT47" s="221">
        <v>2145169</v>
      </c>
      <c r="AU47" s="40"/>
      <c r="AV47" s="361"/>
      <c r="AW47" s="401">
        <f t="shared" si="109"/>
        <v>0.33775402850308262</v>
      </c>
      <c r="AX47" s="169">
        <f t="shared" si="109"/>
        <v>0.48510385532188621</v>
      </c>
      <c r="AY47" s="169">
        <f t="shared" si="109"/>
        <v>0.21155168551564399</v>
      </c>
      <c r="AZ47" s="169">
        <f t="shared" si="109"/>
        <v>0.37944961485021439</v>
      </c>
      <c r="BA47" s="169">
        <f t="shared" si="109"/>
        <v>-3.1770021613356896E-2</v>
      </c>
      <c r="BB47" s="169">
        <f t="shared" si="109"/>
        <v>0.23719181832549699</v>
      </c>
      <c r="BC47" s="169">
        <f t="shared" si="109"/>
        <v>0.12940521738264538</v>
      </c>
      <c r="BD47" s="169">
        <f t="shared" si="109"/>
        <v>0.30940603969119762</v>
      </c>
      <c r="BE47" s="169">
        <f t="shared" si="109"/>
        <v>0.11882821253381817</v>
      </c>
      <c r="BF47" s="169">
        <f t="shared" si="109"/>
        <v>0.24515247010014593</v>
      </c>
      <c r="BG47" s="169">
        <f t="shared" si="110"/>
        <v>0.15582662059593969</v>
      </c>
      <c r="BH47" s="169">
        <f t="shared" si="110"/>
        <v>0.12186374734926679</v>
      </c>
      <c r="BI47" s="169">
        <f t="shared" si="110"/>
        <v>-0.12739914805079094</v>
      </c>
      <c r="BJ47" s="169">
        <f t="shared" si="110"/>
        <v>-0.35496162275294363</v>
      </c>
      <c r="BK47" s="169">
        <f t="shared" si="110"/>
        <v>-0.21546195529063497</v>
      </c>
      <c r="BL47" s="169">
        <f t="shared" si="110"/>
        <v>-4.9543716734217168E-2</v>
      </c>
      <c r="BM47" s="169">
        <f t="shared" si="110"/>
        <v>0.1358068046600909</v>
      </c>
      <c r="BN47" s="169">
        <f t="shared" si="110"/>
        <v>-0.18642326831766895</v>
      </c>
      <c r="BO47" s="169">
        <f t="shared" si="110"/>
        <v>-0.18240899550401923</v>
      </c>
      <c r="BP47" s="307">
        <f t="shared" si="110"/>
        <v>0.10449393939239107</v>
      </c>
      <c r="BQ47" s="307">
        <f t="shared" si="111"/>
        <v>0.2125739110705703</v>
      </c>
      <c r="BR47" s="404">
        <f t="shared" si="111"/>
        <v>5.6255533572774852E-2</v>
      </c>
      <c r="BS47" s="404">
        <f t="shared" si="112"/>
        <v>0.36468559886012369</v>
      </c>
      <c r="BT47" s="404">
        <f t="shared" si="112"/>
        <v>0.11220532878560759</v>
      </c>
      <c r="BU47" s="404">
        <f t="shared" si="112"/>
        <v>0.16534807963791801</v>
      </c>
      <c r="BV47" s="404">
        <f t="shared" si="112"/>
        <v>8.9248688976392404E-2</v>
      </c>
      <c r="BW47" s="430">
        <f t="shared" si="112"/>
        <v>0.21960046460663768</v>
      </c>
      <c r="BX47" s="430">
        <f t="shared" si="112"/>
        <v>0.36745311801409902</v>
      </c>
      <c r="BY47" s="430">
        <f t="shared" si="112"/>
        <v>0.10734635924005871</v>
      </c>
      <c r="BZ47" s="430">
        <f t="shared" si="112"/>
        <v>0.4444009294092508</v>
      </c>
      <c r="CA47" s="430">
        <f t="shared" si="112"/>
        <v>0.35084811754433159</v>
      </c>
      <c r="CB47" s="430">
        <f t="shared" si="112"/>
        <v>-7.6274820658411577E-3</v>
      </c>
      <c r="CC47" s="39">
        <f>O47-C47</f>
        <v>529196.69000000018</v>
      </c>
      <c r="CD47" s="61">
        <f>P47-D47</f>
        <v>827952.31</v>
      </c>
      <c r="CE47" s="62">
        <f>Q47-E47</f>
        <v>304480.16999999993</v>
      </c>
      <c r="CF47" s="62">
        <f>R47-F47</f>
        <v>411690.5</v>
      </c>
      <c r="CG47" s="62">
        <f>S47-G47</f>
        <v>-48119.330000000075</v>
      </c>
      <c r="CH47" s="62">
        <f>T47-H47</f>
        <v>349589.54000000004</v>
      </c>
      <c r="CI47" s="62">
        <f>U47-I47</f>
        <v>232878.12999999989</v>
      </c>
      <c r="CJ47" s="62">
        <f>V47-J47</f>
        <v>462463.95999999996</v>
      </c>
      <c r="CK47" s="62">
        <f>W47-K47</f>
        <v>183500.62999999989</v>
      </c>
      <c r="CL47" s="62">
        <f>X47-L47</f>
        <v>357358.40999999992</v>
      </c>
      <c r="CM47" s="62">
        <f>Y47-M47</f>
        <v>237873.74</v>
      </c>
      <c r="CN47" s="62">
        <f>Z47-N47</f>
        <v>210513.68999999994</v>
      </c>
      <c r="CO47" s="62">
        <f>AA47-O47</f>
        <v>-267029.58000000007</v>
      </c>
      <c r="CP47" s="62">
        <f>AB47-P47</f>
        <v>-899723</v>
      </c>
      <c r="CQ47" s="62">
        <f>AC47-Q47</f>
        <v>-375712</v>
      </c>
      <c r="CR47" s="62">
        <f>AD47-R47</f>
        <v>-74150</v>
      </c>
      <c r="CS47" s="62">
        <f>AE47-S47</f>
        <v>199160</v>
      </c>
      <c r="CT47" s="62">
        <f>AF47-T47</f>
        <v>-339935</v>
      </c>
      <c r="CU47" s="62">
        <f>AG47-U47</f>
        <v>-370743</v>
      </c>
      <c r="CV47" s="320">
        <f>AH47-V47</f>
        <v>204510</v>
      </c>
      <c r="CW47" s="320">
        <f>AI47-W47</f>
        <v>367275</v>
      </c>
      <c r="CX47" s="341">
        <f>AJ47-X47</f>
        <v>102107</v>
      </c>
      <c r="CY47" s="341">
        <f>AK47-Y47</f>
        <v>643452</v>
      </c>
      <c r="CZ47" s="341">
        <f>AL47-Z47</f>
        <v>217450</v>
      </c>
      <c r="DA47" s="341">
        <f>AM47-AA47</f>
        <v>302418</v>
      </c>
      <c r="DB47" s="341">
        <f>AN47-AB47</f>
        <v>145920</v>
      </c>
      <c r="DC47" s="341">
        <f>AO47-AC47</f>
        <v>300422</v>
      </c>
      <c r="DD47" s="341">
        <f>AP47-AD47</f>
        <v>522705</v>
      </c>
      <c r="DE47" s="341">
        <f>AQ47-AE47</f>
        <v>178802</v>
      </c>
      <c r="DF47" s="341">
        <f>AR47-AF47</f>
        <v>659279</v>
      </c>
      <c r="DG47" s="341">
        <f>AS47-AG47</f>
        <v>583018</v>
      </c>
      <c r="DH47" s="341">
        <f>AT47-AH47</f>
        <v>-16488</v>
      </c>
      <c r="DI47" s="348"/>
      <c r="DJ47" s="60">
        <f>IF(ISERROR(GETPIVOTDATA("VALUE",'CSS WK pvt'!$J$2,"DT_FILE",DJ$8,"COMMODITY",DJ$6,"TRIM_CAT",TRIM(B47),"TRIM_LINE",A44))=TRUE,0,GETPIVOTDATA("VALUE",'CSS WK pvt'!$J$2,"DT_FILE",DJ$8,"COMMODITY",DJ$6,"TRIM_CAT",TRIM(B47),"TRIM_LINE",A44))</f>
        <v>2145169</v>
      </c>
    </row>
    <row r="48" spans="1:114" s="37" customFormat="1" x14ac:dyDescent="0.25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56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1">
        <v>2409394</v>
      </c>
      <c r="V48" s="221">
        <v>2365009</v>
      </c>
      <c r="W48" s="221">
        <v>2501401</v>
      </c>
      <c r="X48" s="256">
        <v>2354808</v>
      </c>
      <c r="Y48" s="281">
        <v>2458749</v>
      </c>
      <c r="Z48" s="221">
        <v>2413984</v>
      </c>
      <c r="AA48" s="221">
        <v>2305348</v>
      </c>
      <c r="AB48" s="221">
        <v>2061305</v>
      </c>
      <c r="AC48" s="221">
        <v>1652326</v>
      </c>
      <c r="AD48" s="221">
        <v>1918707</v>
      </c>
      <c r="AE48" s="221">
        <v>2120742</v>
      </c>
      <c r="AF48" s="221">
        <v>1810995</v>
      </c>
      <c r="AG48" s="221">
        <v>1894075</v>
      </c>
      <c r="AH48" s="221">
        <v>3340409</v>
      </c>
      <c r="AI48" s="40">
        <v>3699212</v>
      </c>
      <c r="AJ48" s="361">
        <v>3303272</v>
      </c>
      <c r="AK48" s="39">
        <v>3959965</v>
      </c>
      <c r="AL48" s="40">
        <v>3099927</v>
      </c>
      <c r="AM48" s="40">
        <v>2843389</v>
      </c>
      <c r="AN48" s="40">
        <v>2250469</v>
      </c>
      <c r="AO48" s="40">
        <v>2252156</v>
      </c>
      <c r="AP48" s="221">
        <v>2437225</v>
      </c>
      <c r="AQ48" s="221">
        <v>2048214</v>
      </c>
      <c r="AR48" s="221">
        <v>2445422</v>
      </c>
      <c r="AS48" s="221">
        <v>2687930</v>
      </c>
      <c r="AT48" s="221">
        <v>2462082</v>
      </c>
      <c r="AU48" s="40"/>
      <c r="AV48" s="361"/>
      <c r="AW48" s="401">
        <f t="shared" si="109"/>
        <v>0.23087976714258707</v>
      </c>
      <c r="AX48" s="169">
        <f t="shared" si="109"/>
        <v>0.60383763741198482</v>
      </c>
      <c r="AY48" s="169">
        <f t="shared" si="109"/>
        <v>0.48995657591603692</v>
      </c>
      <c r="AZ48" s="169">
        <f t="shared" si="109"/>
        <v>0.5493903926817898</v>
      </c>
      <c r="BA48" s="169">
        <f t="shared" si="109"/>
        <v>2.9396650150054066E-2</v>
      </c>
      <c r="BB48" s="169">
        <f t="shared" si="109"/>
        <v>0.35004556753953137</v>
      </c>
      <c r="BC48" s="169">
        <f t="shared" si="109"/>
        <v>0.22083996542421</v>
      </c>
      <c r="BD48" s="169">
        <f t="shared" si="109"/>
        <v>0.49409307653991114</v>
      </c>
      <c r="BE48" s="169">
        <f t="shared" si="109"/>
        <v>0.30571039219361096</v>
      </c>
      <c r="BF48" s="169">
        <f t="shared" si="109"/>
        <v>0.3119349820870338</v>
      </c>
      <c r="BG48" s="169">
        <f t="shared" si="110"/>
        <v>0.46642982470951272</v>
      </c>
      <c r="BH48" s="169">
        <f t="shared" si="110"/>
        <v>0.27834953495888159</v>
      </c>
      <c r="BI48" s="169">
        <f t="shared" si="110"/>
        <v>-4.6369577518832583E-2</v>
      </c>
      <c r="BJ48" s="169">
        <f t="shared" si="110"/>
        <v>-0.41603212169665021</v>
      </c>
      <c r="BK48" s="169">
        <f t="shared" si="110"/>
        <v>-0.29119735272404063</v>
      </c>
      <c r="BL48" s="169">
        <f t="shared" si="110"/>
        <v>-7.7717639481058837E-2</v>
      </c>
      <c r="BM48" s="169">
        <f t="shared" si="110"/>
        <v>5.9669498791799828E-2</v>
      </c>
      <c r="BN48" s="169">
        <f t="shared" si="110"/>
        <v>-0.1446035006643393</v>
      </c>
      <c r="BO48" s="169">
        <f t="shared" si="110"/>
        <v>-0.21387909158900537</v>
      </c>
      <c r="BP48" s="307">
        <f t="shared" si="110"/>
        <v>0.41242972014059986</v>
      </c>
      <c r="BQ48" s="307">
        <f t="shared" si="111"/>
        <v>0.4788560490701011</v>
      </c>
      <c r="BR48" s="404">
        <f t="shared" si="111"/>
        <v>0.40277763622342033</v>
      </c>
      <c r="BS48" s="404">
        <f t="shared" si="112"/>
        <v>0.61056089905883038</v>
      </c>
      <c r="BT48" s="404">
        <f t="shared" si="112"/>
        <v>0.28415391319909328</v>
      </c>
      <c r="BU48" s="404">
        <f t="shared" si="112"/>
        <v>0.23338819128391897</v>
      </c>
      <c r="BV48" s="404">
        <f t="shared" si="112"/>
        <v>9.176904921882012E-2</v>
      </c>
      <c r="BW48" s="430">
        <f t="shared" si="112"/>
        <v>0.36302158290797337</v>
      </c>
      <c r="BX48" s="430">
        <f t="shared" si="112"/>
        <v>0.27024345040696679</v>
      </c>
      <c r="BY48" s="430">
        <f t="shared" si="112"/>
        <v>-3.4199350981873322E-2</v>
      </c>
      <c r="BZ48" s="430">
        <f t="shared" si="112"/>
        <v>0.35031957570285949</v>
      </c>
      <c r="CA48" s="430">
        <f t="shared" si="112"/>
        <v>0.41912543061916768</v>
      </c>
      <c r="CB48" s="430">
        <f t="shared" si="112"/>
        <v>-0.26293995735252779</v>
      </c>
      <c r="CC48" s="39">
        <f>O48-C48</f>
        <v>453447.1100000001</v>
      </c>
      <c r="CD48" s="61">
        <f>P48-D48</f>
        <v>1328963.5699999998</v>
      </c>
      <c r="CE48" s="62">
        <f>Q48-E48</f>
        <v>766574.53</v>
      </c>
      <c r="CF48" s="62">
        <f>R48-F48</f>
        <v>737674.82000000007</v>
      </c>
      <c r="CG48" s="62">
        <f>S48-G48</f>
        <v>57152.139999999898</v>
      </c>
      <c r="CH48" s="62">
        <f>T48-H48</f>
        <v>548941.34000000008</v>
      </c>
      <c r="CI48" s="62">
        <f>U48-I48</f>
        <v>435839.66999999993</v>
      </c>
      <c r="CJ48" s="62">
        <f>V48-J48</f>
        <v>782102.92999999993</v>
      </c>
      <c r="CK48" s="62">
        <f>W48-K48</f>
        <v>585661.48</v>
      </c>
      <c r="CL48" s="62">
        <f>X48-L48</f>
        <v>559895.87999999989</v>
      </c>
      <c r="CM48" s="62">
        <f>Y48-M48</f>
        <v>782058.47</v>
      </c>
      <c r="CN48" s="62">
        <f>Z48-N48</f>
        <v>525624.10000000009</v>
      </c>
      <c r="CO48" s="62">
        <f>AA48-O48</f>
        <v>-112095.85000000009</v>
      </c>
      <c r="CP48" s="62">
        <f>AB48-P48</f>
        <v>-1468521</v>
      </c>
      <c r="CQ48" s="62">
        <f>AC48-Q48</f>
        <v>-678825</v>
      </c>
      <c r="CR48" s="62">
        <f>AD48-R48</f>
        <v>-161683</v>
      </c>
      <c r="CS48" s="62">
        <f>AE48-S48</f>
        <v>119418</v>
      </c>
      <c r="CT48" s="62">
        <f>AF48-T48</f>
        <v>-306146</v>
      </c>
      <c r="CU48" s="62">
        <f>AG48-U48</f>
        <v>-515319</v>
      </c>
      <c r="CV48" s="320">
        <f>AH48-V48</f>
        <v>975400</v>
      </c>
      <c r="CW48" s="320">
        <f>AI48-W48</f>
        <v>1197811</v>
      </c>
      <c r="CX48" s="341">
        <f>AJ48-X48</f>
        <v>948464</v>
      </c>
      <c r="CY48" s="341">
        <f>AK48-Y48</f>
        <v>1501216</v>
      </c>
      <c r="CZ48" s="341">
        <f>AL48-Z48</f>
        <v>685943</v>
      </c>
      <c r="DA48" s="341">
        <f>AM48-AA48</f>
        <v>538041</v>
      </c>
      <c r="DB48" s="341">
        <f>AN48-AB48</f>
        <v>189164</v>
      </c>
      <c r="DC48" s="341">
        <f>AO48-AC48</f>
        <v>599830</v>
      </c>
      <c r="DD48" s="341">
        <f>AP48-AD48</f>
        <v>518518</v>
      </c>
      <c r="DE48" s="341">
        <f>AQ48-AE48</f>
        <v>-72528</v>
      </c>
      <c r="DF48" s="341">
        <f>AR48-AF48</f>
        <v>634427</v>
      </c>
      <c r="DG48" s="341">
        <f>AS48-AG48</f>
        <v>793855</v>
      </c>
      <c r="DH48" s="341">
        <f>AT48-AH48</f>
        <v>-878327</v>
      </c>
      <c r="DI48" s="348"/>
      <c r="DJ48" s="60">
        <f>IF(ISERROR(GETPIVOTDATA("VALUE",'CSS WK pvt'!$J$2,"DT_FILE",DJ$8,"COMMODITY",DJ$6,"TRIM_CAT",TRIM(B48),"TRIM_LINE",A44))=TRUE,0,GETPIVOTDATA("VALUE",'CSS WK pvt'!$J$2,"DT_FILE",DJ$8,"COMMODITY",DJ$6,"TRIM_CAT",TRIM(B48),"TRIM_LINE",A44))</f>
        <v>2462082</v>
      </c>
    </row>
    <row r="49" spans="1:114" s="37" customFormat="1" x14ac:dyDescent="0.25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56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1">
        <v>1863188</v>
      </c>
      <c r="V49" s="221">
        <v>2070352</v>
      </c>
      <c r="W49" s="221">
        <v>2618973</v>
      </c>
      <c r="X49" s="256">
        <v>2314468</v>
      </c>
      <c r="Y49" s="281">
        <v>3106421</v>
      </c>
      <c r="Z49" s="221">
        <v>2834020</v>
      </c>
      <c r="AA49" s="221">
        <v>2156113</v>
      </c>
      <c r="AB49" s="221">
        <v>1673297</v>
      </c>
      <c r="AC49" s="221">
        <v>1525963</v>
      </c>
      <c r="AD49" s="221">
        <v>2193990</v>
      </c>
      <c r="AE49" s="221">
        <v>3279962</v>
      </c>
      <c r="AF49" s="221">
        <v>1845707</v>
      </c>
      <c r="AG49" s="221">
        <v>1979083</v>
      </c>
      <c r="AH49" s="221">
        <v>3694636</v>
      </c>
      <c r="AI49" s="40">
        <v>3823610</v>
      </c>
      <c r="AJ49" s="361">
        <v>3700145</v>
      </c>
      <c r="AK49" s="39">
        <v>5167379</v>
      </c>
      <c r="AL49" s="40">
        <v>3637389</v>
      </c>
      <c r="AM49" s="40">
        <v>2525760</v>
      </c>
      <c r="AN49" s="40">
        <v>2676061</v>
      </c>
      <c r="AO49" s="40">
        <v>3268296</v>
      </c>
      <c r="AP49" s="221">
        <v>3722639</v>
      </c>
      <c r="AQ49" s="221">
        <v>3007448</v>
      </c>
      <c r="AR49" s="221">
        <v>3535766</v>
      </c>
      <c r="AS49" s="221">
        <v>4248175</v>
      </c>
      <c r="AT49" s="221">
        <v>2731168</v>
      </c>
      <c r="AU49" s="40"/>
      <c r="AV49" s="361"/>
      <c r="AW49" s="401">
        <f t="shared" si="109"/>
        <v>0.30933105113682918</v>
      </c>
      <c r="AX49" s="169">
        <f t="shared" si="109"/>
        <v>5.9235534917122135E-2</v>
      </c>
      <c r="AY49" s="169">
        <f t="shared" si="109"/>
        <v>0.3351416971103312</v>
      </c>
      <c r="AZ49" s="169">
        <f t="shared" si="109"/>
        <v>0.64735680117445749</v>
      </c>
      <c r="BA49" s="169">
        <f t="shared" si="109"/>
        <v>0.41581010865179313</v>
      </c>
      <c r="BB49" s="169">
        <f t="shared" si="109"/>
        <v>1.4084424247745539</v>
      </c>
      <c r="BC49" s="169">
        <f t="shared" si="109"/>
        <v>-0.15606288315969119</v>
      </c>
      <c r="BD49" s="169">
        <f t="shared" si="109"/>
        <v>1.4212270189190812</v>
      </c>
      <c r="BE49" s="169">
        <f t="shared" si="109"/>
        <v>0.76708867257359425</v>
      </c>
      <c r="BF49" s="169">
        <f t="shared" si="109"/>
        <v>4.816387997347276E-2</v>
      </c>
      <c r="BG49" s="169">
        <f t="shared" si="110"/>
        <v>0.50502777330136572</v>
      </c>
      <c r="BH49" s="169">
        <f t="shared" si="110"/>
        <v>0.81703018565294772</v>
      </c>
      <c r="BI49" s="169">
        <f t="shared" si="110"/>
        <v>-6.7170541232081091E-2</v>
      </c>
      <c r="BJ49" s="169">
        <f t="shared" si="110"/>
        <v>-0.24302124321531748</v>
      </c>
      <c r="BK49" s="169">
        <f t="shared" si="110"/>
        <v>-0.19573603268995926</v>
      </c>
      <c r="BL49" s="169">
        <f t="shared" si="110"/>
        <v>9.4254439755632025E-2</v>
      </c>
      <c r="BM49" s="169">
        <f t="shared" si="110"/>
        <v>0.29717469704885385</v>
      </c>
      <c r="BN49" s="169">
        <f t="shared" si="110"/>
        <v>-0.17943304315506953</v>
      </c>
      <c r="BO49" s="169">
        <f t="shared" si="110"/>
        <v>6.2202525993082826E-2</v>
      </c>
      <c r="BP49" s="307">
        <f t="shared" si="110"/>
        <v>0.78454485034428934</v>
      </c>
      <c r="BQ49" s="307">
        <f t="shared" si="111"/>
        <v>0.45996541392370216</v>
      </c>
      <c r="BR49" s="404">
        <f t="shared" si="111"/>
        <v>0.59870216395301212</v>
      </c>
      <c r="BS49" s="404">
        <f t="shared" si="112"/>
        <v>0.6634509617337766</v>
      </c>
      <c r="BT49" s="404">
        <f t="shared" si="112"/>
        <v>0.28347329941214244</v>
      </c>
      <c r="BU49" s="404">
        <f t="shared" si="112"/>
        <v>0.17144138549324642</v>
      </c>
      <c r="BV49" s="404">
        <f t="shared" si="112"/>
        <v>0.59927436671433698</v>
      </c>
      <c r="BW49" s="430">
        <f t="shared" si="112"/>
        <v>1.1417924287810386</v>
      </c>
      <c r="BX49" s="430">
        <f t="shared" si="112"/>
        <v>0.69674383201381962</v>
      </c>
      <c r="BY49" s="430">
        <f t="shared" si="112"/>
        <v>-8.308449914968527E-2</v>
      </c>
      <c r="BZ49" s="430">
        <f t="shared" si="112"/>
        <v>0.91567025535472313</v>
      </c>
      <c r="CA49" s="430">
        <f t="shared" si="112"/>
        <v>1.1465370578192022</v>
      </c>
      <c r="CB49" s="430">
        <f t="shared" si="112"/>
        <v>-0.2607748097512177</v>
      </c>
      <c r="CC49" s="39">
        <f>O49-C49</f>
        <v>546063.71</v>
      </c>
      <c r="CD49" s="61">
        <f>P49-D49</f>
        <v>123617.26000000001</v>
      </c>
      <c r="CE49" s="62">
        <f>Q49-E49</f>
        <v>476262.62000000011</v>
      </c>
      <c r="CF49" s="62">
        <f>R49-F49</f>
        <v>787902.3</v>
      </c>
      <c r="CG49" s="62">
        <f>S49-G49</f>
        <v>742609.29</v>
      </c>
      <c r="CH49" s="62">
        <f>T49-H49</f>
        <v>1315381</v>
      </c>
      <c r="CI49" s="62">
        <f>U49-I49</f>
        <v>-344545.20999999996</v>
      </c>
      <c r="CJ49" s="62">
        <f>V49-J49</f>
        <v>1215268.2</v>
      </c>
      <c r="CK49" s="62">
        <f>W49-K49</f>
        <v>1136889.48</v>
      </c>
      <c r="CL49" s="62">
        <f>X49-L49</f>
        <v>106351.45999999996</v>
      </c>
      <c r="CM49" s="62">
        <f>Y49-M49</f>
        <v>1042391.98</v>
      </c>
      <c r="CN49" s="62">
        <f>Z49-N49</f>
        <v>1274321.0900000001</v>
      </c>
      <c r="CO49" s="62">
        <f>AA49-O49</f>
        <v>-155255.89999999991</v>
      </c>
      <c r="CP49" s="62">
        <f>AB49-P49</f>
        <v>-537197</v>
      </c>
      <c r="CQ49" s="62">
        <f>AC49-Q49</f>
        <v>-371378</v>
      </c>
      <c r="CR49" s="62">
        <f>AD49-R49</f>
        <v>188981</v>
      </c>
      <c r="CS49" s="62">
        <f>AE49-S49</f>
        <v>751419</v>
      </c>
      <c r="CT49" s="62">
        <f>AF49-T49</f>
        <v>-403600</v>
      </c>
      <c r="CU49" s="62">
        <f>AG49-U49</f>
        <v>115895</v>
      </c>
      <c r="CV49" s="320">
        <f>AH49-V49</f>
        <v>1624284</v>
      </c>
      <c r="CW49" s="320">
        <f>AI49-W49</f>
        <v>1204637</v>
      </c>
      <c r="CX49" s="341">
        <f>AJ49-X49</f>
        <v>1385677</v>
      </c>
      <c r="CY49" s="341">
        <f>AK49-Y49</f>
        <v>2060958</v>
      </c>
      <c r="CZ49" s="341">
        <f>AL49-Z49</f>
        <v>803369</v>
      </c>
      <c r="DA49" s="341">
        <f>AM49-AA49</f>
        <v>369647</v>
      </c>
      <c r="DB49" s="341">
        <f>AN49-AB49</f>
        <v>1002764</v>
      </c>
      <c r="DC49" s="341">
        <f>AO49-AC49</f>
        <v>1742333</v>
      </c>
      <c r="DD49" s="341">
        <f>AP49-AD49</f>
        <v>1528649</v>
      </c>
      <c r="DE49" s="341">
        <f>AQ49-AE49</f>
        <v>-272514</v>
      </c>
      <c r="DF49" s="341">
        <f>AR49-AF49</f>
        <v>1690059</v>
      </c>
      <c r="DG49" s="341">
        <f>AS49-AG49</f>
        <v>2269092</v>
      </c>
      <c r="DH49" s="341">
        <f>AT49-AH49</f>
        <v>-963468</v>
      </c>
      <c r="DI49" s="348"/>
      <c r="DJ49" s="60">
        <f>IF(ISERROR(GETPIVOTDATA("VALUE",'CSS WK pvt'!$J$2,"DT_FILE",DJ$8,"COMMODITY",DJ$6,"TRIM_CAT",TRIM(B49),"TRIM_LINE",A44))=TRUE,0,GETPIVOTDATA("VALUE",'CSS WK pvt'!$J$2,"DT_FILE",DJ$8,"COMMODITY",DJ$6,"TRIM_CAT",TRIM(B49),"TRIM_LINE",A44))</f>
        <v>2731168</v>
      </c>
    </row>
    <row r="50" spans="1:114" s="122" customFormat="1" x14ac:dyDescent="0.25">
      <c r="A50" s="140"/>
      <c r="B50" s="38" t="s">
        <v>35</v>
      </c>
      <c r="C50" s="132">
        <f>SUM(C45:C49)</f>
        <v>15458861.400000002</v>
      </c>
      <c r="D50" s="133">
        <f t="shared" ref="D50:DJ64" si="113">SUM(D45:D49)</f>
        <v>16320880.43</v>
      </c>
      <c r="E50" s="133">
        <f t="shared" si="113"/>
        <v>12613080.830000002</v>
      </c>
      <c r="F50" s="133">
        <f t="shared" si="113"/>
        <v>10592700.459999999</v>
      </c>
      <c r="G50" s="133">
        <f t="shared" si="113"/>
        <v>13619927.539999999</v>
      </c>
      <c r="H50" s="133">
        <f t="shared" si="113"/>
        <v>14963291.370000001</v>
      </c>
      <c r="I50" s="133">
        <f t="shared" si="113"/>
        <v>18732084.829999998</v>
      </c>
      <c r="J50" s="133">
        <f t="shared" si="113"/>
        <v>14845694.710000001</v>
      </c>
      <c r="K50" s="133">
        <f t="shared" si="113"/>
        <v>14603188.969999999</v>
      </c>
      <c r="L50" s="254">
        <f t="shared" si="113"/>
        <v>14638886.050000001</v>
      </c>
      <c r="M50" s="42">
        <f t="shared" si="113"/>
        <v>14987678.239999998</v>
      </c>
      <c r="N50" s="133">
        <f t="shared" si="113"/>
        <v>17752811.359999999</v>
      </c>
      <c r="O50" s="42">
        <f t="shared" si="113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2">
        <v>25338654</v>
      </c>
      <c r="V50" s="222">
        <v>21063968</v>
      </c>
      <c r="W50" s="222">
        <v>18729311</v>
      </c>
      <c r="X50" s="254">
        <v>19095663</v>
      </c>
      <c r="Y50" s="282">
        <v>19580197</v>
      </c>
      <c r="Z50" s="222">
        <v>22296270</v>
      </c>
      <c r="AA50" s="222">
        <v>20188036</v>
      </c>
      <c r="AB50" s="222">
        <v>17569452</v>
      </c>
      <c r="AC50" s="222">
        <v>14845205</v>
      </c>
      <c r="AD50" s="222">
        <v>14946162</v>
      </c>
      <c r="AE50" s="222">
        <v>17446836</v>
      </c>
      <c r="AF50" s="222">
        <v>16722979</v>
      </c>
      <c r="AG50" s="222">
        <v>18150581</v>
      </c>
      <c r="AH50" s="222">
        <v>22401398</v>
      </c>
      <c r="AI50" s="133">
        <v>21296892</v>
      </c>
      <c r="AJ50" s="362">
        <v>18934305</v>
      </c>
      <c r="AK50" s="132">
        <v>23737413</v>
      </c>
      <c r="AL50" s="133">
        <v>21777258</v>
      </c>
      <c r="AM50" s="133">
        <v>21259794</v>
      </c>
      <c r="AN50" s="133">
        <v>18280900</v>
      </c>
      <c r="AO50" s="133">
        <v>16338388</v>
      </c>
      <c r="AP50" s="222">
        <v>17483167</v>
      </c>
      <c r="AQ50" s="222">
        <v>17108733</v>
      </c>
      <c r="AR50" s="222">
        <v>22453935</v>
      </c>
      <c r="AS50" s="222">
        <v>24649775</v>
      </c>
      <c r="AT50" s="222">
        <v>20279383</v>
      </c>
      <c r="AU50" s="133"/>
      <c r="AV50" s="362"/>
      <c r="AW50" s="407">
        <f t="shared" si="109"/>
        <v>0.22069675131442695</v>
      </c>
      <c r="AX50" s="192">
        <f t="shared" si="109"/>
        <v>0.2185451688895193</v>
      </c>
      <c r="AY50" s="193">
        <f t="shared" si="109"/>
        <v>0.31812086389364697</v>
      </c>
      <c r="AZ50" s="193">
        <f t="shared" si="109"/>
        <v>0.53704525691836669</v>
      </c>
      <c r="BA50" s="193">
        <f t="shared" si="109"/>
        <v>0.17201629400151722</v>
      </c>
      <c r="BB50" s="193">
        <f t="shared" si="109"/>
        <v>0.41642366481566406</v>
      </c>
      <c r="BC50" s="193">
        <f t="shared" si="109"/>
        <v>0.35268733992808865</v>
      </c>
      <c r="BD50" s="193">
        <f t="shared" si="109"/>
        <v>0.41886037746764354</v>
      </c>
      <c r="BE50" s="193">
        <f t="shared" si="109"/>
        <v>0.28254938277361769</v>
      </c>
      <c r="BF50" s="193">
        <f t="shared" si="109"/>
        <v>0.30444782033124707</v>
      </c>
      <c r="BG50" s="193">
        <f t="shared" si="110"/>
        <v>0.30641962593934108</v>
      </c>
      <c r="BH50" s="193">
        <f t="shared" si="110"/>
        <v>0.25592896515743752</v>
      </c>
      <c r="BI50" s="193">
        <f t="shared" si="110"/>
        <v>6.9815235040428497E-2</v>
      </c>
      <c r="BJ50" s="193">
        <f t="shared" si="110"/>
        <v>-0.11656825590452002</v>
      </c>
      <c r="BK50" s="193">
        <f t="shared" si="110"/>
        <v>-0.10708568400532553</v>
      </c>
      <c r="BL50" s="193">
        <f t="shared" si="110"/>
        <v>-8.2013406660090674E-2</v>
      </c>
      <c r="BM50" s="193">
        <f t="shared" si="110"/>
        <v>9.2969976339329935E-2</v>
      </c>
      <c r="BN50" s="193">
        <f t="shared" si="110"/>
        <v>-0.2109703241805839</v>
      </c>
      <c r="BO50" s="193">
        <f t="shared" si="110"/>
        <v>-0.28368014338883196</v>
      </c>
      <c r="BP50" s="310">
        <f t="shared" si="110"/>
        <v>6.3493734893634482E-2</v>
      </c>
      <c r="BQ50" s="310">
        <f t="shared" si="111"/>
        <v>0.13708891907449239</v>
      </c>
      <c r="BR50" s="310">
        <f t="shared" si="111"/>
        <v>-8.4499815481661987E-3</v>
      </c>
      <c r="BS50" s="310">
        <f t="shared" si="112"/>
        <v>0.21231737351774346</v>
      </c>
      <c r="BT50" s="310">
        <f t="shared" si="112"/>
        <v>-2.3277974297943108E-2</v>
      </c>
      <c r="BU50" s="310">
        <f t="shared" si="112"/>
        <v>5.3088770002193378E-2</v>
      </c>
      <c r="BV50" s="310">
        <f t="shared" si="112"/>
        <v>4.0493465590161835E-2</v>
      </c>
      <c r="BW50" s="431">
        <f t="shared" si="112"/>
        <v>0.10058352174995226</v>
      </c>
      <c r="BX50" s="431">
        <f t="shared" si="112"/>
        <v>0.16974290791174348</v>
      </c>
      <c r="BY50" s="431">
        <f t="shared" si="112"/>
        <v>-1.9379043856433339E-2</v>
      </c>
      <c r="BZ50" s="431">
        <f t="shared" si="112"/>
        <v>0.34269946760083836</v>
      </c>
      <c r="CA50" s="431">
        <f t="shared" si="112"/>
        <v>0.35807085183664367</v>
      </c>
      <c r="CB50" s="431">
        <f t="shared" si="112"/>
        <v>-9.4726900526476074E-2</v>
      </c>
      <c r="CC50" s="132">
        <f t="shared" si="113"/>
        <v>3411720.4899999984</v>
      </c>
      <c r="CD50" s="135">
        <f t="shared" si="113"/>
        <v>3566849.5700000003</v>
      </c>
      <c r="CE50" s="136">
        <f t="shared" si="113"/>
        <v>4012484.17</v>
      </c>
      <c r="CF50" s="136">
        <f t="shared" si="113"/>
        <v>5688759.54</v>
      </c>
      <c r="CG50" s="136">
        <f t="shared" ref="CG50:CH50" si="114">SUM(CG45:CG49)</f>
        <v>2342849.4599999995</v>
      </c>
      <c r="CH50" s="136">
        <f t="shared" si="114"/>
        <v>6231068.629999999</v>
      </c>
      <c r="CI50" s="136">
        <f t="shared" ref="CI50:CJ50" si="115">SUM(CI45:CI49)</f>
        <v>6606569.169999999</v>
      </c>
      <c r="CJ50" s="136">
        <f t="shared" si="115"/>
        <v>6218273.29</v>
      </c>
      <c r="CK50" s="136">
        <f t="shared" ref="CK50:CL50" si="116">SUM(CK45:CK49)</f>
        <v>4126122.0300000003</v>
      </c>
      <c r="CL50" s="136">
        <f t="shared" si="116"/>
        <v>4456776.9499999993</v>
      </c>
      <c r="CM50" s="136">
        <f t="shared" ref="CM50:CN50" si="117">SUM(CM45:CM49)</f>
        <v>4592518.76</v>
      </c>
      <c r="CN50" s="136">
        <f t="shared" si="117"/>
        <v>4543458.6400000006</v>
      </c>
      <c r="CO50" s="136">
        <f t="shared" ref="CO50:CP50" si="118">SUM(CO45:CO49)</f>
        <v>1317454.1100000006</v>
      </c>
      <c r="CP50" s="136">
        <f t="shared" si="118"/>
        <v>-2318278</v>
      </c>
      <c r="CQ50" s="136">
        <f t="shared" ref="CQ50:CR50" si="119">SUM(CQ45:CQ49)</f>
        <v>-1780360</v>
      </c>
      <c r="CR50" s="136">
        <f t="shared" si="119"/>
        <v>-1335298</v>
      </c>
      <c r="CS50" s="136">
        <f t="shared" ref="CS50" si="120">SUM(CS45:CS49)</f>
        <v>1484059</v>
      </c>
      <c r="CT50" s="136">
        <f t="shared" ref="CT50:CU50" si="121">SUM(CT45:CT49)</f>
        <v>-4471381</v>
      </c>
      <c r="CU50" s="136">
        <f t="shared" si="121"/>
        <v>-7188073</v>
      </c>
      <c r="CV50" s="326">
        <f t="shared" ref="CV50:CW50" si="122">SUM(CV45:CV49)</f>
        <v>1337430</v>
      </c>
      <c r="CW50" s="326">
        <f t="shared" si="122"/>
        <v>2567581</v>
      </c>
      <c r="CX50" s="326">
        <f t="shared" ref="CX50:CY50" si="123">SUM(CX45:CX49)</f>
        <v>-161358</v>
      </c>
      <c r="CY50" s="326">
        <f t="shared" si="123"/>
        <v>4157216</v>
      </c>
      <c r="CZ50" s="326">
        <f t="shared" ref="CZ50:DA50" si="124">SUM(CZ45:CZ49)</f>
        <v>-519012</v>
      </c>
      <c r="DA50" s="326">
        <f t="shared" si="124"/>
        <v>1071758</v>
      </c>
      <c r="DB50" s="326">
        <f t="shared" ref="DB50" si="125">SUM(DB45:DB49)</f>
        <v>711448</v>
      </c>
      <c r="DC50" s="326">
        <f t="shared" ref="DC50" si="126">SUM(DC45:DC49)</f>
        <v>1493183</v>
      </c>
      <c r="DD50" s="326">
        <f t="shared" ref="DD50:DE50" si="127">SUM(DD45:DD49)</f>
        <v>2537005</v>
      </c>
      <c r="DE50" s="326">
        <f t="shared" si="127"/>
        <v>-338103</v>
      </c>
      <c r="DF50" s="326">
        <f t="shared" ref="DF50:DG50" si="128">SUM(DF45:DF49)</f>
        <v>5730956</v>
      </c>
      <c r="DG50" s="326">
        <f t="shared" si="128"/>
        <v>6499194</v>
      </c>
      <c r="DH50" s="326">
        <f t="shared" ref="DH50" si="129">SUM(DH45:DH49)</f>
        <v>-2122015</v>
      </c>
      <c r="DI50" s="349"/>
      <c r="DJ50" s="42">
        <f t="shared" si="113"/>
        <v>20279383</v>
      </c>
    </row>
    <row r="51" spans="1:114" s="37" customFormat="1" x14ac:dyDescent="0.2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45"/>
      <c r="AO51" s="45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311"/>
      <c r="BT51" s="311"/>
      <c r="BU51" s="311"/>
      <c r="BV51" s="311"/>
      <c r="BW51" s="432"/>
      <c r="BX51" s="432"/>
      <c r="BY51" s="432"/>
      <c r="BZ51" s="432"/>
      <c r="CA51" s="432"/>
      <c r="CB51" s="432"/>
      <c r="CC51" s="44"/>
      <c r="CD51" s="47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327"/>
      <c r="CW51" s="327"/>
      <c r="CX51" s="327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48"/>
      <c r="DJ51" s="46"/>
    </row>
    <row r="52" spans="1:114" s="37" customFormat="1" x14ac:dyDescent="0.25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56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1">
        <v>7643274</v>
      </c>
      <c r="V52" s="221">
        <v>9789408</v>
      </c>
      <c r="W52" s="221">
        <v>8539553</v>
      </c>
      <c r="X52" s="256">
        <v>6879853</v>
      </c>
      <c r="Y52" s="281">
        <v>6405758</v>
      </c>
      <c r="Z52" s="221">
        <v>7180031</v>
      </c>
      <c r="AA52" s="221">
        <v>8683552</v>
      </c>
      <c r="AB52" s="221">
        <v>8605808</v>
      </c>
      <c r="AC52" s="221">
        <v>7412413</v>
      </c>
      <c r="AD52" s="221">
        <v>5982118</v>
      </c>
      <c r="AE52" s="221">
        <v>4342548</v>
      </c>
      <c r="AF52" s="221">
        <v>5110297</v>
      </c>
      <c r="AG52" s="221">
        <v>6092252</v>
      </c>
      <c r="AH52" s="221">
        <v>6506803</v>
      </c>
      <c r="AI52" s="40">
        <v>7110027</v>
      </c>
      <c r="AJ52" s="361">
        <v>5995744</v>
      </c>
      <c r="AK52" s="39">
        <v>5030696</v>
      </c>
      <c r="AL52" s="40">
        <v>6323117</v>
      </c>
      <c r="AM52" s="40">
        <v>6435419</v>
      </c>
      <c r="AN52" s="40">
        <v>6826026</v>
      </c>
      <c r="AO52" s="40">
        <v>5974015</v>
      </c>
      <c r="AP52" s="221">
        <v>4687468</v>
      </c>
      <c r="AQ52" s="221">
        <v>4267669</v>
      </c>
      <c r="AR52" s="221">
        <v>4728312</v>
      </c>
      <c r="AS52" s="221">
        <v>5546741</v>
      </c>
      <c r="AT52" s="221">
        <v>6782656</v>
      </c>
      <c r="AU52" s="40"/>
      <c r="AV52" s="361"/>
      <c r="AW52" s="401">
        <f t="shared" ref="AW52:BF57" si="130">IF(ISERROR((O52-C52)/C52)=TRUE,0,(O52-C52)/C52)</f>
        <v>0.59902712036051697</v>
      </c>
      <c r="AX52" s="169">
        <f t="shared" si="130"/>
        <v>0.59659579303036259</v>
      </c>
      <c r="AY52" s="169">
        <f t="shared" si="130"/>
        <v>0.6028624630435897</v>
      </c>
      <c r="AZ52" s="169">
        <f t="shared" si="130"/>
        <v>0.8956234382091276</v>
      </c>
      <c r="BA52" s="169">
        <f t="shared" si="130"/>
        <v>1.0131788161811714</v>
      </c>
      <c r="BB52" s="169">
        <f t="shared" si="130"/>
        <v>0.83516227611531957</v>
      </c>
      <c r="BC52" s="169">
        <f t="shared" si="130"/>
        <v>1.0821165671557502</v>
      </c>
      <c r="BD52" s="169">
        <f t="shared" si="130"/>
        <v>1.0161145776580345</v>
      </c>
      <c r="BE52" s="169">
        <f t="shared" si="130"/>
        <v>0.78206007014985479</v>
      </c>
      <c r="BF52" s="169">
        <f t="shared" si="130"/>
        <v>0.59923543940915791</v>
      </c>
      <c r="BG52" s="169">
        <f t="shared" ref="BG52:BP57" si="131">IF(ISERROR((Y52-M52)/M52)=TRUE,0,(Y52-M52)/M52)</f>
        <v>0.43334416355337008</v>
      </c>
      <c r="BH52" s="169">
        <f t="shared" si="131"/>
        <v>0.43624659608275906</v>
      </c>
      <c r="BI52" s="169">
        <f t="shared" si="131"/>
        <v>0.36329123294582877</v>
      </c>
      <c r="BJ52" s="169">
        <f t="shared" si="131"/>
        <v>0.28813359407918321</v>
      </c>
      <c r="BK52" s="169">
        <f t="shared" si="131"/>
        <v>0.15950883489620535</v>
      </c>
      <c r="BL52" s="169">
        <f t="shared" si="131"/>
        <v>-1.8710405532645035E-2</v>
      </c>
      <c r="BM52" s="169">
        <f t="shared" si="131"/>
        <v>-0.18943554539232099</v>
      </c>
      <c r="BN52" s="169">
        <f t="shared" si="131"/>
        <v>-4.9564294261599015E-2</v>
      </c>
      <c r="BO52" s="169">
        <f t="shared" si="131"/>
        <v>-0.20292638992138709</v>
      </c>
      <c r="BP52" s="307">
        <f t="shared" si="131"/>
        <v>-0.33532211549462437</v>
      </c>
      <c r="BQ52" s="307">
        <f t="shared" ref="BQ52:BR57" si="132">IF(ISERROR((AI52-W52)/W52)=TRUE,0,(AI52-W52)/W52)</f>
        <v>-0.16740056534575054</v>
      </c>
      <c r="BR52" s="404">
        <f t="shared" si="132"/>
        <v>-0.12850696083186661</v>
      </c>
      <c r="BS52" s="404">
        <f t="shared" ref="BS52:CB57" si="133">IF(ISERROR((AK52-Y52)/Y52)=TRUE,0,(AK52-Y52)/Y52)</f>
        <v>-0.21466031030207511</v>
      </c>
      <c r="BT52" s="404">
        <f t="shared" si="133"/>
        <v>-0.11934683847465283</v>
      </c>
      <c r="BU52" s="404">
        <f t="shared" si="133"/>
        <v>-0.25889555334038422</v>
      </c>
      <c r="BV52" s="404">
        <f t="shared" si="133"/>
        <v>-0.20681172529064093</v>
      </c>
      <c r="BW52" s="430">
        <f t="shared" si="133"/>
        <v>-0.19405259798664753</v>
      </c>
      <c r="BX52" s="430">
        <f t="shared" si="133"/>
        <v>-0.21642000375117976</v>
      </c>
      <c r="BY52" s="430">
        <f t="shared" si="133"/>
        <v>-1.7243102436633975E-2</v>
      </c>
      <c r="BZ52" s="430">
        <f t="shared" si="133"/>
        <v>-7.4748101724811694E-2</v>
      </c>
      <c r="CA52" s="430">
        <f t="shared" si="133"/>
        <v>-8.9541765508058438E-2</v>
      </c>
      <c r="CB52" s="430">
        <f t="shared" si="133"/>
        <v>4.239455228627638E-2</v>
      </c>
      <c r="CC52" s="39">
        <f>O52-C52</f>
        <v>2386159.2400000002</v>
      </c>
      <c r="CD52" s="61">
        <f>P52-D52</f>
        <v>2496410.2200000002</v>
      </c>
      <c r="CE52" s="62">
        <f>Q52-E52</f>
        <v>2404404.5</v>
      </c>
      <c r="CF52" s="62">
        <f>R52-F52</f>
        <v>2880256.48</v>
      </c>
      <c r="CG52" s="62">
        <f>S52-G52</f>
        <v>2696254.12</v>
      </c>
      <c r="CH52" s="62">
        <f>T52-H52</f>
        <v>2446920.13</v>
      </c>
      <c r="CI52" s="62">
        <f>U52-I52</f>
        <v>3972358.49</v>
      </c>
      <c r="CJ52" s="62">
        <f>V52-J52</f>
        <v>4933826.82</v>
      </c>
      <c r="CK52" s="62">
        <f>W52-K52</f>
        <v>3747597.25</v>
      </c>
      <c r="CL52" s="62">
        <f>X52-L52</f>
        <v>2577889.1799999997</v>
      </c>
      <c r="CM52" s="62">
        <f>Y52-M52</f>
        <v>1936658.2800000003</v>
      </c>
      <c r="CN52" s="62">
        <f>Z52-N52</f>
        <v>2180867.8899999997</v>
      </c>
      <c r="CO52" s="62">
        <f>AA52-O52</f>
        <v>2314001.7599999998</v>
      </c>
      <c r="CP52" s="62">
        <f>AB52-P52</f>
        <v>1924973</v>
      </c>
      <c r="CQ52" s="62">
        <f>AC52-Q52</f>
        <v>1019695</v>
      </c>
      <c r="CR52" s="62">
        <f>AD52-R52</f>
        <v>-114062</v>
      </c>
      <c r="CS52" s="62">
        <f>AE52-S52</f>
        <v>-1014889</v>
      </c>
      <c r="CT52" s="62">
        <f>AF52-T52</f>
        <v>-266497</v>
      </c>
      <c r="CU52" s="62">
        <f>AG52-U52</f>
        <v>-1551022</v>
      </c>
      <c r="CV52" s="320">
        <f>AH52-V52</f>
        <v>-3282605</v>
      </c>
      <c r="CW52" s="320">
        <f>AI52-W52</f>
        <v>-1429526</v>
      </c>
      <c r="CX52" s="341">
        <f>AJ52-X52</f>
        <v>-884109</v>
      </c>
      <c r="CY52" s="341">
        <f>AK52-Y52</f>
        <v>-1375062</v>
      </c>
      <c r="CZ52" s="341">
        <f>AL52-Z52</f>
        <v>-856914</v>
      </c>
      <c r="DA52" s="341">
        <f>AM52-AA52</f>
        <v>-2248133</v>
      </c>
      <c r="DB52" s="341">
        <f>AN52-AB52</f>
        <v>-1779782</v>
      </c>
      <c r="DC52" s="341">
        <f>AO52-AC52</f>
        <v>-1438398</v>
      </c>
      <c r="DD52" s="341">
        <f>AP52-AD52</f>
        <v>-1294650</v>
      </c>
      <c r="DE52" s="341">
        <f>AQ52-AE52</f>
        <v>-74879</v>
      </c>
      <c r="DF52" s="341">
        <f>AR52-AF52</f>
        <v>-381985</v>
      </c>
      <c r="DG52" s="341">
        <f>AS52-AG52</f>
        <v>-545511</v>
      </c>
      <c r="DH52" s="341">
        <f>AT52-AH52</f>
        <v>275853</v>
      </c>
      <c r="DI52" s="348"/>
      <c r="DJ52" s="60">
        <f>IF(ISERROR(GETPIVOTDATA("VALUE",'CSS WK pvt'!$J$2,"DT_FILE",DJ$8,"COMMODITY",DJ$6,"TRIM_CAT",TRIM(B52),"TRIM_LINE",A51))=TRUE,0,GETPIVOTDATA("VALUE",'CSS WK pvt'!$J$2,"DT_FILE",DJ$8,"COMMODITY",DJ$6,"TRIM_CAT",TRIM(B52),"TRIM_LINE",A51))</f>
        <v>6782656</v>
      </c>
    </row>
    <row r="53" spans="1:114" s="37" customFormat="1" x14ac:dyDescent="0.25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56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1">
        <v>1288769</v>
      </c>
      <c r="V53" s="221">
        <v>1443673</v>
      </c>
      <c r="W53" s="221">
        <v>1236078</v>
      </c>
      <c r="X53" s="256">
        <v>975112</v>
      </c>
      <c r="Y53" s="281">
        <v>1036485</v>
      </c>
      <c r="Z53" s="221">
        <v>1180693</v>
      </c>
      <c r="AA53" s="221">
        <v>1468129</v>
      </c>
      <c r="AB53" s="221">
        <v>1368611</v>
      </c>
      <c r="AC53" s="221">
        <v>1252466</v>
      </c>
      <c r="AD53" s="221">
        <v>1085754</v>
      </c>
      <c r="AE53" s="221">
        <v>1170045</v>
      </c>
      <c r="AF53" s="221">
        <v>1254406</v>
      </c>
      <c r="AG53" s="221">
        <v>1352970</v>
      </c>
      <c r="AH53" s="221">
        <v>1284599</v>
      </c>
      <c r="AI53" s="40">
        <v>1523023</v>
      </c>
      <c r="AJ53" s="361">
        <v>1262772</v>
      </c>
      <c r="AK53" s="39">
        <v>1099088</v>
      </c>
      <c r="AL53" s="40">
        <v>1446591</v>
      </c>
      <c r="AM53" s="40">
        <v>1648647</v>
      </c>
      <c r="AN53" s="40">
        <v>1765863</v>
      </c>
      <c r="AO53" s="40">
        <v>1527189</v>
      </c>
      <c r="AP53" s="221">
        <v>1309748</v>
      </c>
      <c r="AQ53" s="221">
        <v>1142391</v>
      </c>
      <c r="AR53" s="221">
        <v>1271147</v>
      </c>
      <c r="AS53" s="221">
        <v>1439967</v>
      </c>
      <c r="AT53" s="221">
        <v>1191538</v>
      </c>
      <c r="AU53" s="40"/>
      <c r="AV53" s="361"/>
      <c r="AW53" s="401">
        <f t="shared" si="130"/>
        <v>0.11916236835149713</v>
      </c>
      <c r="AX53" s="169">
        <f t="shared" si="130"/>
        <v>-1.2513337437653557E-2</v>
      </c>
      <c r="AY53" s="169">
        <f t="shared" si="130"/>
        <v>-1.7450948131790552E-2</v>
      </c>
      <c r="AZ53" s="169">
        <f t="shared" si="130"/>
        <v>0.13639197939136496</v>
      </c>
      <c r="BA53" s="169">
        <f t="shared" si="130"/>
        <v>0.21935345187979399</v>
      </c>
      <c r="BB53" s="169">
        <f t="shared" si="130"/>
        <v>0.12217170045500306</v>
      </c>
      <c r="BC53" s="169">
        <f t="shared" si="130"/>
        <v>0.18767475437520262</v>
      </c>
      <c r="BD53" s="169">
        <f t="shared" si="130"/>
        <v>4.8855638736877503E-2</v>
      </c>
      <c r="BE53" s="169">
        <f t="shared" si="130"/>
        <v>-3.2227431431317989E-2</v>
      </c>
      <c r="BF53" s="169">
        <f t="shared" si="130"/>
        <v>-0.17183210675938818</v>
      </c>
      <c r="BG53" s="169">
        <f t="shared" si="131"/>
        <v>-0.16810656942626773</v>
      </c>
      <c r="BH53" s="169">
        <f t="shared" si="131"/>
        <v>-0.12376635727774385</v>
      </c>
      <c r="BI53" s="169">
        <f t="shared" si="131"/>
        <v>-4.5488948688967537E-2</v>
      </c>
      <c r="BJ53" s="169">
        <f t="shared" si="131"/>
        <v>6.0246321894421922E-3</v>
      </c>
      <c r="BK53" s="169">
        <f t="shared" si="131"/>
        <v>1.8480329175272821E-2</v>
      </c>
      <c r="BL53" s="169">
        <f t="shared" si="131"/>
        <v>-6.2162645404203604E-2</v>
      </c>
      <c r="BM53" s="169">
        <f t="shared" si="131"/>
        <v>0.11912589108167487</v>
      </c>
      <c r="BN53" s="169">
        <f t="shared" si="131"/>
        <v>0.25281617627231046</v>
      </c>
      <c r="BO53" s="169">
        <f t="shared" si="131"/>
        <v>4.9815754413707967E-2</v>
      </c>
      <c r="BP53" s="307">
        <f t="shared" si="131"/>
        <v>-0.11018700218124187</v>
      </c>
      <c r="BQ53" s="307">
        <f t="shared" si="132"/>
        <v>0.23214149916105617</v>
      </c>
      <c r="BR53" s="404">
        <f t="shared" si="132"/>
        <v>0.29500201002551502</v>
      </c>
      <c r="BS53" s="404">
        <f t="shared" si="133"/>
        <v>6.0399330429287447E-2</v>
      </c>
      <c r="BT53" s="404">
        <f t="shared" si="133"/>
        <v>0.22520502789463476</v>
      </c>
      <c r="BU53" s="404">
        <f t="shared" si="133"/>
        <v>0.12295785997007075</v>
      </c>
      <c r="BV53" s="404">
        <f t="shared" si="133"/>
        <v>0.29025924824511862</v>
      </c>
      <c r="BW53" s="430">
        <f t="shared" si="133"/>
        <v>0.21934567485265069</v>
      </c>
      <c r="BX53" s="430">
        <f t="shared" si="133"/>
        <v>0.20630271682167414</v>
      </c>
      <c r="BY53" s="430">
        <f t="shared" si="133"/>
        <v>-2.3634988397882133E-2</v>
      </c>
      <c r="BZ53" s="430">
        <f t="shared" si="133"/>
        <v>1.3345758869138063E-2</v>
      </c>
      <c r="CA53" s="430">
        <f t="shared" si="133"/>
        <v>6.4300760549014388E-2</v>
      </c>
      <c r="CB53" s="430">
        <f t="shared" si="133"/>
        <v>-7.2443618592261089E-2</v>
      </c>
      <c r="CC53" s="39">
        <f>O53-C53</f>
        <v>163768.09000000008</v>
      </c>
      <c r="CD53" s="61">
        <f>P53-D53</f>
        <v>-17239.050000000047</v>
      </c>
      <c r="CE53" s="62">
        <f>Q53-E53</f>
        <v>-21841.280000000028</v>
      </c>
      <c r="CF53" s="62">
        <f>R53-F53</f>
        <v>138951.93000000005</v>
      </c>
      <c r="CG53" s="62">
        <f>S53-G53</f>
        <v>188078.20999999996</v>
      </c>
      <c r="CH53" s="62">
        <f>T53-H53</f>
        <v>109008.93000000005</v>
      </c>
      <c r="CI53" s="62">
        <f>U53-I53</f>
        <v>203649.53000000003</v>
      </c>
      <c r="CJ53" s="62">
        <f>V53-J53</f>
        <v>67246.209999999963</v>
      </c>
      <c r="CK53" s="62">
        <f>W53-K53</f>
        <v>-41162.169999999925</v>
      </c>
      <c r="CL53" s="62">
        <f>X53-L53</f>
        <v>-202320.75</v>
      </c>
      <c r="CM53" s="62">
        <f>Y53-M53</f>
        <v>-209449.83000000007</v>
      </c>
      <c r="CN53" s="62">
        <f>Z53-N53</f>
        <v>-166770.66999999993</v>
      </c>
      <c r="CO53" s="62">
        <f>AA53-O53</f>
        <v>-69966.340000000084</v>
      </c>
      <c r="CP53" s="62">
        <f>AB53-P53</f>
        <v>8196</v>
      </c>
      <c r="CQ53" s="62">
        <f>AC53-Q53</f>
        <v>22726</v>
      </c>
      <c r="CR53" s="62">
        <f>AD53-R53</f>
        <v>-71967</v>
      </c>
      <c r="CS53" s="62">
        <f>AE53-S53</f>
        <v>124546</v>
      </c>
      <c r="CT53" s="62">
        <f>AF53-T53</f>
        <v>253137</v>
      </c>
      <c r="CU53" s="62">
        <f>AG53-U53</f>
        <v>64201</v>
      </c>
      <c r="CV53" s="320">
        <f>AH53-V53</f>
        <v>-159074</v>
      </c>
      <c r="CW53" s="320">
        <f>AI53-W53</f>
        <v>286945</v>
      </c>
      <c r="CX53" s="341">
        <f>AJ53-X53</f>
        <v>287660</v>
      </c>
      <c r="CY53" s="341">
        <f>AK53-Y53</f>
        <v>62603</v>
      </c>
      <c r="CZ53" s="341">
        <f>AL53-Z53</f>
        <v>265898</v>
      </c>
      <c r="DA53" s="341">
        <f>AM53-AA53</f>
        <v>180518</v>
      </c>
      <c r="DB53" s="341">
        <f>AN53-AB53</f>
        <v>397252</v>
      </c>
      <c r="DC53" s="341">
        <f>AO53-AC53</f>
        <v>274723</v>
      </c>
      <c r="DD53" s="341">
        <f>AP53-AD53</f>
        <v>223994</v>
      </c>
      <c r="DE53" s="341">
        <f>AQ53-AE53</f>
        <v>-27654</v>
      </c>
      <c r="DF53" s="341">
        <f>AR53-AF53</f>
        <v>16741</v>
      </c>
      <c r="DG53" s="341">
        <f>AS53-AG53</f>
        <v>86997</v>
      </c>
      <c r="DH53" s="341">
        <f>AT53-AH53</f>
        <v>-93061</v>
      </c>
      <c r="DI53" s="348"/>
      <c r="DJ53" s="60">
        <f>IF(ISERROR(GETPIVOTDATA("VALUE",'CSS WK pvt'!$J$2,"DT_FILE",DJ$8,"COMMODITY",DJ$6,"TRIM_CAT",TRIM(B53),"TRIM_LINE",A51))=TRUE,0,GETPIVOTDATA("VALUE",'CSS WK pvt'!$J$2,"DT_FILE",DJ$8,"COMMODITY",DJ$6,"TRIM_CAT",TRIM(B53),"TRIM_LINE",A51))</f>
        <v>1191538</v>
      </c>
    </row>
    <row r="54" spans="1:114" s="37" customFormat="1" x14ac:dyDescent="0.25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56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1">
        <v>843151</v>
      </c>
      <c r="V54" s="221">
        <v>983316</v>
      </c>
      <c r="W54" s="221">
        <v>971701</v>
      </c>
      <c r="X54" s="256">
        <v>848511</v>
      </c>
      <c r="Y54" s="281">
        <v>821920</v>
      </c>
      <c r="Z54" s="221">
        <v>903468</v>
      </c>
      <c r="AA54" s="221">
        <v>886040</v>
      </c>
      <c r="AB54" s="221">
        <v>941395</v>
      </c>
      <c r="AC54" s="221">
        <v>832580</v>
      </c>
      <c r="AD54" s="221">
        <v>761989</v>
      </c>
      <c r="AE54" s="221">
        <v>674791</v>
      </c>
      <c r="AF54" s="221">
        <v>689053</v>
      </c>
      <c r="AG54" s="221">
        <v>776716</v>
      </c>
      <c r="AH54" s="221">
        <v>831600</v>
      </c>
      <c r="AI54" s="40">
        <v>948704</v>
      </c>
      <c r="AJ54" s="361">
        <v>886312</v>
      </c>
      <c r="AK54" s="39">
        <v>863082</v>
      </c>
      <c r="AL54" s="40">
        <v>925029</v>
      </c>
      <c r="AM54" s="40">
        <v>899582</v>
      </c>
      <c r="AN54" s="40">
        <v>953455</v>
      </c>
      <c r="AO54" s="40">
        <v>941012</v>
      </c>
      <c r="AP54" s="221">
        <v>879782</v>
      </c>
      <c r="AQ54" s="221">
        <v>747692</v>
      </c>
      <c r="AR54" s="221">
        <v>761309</v>
      </c>
      <c r="AS54" s="221">
        <v>762786</v>
      </c>
      <c r="AT54" s="221">
        <v>830888</v>
      </c>
      <c r="AU54" s="40"/>
      <c r="AV54" s="361"/>
      <c r="AW54" s="401">
        <f t="shared" si="130"/>
        <v>0.61731452538811848</v>
      </c>
      <c r="AX54" s="169">
        <f t="shared" si="130"/>
        <v>1.3459716061655784</v>
      </c>
      <c r="AY54" s="169">
        <f t="shared" si="130"/>
        <v>1.2712137366017513</v>
      </c>
      <c r="AZ54" s="169">
        <f t="shared" si="130"/>
        <v>1.0247935856337076</v>
      </c>
      <c r="BA54" s="169">
        <f t="shared" si="130"/>
        <v>0.98745610205819268</v>
      </c>
      <c r="BB54" s="169">
        <f t="shared" si="130"/>
        <v>0.67220168101619326</v>
      </c>
      <c r="BC54" s="169">
        <f t="shared" si="130"/>
        <v>0.69167021091369651</v>
      </c>
      <c r="BD54" s="169">
        <f t="shared" si="130"/>
        <v>0.6372151172586088</v>
      </c>
      <c r="BE54" s="169">
        <f t="shared" si="130"/>
        <v>0.62528951223685192</v>
      </c>
      <c r="BF54" s="169">
        <f t="shared" si="130"/>
        <v>0.65174673018246432</v>
      </c>
      <c r="BG54" s="169">
        <f t="shared" si="131"/>
        <v>0.44626109429380556</v>
      </c>
      <c r="BH54" s="169">
        <f t="shared" si="131"/>
        <v>0.5641546693687538</v>
      </c>
      <c r="BI54" s="169">
        <f t="shared" si="131"/>
        <v>4.9605554479804512E-2</v>
      </c>
      <c r="BJ54" s="169">
        <f t="shared" si="131"/>
        <v>-0.22352579229410829</v>
      </c>
      <c r="BK54" s="169">
        <f t="shared" si="131"/>
        <v>-0.32716240940799213</v>
      </c>
      <c r="BL54" s="169">
        <f t="shared" si="131"/>
        <v>-0.1836502715848341</v>
      </c>
      <c r="BM54" s="169">
        <f t="shared" si="131"/>
        <v>-0.1141289650084151</v>
      </c>
      <c r="BN54" s="169">
        <f t="shared" si="131"/>
        <v>-5.0421627223379055E-2</v>
      </c>
      <c r="BO54" s="169">
        <f t="shared" si="131"/>
        <v>-7.8793715479196488E-2</v>
      </c>
      <c r="BP54" s="307">
        <f t="shared" si="131"/>
        <v>-0.15429017731837985</v>
      </c>
      <c r="BQ54" s="307">
        <f t="shared" si="132"/>
        <v>-2.3666745223067588E-2</v>
      </c>
      <c r="BR54" s="404">
        <f t="shared" si="132"/>
        <v>4.4549805482781014E-2</v>
      </c>
      <c r="BS54" s="404">
        <f t="shared" si="133"/>
        <v>5.0080299785867241E-2</v>
      </c>
      <c r="BT54" s="404">
        <f t="shared" si="133"/>
        <v>2.3864707991871324E-2</v>
      </c>
      <c r="BU54" s="404">
        <f t="shared" si="133"/>
        <v>1.5283734368651528E-2</v>
      </c>
      <c r="BV54" s="404">
        <f t="shared" si="133"/>
        <v>1.2810775498064043E-2</v>
      </c>
      <c r="BW54" s="430">
        <f t="shared" si="133"/>
        <v>0.13023613346465204</v>
      </c>
      <c r="BX54" s="430">
        <f t="shared" si="133"/>
        <v>0.15458622106093395</v>
      </c>
      <c r="BY54" s="430">
        <f t="shared" si="133"/>
        <v>0.10803493229755584</v>
      </c>
      <c r="BZ54" s="430">
        <f t="shared" si="133"/>
        <v>0.10486276091969704</v>
      </c>
      <c r="CA54" s="430">
        <f t="shared" si="133"/>
        <v>-1.7934483131543576E-2</v>
      </c>
      <c r="CB54" s="430">
        <f t="shared" si="133"/>
        <v>-8.5618085618085614E-4</v>
      </c>
      <c r="CC54" s="39">
        <f>O54-C54</f>
        <v>322210.14999999997</v>
      </c>
      <c r="CD54" s="61">
        <f>P54-D54</f>
        <v>695597.48</v>
      </c>
      <c r="CE54" s="62">
        <f>Q54-E54</f>
        <v>692590.13</v>
      </c>
      <c r="CF54" s="62">
        <f>R54-F54</f>
        <v>472419.8</v>
      </c>
      <c r="CG54" s="62">
        <f>S54-G54</f>
        <v>378459.17</v>
      </c>
      <c r="CH54" s="62">
        <f>T54-H54</f>
        <v>291697.53000000003</v>
      </c>
      <c r="CI54" s="62">
        <f>U54-I54</f>
        <v>344737.66</v>
      </c>
      <c r="CJ54" s="62">
        <f>V54-J54</f>
        <v>382713.18999999994</v>
      </c>
      <c r="CK54" s="62">
        <f>W54-K54</f>
        <v>373837.67000000004</v>
      </c>
      <c r="CL54" s="62">
        <f>X54-L54</f>
        <v>334805.73</v>
      </c>
      <c r="CM54" s="62">
        <f>Y54-M54</f>
        <v>253613.20999999996</v>
      </c>
      <c r="CN54" s="62">
        <f>Z54-N54</f>
        <v>325860.16000000003</v>
      </c>
      <c r="CO54" s="62">
        <f>AA54-O54</f>
        <v>41875.260000000009</v>
      </c>
      <c r="CP54" s="62">
        <f>AB54-P54</f>
        <v>-271002</v>
      </c>
      <c r="CQ54" s="62">
        <f>AC54-Q54</f>
        <v>-404836</v>
      </c>
      <c r="CR54" s="62">
        <f>AD54-R54</f>
        <v>-171421</v>
      </c>
      <c r="CS54" s="62">
        <f>AE54-S54</f>
        <v>-86935</v>
      </c>
      <c r="CT54" s="62">
        <f>AF54-T54</f>
        <v>-36588</v>
      </c>
      <c r="CU54" s="62">
        <f>AG54-U54</f>
        <v>-66435</v>
      </c>
      <c r="CV54" s="320">
        <f>AH54-V54</f>
        <v>-151716</v>
      </c>
      <c r="CW54" s="320">
        <f>AI54-W54</f>
        <v>-22997</v>
      </c>
      <c r="CX54" s="341">
        <f>AJ54-X54</f>
        <v>37801</v>
      </c>
      <c r="CY54" s="341">
        <f>AK54-Y54</f>
        <v>41162</v>
      </c>
      <c r="CZ54" s="341">
        <f>AL54-Z54</f>
        <v>21561</v>
      </c>
      <c r="DA54" s="341">
        <f>AM54-AA54</f>
        <v>13542</v>
      </c>
      <c r="DB54" s="341">
        <f>AN54-AB54</f>
        <v>12060</v>
      </c>
      <c r="DC54" s="341">
        <f>AO54-AC54</f>
        <v>108432</v>
      </c>
      <c r="DD54" s="341">
        <f>AP54-AD54</f>
        <v>117793</v>
      </c>
      <c r="DE54" s="341">
        <f>AQ54-AE54</f>
        <v>72901</v>
      </c>
      <c r="DF54" s="341">
        <f>AR54-AF54</f>
        <v>72256</v>
      </c>
      <c r="DG54" s="341">
        <f>AS54-AG54</f>
        <v>-13930</v>
      </c>
      <c r="DH54" s="341">
        <f>AT54-AH54</f>
        <v>-712</v>
      </c>
      <c r="DI54" s="348"/>
      <c r="DJ54" s="60">
        <f>IF(ISERROR(GETPIVOTDATA("VALUE",'CSS WK pvt'!$J$2,"DT_FILE",DJ$8,"COMMODITY",DJ$6,"TRIM_CAT",TRIM(B54),"TRIM_LINE",A51))=TRUE,0,GETPIVOTDATA("VALUE",'CSS WK pvt'!$J$2,"DT_FILE",DJ$8,"COMMODITY",DJ$6,"TRIM_CAT",TRIM(B54),"TRIM_LINE",A51))</f>
        <v>830888</v>
      </c>
    </row>
    <row r="55" spans="1:114" s="37" customFormat="1" x14ac:dyDescent="0.25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56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1">
        <v>773168</v>
      </c>
      <c r="V55" s="221">
        <v>785592</v>
      </c>
      <c r="W55" s="221">
        <v>919818</v>
      </c>
      <c r="X55" s="256">
        <v>779851</v>
      </c>
      <c r="Y55" s="281">
        <v>626890</v>
      </c>
      <c r="Z55" s="221">
        <v>718514</v>
      </c>
      <c r="AA55" s="221">
        <v>665644</v>
      </c>
      <c r="AB55" s="221">
        <v>802400</v>
      </c>
      <c r="AC55" s="221">
        <v>643853</v>
      </c>
      <c r="AD55" s="221">
        <v>591435</v>
      </c>
      <c r="AE55" s="221">
        <v>612334</v>
      </c>
      <c r="AF55" s="221">
        <v>601528</v>
      </c>
      <c r="AG55" s="221">
        <v>642731</v>
      </c>
      <c r="AH55" s="221">
        <v>689772</v>
      </c>
      <c r="AI55" s="40">
        <v>1136362</v>
      </c>
      <c r="AJ55" s="361">
        <v>951031</v>
      </c>
      <c r="AK55" s="39">
        <v>1119834</v>
      </c>
      <c r="AL55" s="40">
        <v>935046</v>
      </c>
      <c r="AM55" s="40">
        <v>952510</v>
      </c>
      <c r="AN55" s="40">
        <v>951255</v>
      </c>
      <c r="AO55" s="40">
        <v>870871</v>
      </c>
      <c r="AP55" s="221">
        <v>762675</v>
      </c>
      <c r="AQ55" s="221">
        <v>613830</v>
      </c>
      <c r="AR55" s="221">
        <v>582162</v>
      </c>
      <c r="AS55" s="221">
        <v>652069</v>
      </c>
      <c r="AT55" s="221">
        <v>748289</v>
      </c>
      <c r="AU55" s="40"/>
      <c r="AV55" s="361"/>
      <c r="AW55" s="401">
        <f t="shared" si="130"/>
        <v>0.60947080664824571</v>
      </c>
      <c r="AX55" s="169">
        <f t="shared" si="130"/>
        <v>1.4694553559078425</v>
      </c>
      <c r="AY55" s="169">
        <f t="shared" si="130"/>
        <v>1.4520154185944474</v>
      </c>
      <c r="AZ55" s="169">
        <f t="shared" si="130"/>
        <v>1.6013179954001961</v>
      </c>
      <c r="BA55" s="169">
        <f t="shared" si="130"/>
        <v>1.0878300926923785</v>
      </c>
      <c r="BB55" s="169">
        <f t="shared" si="130"/>
        <v>0.87740171525826283</v>
      </c>
      <c r="BC55" s="169">
        <f t="shared" si="130"/>
        <v>1.0741554683031675</v>
      </c>
      <c r="BD55" s="169">
        <f t="shared" si="130"/>
        <v>0.94241602568881233</v>
      </c>
      <c r="BE55" s="169">
        <f t="shared" si="130"/>
        <v>0.95972755590195613</v>
      </c>
      <c r="BF55" s="169">
        <f t="shared" si="130"/>
        <v>0.84852150705852958</v>
      </c>
      <c r="BG55" s="169">
        <f t="shared" si="131"/>
        <v>0.50868896207113734</v>
      </c>
      <c r="BH55" s="169">
        <f t="shared" si="131"/>
        <v>0.73166234827975052</v>
      </c>
      <c r="BI55" s="169">
        <f t="shared" si="131"/>
        <v>2.566021124861622E-2</v>
      </c>
      <c r="BJ55" s="169">
        <f t="shared" si="131"/>
        <v>-0.32413765220379642</v>
      </c>
      <c r="BK55" s="169">
        <f t="shared" si="131"/>
        <v>-0.44037308866375086</v>
      </c>
      <c r="BL55" s="169">
        <f t="shared" si="131"/>
        <v>-0.34125510541633575</v>
      </c>
      <c r="BM55" s="169">
        <f t="shared" si="131"/>
        <v>-0.18221895763079696</v>
      </c>
      <c r="BN55" s="169">
        <f t="shared" si="131"/>
        <v>-0.17039546090213742</v>
      </c>
      <c r="BO55" s="169">
        <f t="shared" si="131"/>
        <v>-0.16870460236326387</v>
      </c>
      <c r="BP55" s="307">
        <f t="shared" si="131"/>
        <v>-0.12197171050621697</v>
      </c>
      <c r="BQ55" s="307">
        <f t="shared" si="132"/>
        <v>0.23542048535688581</v>
      </c>
      <c r="BR55" s="404">
        <f t="shared" si="132"/>
        <v>0.21950346925245975</v>
      </c>
      <c r="BS55" s="404">
        <f t="shared" si="133"/>
        <v>0.78633253042798579</v>
      </c>
      <c r="BT55" s="404">
        <f t="shared" si="133"/>
        <v>0.30136086422811525</v>
      </c>
      <c r="BU55" s="404">
        <f t="shared" si="133"/>
        <v>0.43096009278232811</v>
      </c>
      <c r="BV55" s="404">
        <f t="shared" si="133"/>
        <v>0.18551221335992024</v>
      </c>
      <c r="BW55" s="430">
        <f t="shared" si="133"/>
        <v>0.35259290552346578</v>
      </c>
      <c r="BX55" s="430">
        <f t="shared" si="133"/>
        <v>0.28953308478531031</v>
      </c>
      <c r="BY55" s="430">
        <f t="shared" si="133"/>
        <v>2.4431111125627516E-3</v>
      </c>
      <c r="BZ55" s="430">
        <f t="shared" si="133"/>
        <v>-3.2194677554494552E-2</v>
      </c>
      <c r="CA55" s="430">
        <f t="shared" si="133"/>
        <v>1.452862861757096E-2</v>
      </c>
      <c r="CB55" s="430">
        <f t="shared" si="133"/>
        <v>8.4835278903753711E-2</v>
      </c>
      <c r="CC55" s="39">
        <f>O55-C55</f>
        <v>245758.37</v>
      </c>
      <c r="CD55" s="61">
        <f>P55-D55</f>
        <v>706460.5</v>
      </c>
      <c r="CE55" s="62">
        <f>Q55-E55</f>
        <v>681296.51</v>
      </c>
      <c r="CF55" s="62">
        <f>R55-F55</f>
        <v>552680.18999999994</v>
      </c>
      <c r="CG55" s="62">
        <f>S55-G55</f>
        <v>390137.1</v>
      </c>
      <c r="CH55" s="62">
        <f>T55-H55</f>
        <v>338864.44</v>
      </c>
      <c r="CI55" s="62">
        <f>U55-I55</f>
        <v>400405.2</v>
      </c>
      <c r="CJ55" s="62">
        <f>V55-J55</f>
        <v>381151.35</v>
      </c>
      <c r="CK55" s="62">
        <f>W55-K55</f>
        <v>450457.86</v>
      </c>
      <c r="CL55" s="62">
        <f>X55-L55</f>
        <v>357972.76</v>
      </c>
      <c r="CM55" s="62">
        <f>Y55-M55</f>
        <v>211370.28999999998</v>
      </c>
      <c r="CN55" s="62">
        <f>Z55-N55</f>
        <v>303586.69</v>
      </c>
      <c r="CO55" s="62">
        <f>AA55-O55</f>
        <v>16653.239999999991</v>
      </c>
      <c r="CP55" s="62">
        <f>AB55-P55</f>
        <v>-384824</v>
      </c>
      <c r="CQ55" s="62">
        <f>AC55-Q55</f>
        <v>-506651</v>
      </c>
      <c r="CR55" s="62">
        <f>AD55-R55</f>
        <v>-306386</v>
      </c>
      <c r="CS55" s="62">
        <f>AE55-S55</f>
        <v>-136441</v>
      </c>
      <c r="CT55" s="62">
        <f>AF55-T55</f>
        <v>-123550</v>
      </c>
      <c r="CU55" s="62">
        <f>AG55-U55</f>
        <v>-130437</v>
      </c>
      <c r="CV55" s="320">
        <f>AH55-V55</f>
        <v>-95820</v>
      </c>
      <c r="CW55" s="320">
        <f>AI55-W55</f>
        <v>216544</v>
      </c>
      <c r="CX55" s="341">
        <f>AJ55-X55</f>
        <v>171180</v>
      </c>
      <c r="CY55" s="341">
        <f>AK55-Y55</f>
        <v>492944</v>
      </c>
      <c r="CZ55" s="341">
        <f>AL55-Z55</f>
        <v>216532</v>
      </c>
      <c r="DA55" s="341">
        <f>AM55-AA55</f>
        <v>286866</v>
      </c>
      <c r="DB55" s="341">
        <f>AN55-AB55</f>
        <v>148855</v>
      </c>
      <c r="DC55" s="341">
        <f>AO55-AC55</f>
        <v>227018</v>
      </c>
      <c r="DD55" s="341">
        <f>AP55-AD55</f>
        <v>171240</v>
      </c>
      <c r="DE55" s="341">
        <f>AQ55-AE55</f>
        <v>1496</v>
      </c>
      <c r="DF55" s="341">
        <f>AR55-AF55</f>
        <v>-19366</v>
      </c>
      <c r="DG55" s="341">
        <f>AS55-AG55</f>
        <v>9338</v>
      </c>
      <c r="DH55" s="341">
        <f>AT55-AH55</f>
        <v>58517</v>
      </c>
      <c r="DI55" s="348"/>
      <c r="DJ55" s="60">
        <f>IF(ISERROR(GETPIVOTDATA("VALUE",'CSS WK pvt'!$J$2,"DT_FILE",DJ$8,"COMMODITY",DJ$6,"TRIM_CAT",TRIM(B55),"TRIM_LINE",A51))=TRUE,0,GETPIVOTDATA("VALUE",'CSS WK pvt'!$J$2,"DT_FILE",DJ$8,"COMMODITY",DJ$6,"TRIM_CAT",TRIM(B55),"TRIM_LINE",A51))</f>
        <v>748289</v>
      </c>
    </row>
    <row r="56" spans="1:114" s="37" customFormat="1" x14ac:dyDescent="0.25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56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1">
        <v>378147</v>
      </c>
      <c r="V56" s="221">
        <v>736350</v>
      </c>
      <c r="W56" s="221">
        <v>378970</v>
      </c>
      <c r="X56" s="256">
        <v>824416</v>
      </c>
      <c r="Y56" s="281">
        <v>837929</v>
      </c>
      <c r="Z56" s="221">
        <v>397373</v>
      </c>
      <c r="AA56" s="221">
        <v>374291</v>
      </c>
      <c r="AB56" s="221">
        <v>718416</v>
      </c>
      <c r="AC56" s="221">
        <v>607477</v>
      </c>
      <c r="AD56" s="221">
        <v>613163</v>
      </c>
      <c r="AE56" s="221">
        <v>666650</v>
      </c>
      <c r="AF56" s="221">
        <v>859704</v>
      </c>
      <c r="AG56" s="221">
        <v>783203</v>
      </c>
      <c r="AH56" s="221">
        <v>779947</v>
      </c>
      <c r="AI56" s="40">
        <v>1869056</v>
      </c>
      <c r="AJ56" s="361">
        <v>1218986</v>
      </c>
      <c r="AK56" s="39">
        <v>1818170</v>
      </c>
      <c r="AL56" s="40">
        <v>1219913</v>
      </c>
      <c r="AM56" s="40">
        <v>1395591</v>
      </c>
      <c r="AN56" s="40">
        <v>884667</v>
      </c>
      <c r="AO56" s="40">
        <v>1076831</v>
      </c>
      <c r="AP56" s="221">
        <v>1019225</v>
      </c>
      <c r="AQ56" s="221">
        <v>846271</v>
      </c>
      <c r="AR56" s="221">
        <v>1127133</v>
      </c>
      <c r="AS56" s="221">
        <v>1213943</v>
      </c>
      <c r="AT56" s="221">
        <v>1248756</v>
      </c>
      <c r="AU56" s="40"/>
      <c r="AV56" s="361"/>
      <c r="AW56" s="401">
        <f t="shared" si="130"/>
        <v>0.39845360329034851</v>
      </c>
      <c r="AX56" s="169">
        <f t="shared" si="130"/>
        <v>0.61604135295301932</v>
      </c>
      <c r="AY56" s="169">
        <f t="shared" si="130"/>
        <v>1.0174718185184428</v>
      </c>
      <c r="AZ56" s="169">
        <f t="shared" si="130"/>
        <v>0.64383498564573027</v>
      </c>
      <c r="BA56" s="169">
        <f t="shared" si="130"/>
        <v>3.5040958005851963</v>
      </c>
      <c r="BB56" s="169">
        <f t="shared" si="130"/>
        <v>4.3920949526214423</v>
      </c>
      <c r="BC56" s="169">
        <f t="shared" si="130"/>
        <v>1.122987496871495</v>
      </c>
      <c r="BD56" s="169">
        <f t="shared" si="130"/>
        <v>2.4265412106321196</v>
      </c>
      <c r="BE56" s="169">
        <f t="shared" si="130"/>
        <v>1.6154442545700916</v>
      </c>
      <c r="BF56" s="169">
        <f t="shared" si="130"/>
        <v>3.8298650938937664</v>
      </c>
      <c r="BG56" s="169">
        <f t="shared" si="131"/>
        <v>0.57703511323412837</v>
      </c>
      <c r="BH56" s="169">
        <f t="shared" si="131"/>
        <v>1.9011232358818715</v>
      </c>
      <c r="BI56" s="169">
        <f t="shared" si="131"/>
        <v>-0.26460540474779259</v>
      </c>
      <c r="BJ56" s="169">
        <f t="shared" si="131"/>
        <v>0.2824368613842298</v>
      </c>
      <c r="BK56" s="169">
        <f t="shared" si="131"/>
        <v>0.20108150857594781</v>
      </c>
      <c r="BL56" s="169">
        <f t="shared" si="131"/>
        <v>0.71762039755283147</v>
      </c>
      <c r="BM56" s="169">
        <f t="shared" si="131"/>
        <v>-0.17317702681081859</v>
      </c>
      <c r="BN56" s="169">
        <f t="shared" si="131"/>
        <v>-0.25392863713521036</v>
      </c>
      <c r="BO56" s="169">
        <f t="shared" si="131"/>
        <v>1.0711601572933278</v>
      </c>
      <c r="BP56" s="307">
        <f t="shared" si="131"/>
        <v>5.9206898893189377E-2</v>
      </c>
      <c r="BQ56" s="307">
        <f t="shared" si="132"/>
        <v>3.9319365648995963</v>
      </c>
      <c r="BR56" s="404">
        <f t="shared" si="132"/>
        <v>0.47860546132049842</v>
      </c>
      <c r="BS56" s="404">
        <f t="shared" si="133"/>
        <v>1.1698377786184748</v>
      </c>
      <c r="BT56" s="404">
        <f t="shared" si="133"/>
        <v>2.0699443595815517</v>
      </c>
      <c r="BU56" s="404">
        <f t="shared" si="133"/>
        <v>2.7286255881119237</v>
      </c>
      <c r="BV56" s="404">
        <f t="shared" si="133"/>
        <v>0.23141327587358856</v>
      </c>
      <c r="BW56" s="430">
        <f t="shared" si="133"/>
        <v>0.77262842873063509</v>
      </c>
      <c r="BX56" s="430">
        <f t="shared" si="133"/>
        <v>0.66224152468430086</v>
      </c>
      <c r="BY56" s="430">
        <f t="shared" si="133"/>
        <v>0.26943823595589889</v>
      </c>
      <c r="BZ56" s="430">
        <f t="shared" si="133"/>
        <v>0.31107101979285895</v>
      </c>
      <c r="CA56" s="430">
        <f t="shared" si="133"/>
        <v>0.54997235710282011</v>
      </c>
      <c r="CB56" s="430">
        <f t="shared" si="133"/>
        <v>0.6010780219681594</v>
      </c>
      <c r="CC56" s="39">
        <f>O56-C56</f>
        <v>145016.91000000003</v>
      </c>
      <c r="CD56" s="61">
        <f>P56-D56</f>
        <v>213548.93</v>
      </c>
      <c r="CE56" s="62">
        <f>Q56-E56</f>
        <v>255077.57</v>
      </c>
      <c r="CF56" s="62">
        <f>R56-F56</f>
        <v>139818.65</v>
      </c>
      <c r="CG56" s="62">
        <f>S56-G56</f>
        <v>627268.82000000007</v>
      </c>
      <c r="CH56" s="62">
        <f>T56-H56</f>
        <v>938604.79</v>
      </c>
      <c r="CI56" s="62">
        <f>U56-I56</f>
        <v>200026.78</v>
      </c>
      <c r="CJ56" s="62">
        <f>V56-J56</f>
        <v>521454</v>
      </c>
      <c r="CK56" s="62">
        <f>W56-K56</f>
        <v>234073.01</v>
      </c>
      <c r="CL56" s="62">
        <f>X56-L56</f>
        <v>653724.68999999994</v>
      </c>
      <c r="CM56" s="62">
        <f>Y56-M56</f>
        <v>306597.14</v>
      </c>
      <c r="CN56" s="62">
        <f>Z56-N56</f>
        <v>260400.88</v>
      </c>
      <c r="CO56" s="62">
        <f>AA56-O56</f>
        <v>-134675.21000000002</v>
      </c>
      <c r="CP56" s="62">
        <f>AB56-P56</f>
        <v>158220</v>
      </c>
      <c r="CQ56" s="62">
        <f>AC56-Q56</f>
        <v>101702</v>
      </c>
      <c r="CR56" s="62">
        <f>AD56-R56</f>
        <v>256179</v>
      </c>
      <c r="CS56" s="62">
        <f>AE56-S56</f>
        <v>-139629</v>
      </c>
      <c r="CT56" s="62">
        <f>AF56-T56</f>
        <v>-292604</v>
      </c>
      <c r="CU56" s="62">
        <f>AG56-U56</f>
        <v>405056</v>
      </c>
      <c r="CV56" s="320">
        <f>AH56-V56</f>
        <v>43597</v>
      </c>
      <c r="CW56" s="320">
        <f>AI56-W56</f>
        <v>1490086</v>
      </c>
      <c r="CX56" s="341">
        <f>AJ56-X56</f>
        <v>394570</v>
      </c>
      <c r="CY56" s="341">
        <f>AK56-Y56</f>
        <v>980241</v>
      </c>
      <c r="CZ56" s="341">
        <f>AL56-Z56</f>
        <v>822540</v>
      </c>
      <c r="DA56" s="341">
        <f>AM56-AA56</f>
        <v>1021300</v>
      </c>
      <c r="DB56" s="341">
        <f>AN56-AB56</f>
        <v>166251</v>
      </c>
      <c r="DC56" s="341">
        <f>AO56-AC56</f>
        <v>469354</v>
      </c>
      <c r="DD56" s="341">
        <f>AP56-AD56</f>
        <v>406062</v>
      </c>
      <c r="DE56" s="341">
        <f>AQ56-AE56</f>
        <v>179621</v>
      </c>
      <c r="DF56" s="341">
        <f>AR56-AF56</f>
        <v>267429</v>
      </c>
      <c r="DG56" s="341">
        <f>AS56-AG56</f>
        <v>430740</v>
      </c>
      <c r="DH56" s="341">
        <f>AT56-AH56</f>
        <v>468809</v>
      </c>
      <c r="DI56" s="348"/>
      <c r="DJ56" s="60">
        <f>IF(ISERROR(GETPIVOTDATA("VALUE",'CSS WK pvt'!$J$2,"DT_FILE",DJ$8,"COMMODITY",DJ$6,"TRIM_CAT",TRIM(B56),"TRIM_LINE",A51))=TRUE,0,GETPIVOTDATA("VALUE",'CSS WK pvt'!$J$2,"DT_FILE",DJ$8,"COMMODITY",DJ$6,"TRIM_CAT",TRIM(B56),"TRIM_LINE",A51))</f>
        <v>1248756</v>
      </c>
    </row>
    <row r="57" spans="1:114" s="122" customFormat="1" x14ac:dyDescent="0.25">
      <c r="A57" s="140"/>
      <c r="B57" s="38" t="s">
        <v>35</v>
      </c>
      <c r="C57" s="132">
        <f>SUM(C52:C56)</f>
        <v>6646854.5299999993</v>
      </c>
      <c r="D57" s="133">
        <f t="shared" ref="D57:DJ57" si="134">SUM(D52:D56)</f>
        <v>6906288.9199999999</v>
      </c>
      <c r="E57" s="133">
        <f t="shared" si="134"/>
        <v>6504625.5700000003</v>
      </c>
      <c r="F57" s="133">
        <f t="shared" si="134"/>
        <v>5257988.9499999993</v>
      </c>
      <c r="G57" s="133">
        <f t="shared" si="134"/>
        <v>4439518.58</v>
      </c>
      <c r="H57" s="133">
        <f t="shared" si="134"/>
        <v>4855994.18</v>
      </c>
      <c r="I57" s="133">
        <f t="shared" si="134"/>
        <v>5805331.3399999989</v>
      </c>
      <c r="J57" s="133">
        <f t="shared" si="134"/>
        <v>7451947.4299999997</v>
      </c>
      <c r="K57" s="133">
        <f t="shared" si="134"/>
        <v>7281316.3799999999</v>
      </c>
      <c r="L57" s="254">
        <f t="shared" si="134"/>
        <v>6585671.3899999997</v>
      </c>
      <c r="M57" s="42">
        <f t="shared" si="134"/>
        <v>7230192.9100000001</v>
      </c>
      <c r="N57" s="133">
        <f t="shared" si="134"/>
        <v>7476134.0499999998</v>
      </c>
      <c r="O57" s="42">
        <f t="shared" si="134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2">
        <v>10926509</v>
      </c>
      <c r="V57" s="222">
        <v>13738339</v>
      </c>
      <c r="W57" s="222">
        <v>12046120</v>
      </c>
      <c r="X57" s="254">
        <v>10307743</v>
      </c>
      <c r="Y57" s="282">
        <v>9728982</v>
      </c>
      <c r="Z57" s="222">
        <v>10380079</v>
      </c>
      <c r="AA57" s="222">
        <v>12077656</v>
      </c>
      <c r="AB57" s="222">
        <v>12436630</v>
      </c>
      <c r="AC57" s="222">
        <v>10748789</v>
      </c>
      <c r="AD57" s="222">
        <v>9034459</v>
      </c>
      <c r="AE57" s="222">
        <v>7466368</v>
      </c>
      <c r="AF57" s="222">
        <v>8514988</v>
      </c>
      <c r="AG57" s="222">
        <v>9647872</v>
      </c>
      <c r="AH57" s="222">
        <v>10092721</v>
      </c>
      <c r="AI57" s="133">
        <v>12587172</v>
      </c>
      <c r="AJ57" s="362">
        <v>10314845</v>
      </c>
      <c r="AK57" s="132">
        <v>9930870</v>
      </c>
      <c r="AL57" s="133">
        <v>10849696</v>
      </c>
      <c r="AM57" s="133">
        <v>11331749</v>
      </c>
      <c r="AN57" s="133">
        <v>11381266</v>
      </c>
      <c r="AO57" s="133">
        <v>10389918</v>
      </c>
      <c r="AP57" s="222">
        <v>8658898</v>
      </c>
      <c r="AQ57" s="222">
        <v>7617853</v>
      </c>
      <c r="AR57" s="222">
        <v>8470063</v>
      </c>
      <c r="AS57" s="222">
        <v>9615506</v>
      </c>
      <c r="AT57" s="222">
        <v>10802127</v>
      </c>
      <c r="AU57" s="133"/>
      <c r="AV57" s="362"/>
      <c r="AW57" s="407">
        <f t="shared" si="130"/>
        <v>0.49089576810702401</v>
      </c>
      <c r="AX57" s="192">
        <f t="shared" si="130"/>
        <v>0.59290570195259074</v>
      </c>
      <c r="AY57" s="193">
        <f t="shared" si="130"/>
        <v>0.61671919264677977</v>
      </c>
      <c r="AZ57" s="193">
        <f t="shared" si="130"/>
        <v>0.79576566055735076</v>
      </c>
      <c r="BA57" s="193">
        <f t="shared" si="130"/>
        <v>0.96411296469897867</v>
      </c>
      <c r="BB57" s="193">
        <f t="shared" si="130"/>
        <v>0.84948533031396689</v>
      </c>
      <c r="BC57" s="193">
        <f t="shared" si="130"/>
        <v>0.88215079554787346</v>
      </c>
      <c r="BD57" s="193">
        <f t="shared" si="130"/>
        <v>0.8435904344537225</v>
      </c>
      <c r="BE57" s="193">
        <f t="shared" si="130"/>
        <v>0.65438766444591712</v>
      </c>
      <c r="BF57" s="193">
        <f t="shared" si="130"/>
        <v>0.56517724459373619</v>
      </c>
      <c r="BG57" s="193">
        <f t="shared" si="131"/>
        <v>0.34560476063424977</v>
      </c>
      <c r="BH57" s="193">
        <f t="shared" si="131"/>
        <v>0.38842868929028906</v>
      </c>
      <c r="BI57" s="193">
        <f t="shared" si="131"/>
        <v>0.21876282727523047</v>
      </c>
      <c r="BJ57" s="193">
        <f t="shared" si="131"/>
        <v>0.13049306944499112</v>
      </c>
      <c r="BK57" s="193">
        <f t="shared" si="131"/>
        <v>2.2121777802205807E-2</v>
      </c>
      <c r="BL57" s="193">
        <f t="shared" si="131"/>
        <v>-4.3174326602215013E-2</v>
      </c>
      <c r="BM57" s="193">
        <f t="shared" si="131"/>
        <v>-0.14373725015814734</v>
      </c>
      <c r="BN57" s="193">
        <f t="shared" si="131"/>
        <v>-5.1898154901019809E-2</v>
      </c>
      <c r="BO57" s="193">
        <f t="shared" si="131"/>
        <v>-0.1170215482364953</v>
      </c>
      <c r="BP57" s="310">
        <f t="shared" si="131"/>
        <v>-0.2653608998875337</v>
      </c>
      <c r="BQ57" s="310">
        <f t="shared" si="132"/>
        <v>4.4915043184029384E-2</v>
      </c>
      <c r="BR57" s="310">
        <f t="shared" si="132"/>
        <v>6.8899661157636549E-4</v>
      </c>
      <c r="BS57" s="310">
        <f t="shared" si="133"/>
        <v>2.0751194729314949E-2</v>
      </c>
      <c r="BT57" s="310">
        <f t="shared" si="133"/>
        <v>4.5242141220697842E-2</v>
      </c>
      <c r="BU57" s="310">
        <f t="shared" si="133"/>
        <v>-6.1759251960810939E-2</v>
      </c>
      <c r="BV57" s="310">
        <f t="shared" si="133"/>
        <v>-8.4859322822983391E-2</v>
      </c>
      <c r="BW57" s="431">
        <f t="shared" si="133"/>
        <v>-3.3387109933965584E-2</v>
      </c>
      <c r="BX57" s="431">
        <f t="shared" si="133"/>
        <v>-4.156983832678858E-2</v>
      </c>
      <c r="BY57" s="431">
        <f t="shared" si="133"/>
        <v>2.0288981202105226E-2</v>
      </c>
      <c r="BZ57" s="431">
        <f t="shared" si="133"/>
        <v>-5.2759909937629976E-3</v>
      </c>
      <c r="CA57" s="431">
        <f t="shared" si="133"/>
        <v>-3.3547294159789846E-3</v>
      </c>
      <c r="CB57" s="431">
        <f t="shared" si="133"/>
        <v>7.0288874526502815E-2</v>
      </c>
      <c r="CC57" s="132">
        <f t="shared" si="113"/>
        <v>3262912.7600000002</v>
      </c>
      <c r="CD57" s="135">
        <f t="shared" si="134"/>
        <v>4094778.08</v>
      </c>
      <c r="CE57" s="136">
        <f t="shared" si="134"/>
        <v>4011527.4299999992</v>
      </c>
      <c r="CF57" s="136">
        <f t="shared" si="134"/>
        <v>4184127.05</v>
      </c>
      <c r="CG57" s="136">
        <f t="shared" ref="CG57:CH57" si="135">SUM(CG52:CG56)</f>
        <v>4280197.42</v>
      </c>
      <c r="CH57" s="136">
        <f t="shared" si="135"/>
        <v>4125095.82</v>
      </c>
      <c r="CI57" s="136">
        <f t="shared" ref="CI57:CJ57" si="136">SUM(CI52:CI56)</f>
        <v>5121177.6600000011</v>
      </c>
      <c r="CJ57" s="136">
        <f t="shared" si="136"/>
        <v>6286391.5700000003</v>
      </c>
      <c r="CK57" s="136">
        <f t="shared" ref="CK57:CL57" si="137">SUM(CK52:CK56)</f>
        <v>4764803.62</v>
      </c>
      <c r="CL57" s="136">
        <f t="shared" si="137"/>
        <v>3722071.61</v>
      </c>
      <c r="CM57" s="136">
        <f t="shared" ref="CM57:CN57" si="138">SUM(CM52:CM56)</f>
        <v>2498789.0900000003</v>
      </c>
      <c r="CN57" s="136">
        <f t="shared" si="138"/>
        <v>2903944.9499999997</v>
      </c>
      <c r="CO57" s="136">
        <f t="shared" ref="CO57:CP57" si="139">SUM(CO52:CO56)</f>
        <v>2167888.71</v>
      </c>
      <c r="CP57" s="136">
        <f t="shared" si="139"/>
        <v>1435563</v>
      </c>
      <c r="CQ57" s="136">
        <f t="shared" ref="CQ57:CR57" si="140">SUM(CQ52:CQ56)</f>
        <v>232636</v>
      </c>
      <c r="CR57" s="136">
        <f t="shared" si="140"/>
        <v>-407657</v>
      </c>
      <c r="CS57" s="136">
        <f t="shared" ref="CS57" si="141">SUM(CS52:CS56)</f>
        <v>-1253348</v>
      </c>
      <c r="CT57" s="136">
        <f t="shared" ref="CT57:CU57" si="142">SUM(CT52:CT56)</f>
        <v>-466102</v>
      </c>
      <c r="CU57" s="136">
        <f t="shared" si="142"/>
        <v>-1278637</v>
      </c>
      <c r="CV57" s="326">
        <f t="shared" ref="CV57:CW57" si="143">SUM(CV52:CV56)</f>
        <v>-3645618</v>
      </c>
      <c r="CW57" s="326">
        <f t="shared" si="143"/>
        <v>541052</v>
      </c>
      <c r="CX57" s="326">
        <f t="shared" ref="CX57:CY57" si="144">SUM(CX52:CX56)</f>
        <v>7102</v>
      </c>
      <c r="CY57" s="326">
        <f t="shared" si="144"/>
        <v>201888</v>
      </c>
      <c r="CZ57" s="326">
        <f t="shared" ref="CZ57:DA57" si="145">SUM(CZ52:CZ56)</f>
        <v>469617</v>
      </c>
      <c r="DA57" s="326">
        <f t="shared" si="145"/>
        <v>-745907</v>
      </c>
      <c r="DB57" s="326">
        <f t="shared" ref="DB57" si="146">SUM(DB52:DB56)</f>
        <v>-1055364</v>
      </c>
      <c r="DC57" s="326">
        <f t="shared" ref="DC57" si="147">SUM(DC52:DC56)</f>
        <v>-358871</v>
      </c>
      <c r="DD57" s="326">
        <f t="shared" ref="DD57:DE57" si="148">SUM(DD52:DD56)</f>
        <v>-375561</v>
      </c>
      <c r="DE57" s="326">
        <f t="shared" si="148"/>
        <v>151485</v>
      </c>
      <c r="DF57" s="326">
        <f t="shared" ref="DF57:DG57" si="149">SUM(DF52:DF56)</f>
        <v>-44925</v>
      </c>
      <c r="DG57" s="326">
        <f t="shared" si="149"/>
        <v>-32366</v>
      </c>
      <c r="DH57" s="326">
        <f t="shared" ref="DH57" si="150">SUM(DH52:DH56)</f>
        <v>709406</v>
      </c>
      <c r="DI57" s="349"/>
      <c r="DJ57" s="42">
        <f t="shared" si="134"/>
        <v>10802127</v>
      </c>
    </row>
    <row r="58" spans="1:114" s="37" customFormat="1" x14ac:dyDescent="0.2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45"/>
      <c r="AO58" s="45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311"/>
      <c r="BT58" s="311"/>
      <c r="BU58" s="311"/>
      <c r="BV58" s="311"/>
      <c r="BW58" s="432"/>
      <c r="BX58" s="432"/>
      <c r="BY58" s="432"/>
      <c r="BZ58" s="432"/>
      <c r="CA58" s="432"/>
      <c r="CB58" s="432"/>
      <c r="CC58" s="44"/>
      <c r="CD58" s="47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327"/>
      <c r="CW58" s="327"/>
      <c r="CX58" s="327"/>
      <c r="CY58" s="327"/>
      <c r="CZ58" s="327"/>
      <c r="DA58" s="327"/>
      <c r="DB58" s="327"/>
      <c r="DC58" s="327"/>
      <c r="DD58" s="327"/>
      <c r="DE58" s="327"/>
      <c r="DF58" s="327"/>
      <c r="DG58" s="327"/>
      <c r="DH58" s="327"/>
      <c r="DI58" s="348"/>
      <c r="DJ58" s="46"/>
    </row>
    <row r="59" spans="1:114" s="37" customFormat="1" x14ac:dyDescent="0.25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56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1">
        <v>32812687</v>
      </c>
      <c r="V59" s="221">
        <v>37647335</v>
      </c>
      <c r="W59" s="221">
        <v>43277184</v>
      </c>
      <c r="X59" s="256">
        <v>47315557</v>
      </c>
      <c r="Y59" s="281">
        <v>48312927</v>
      </c>
      <c r="Z59" s="221">
        <v>49880736</v>
      </c>
      <c r="AA59" s="221">
        <v>50049055</v>
      </c>
      <c r="AB59" s="221">
        <v>53965300</v>
      </c>
      <c r="AC59" s="221">
        <v>56273291</v>
      </c>
      <c r="AD59" s="221">
        <v>55812578</v>
      </c>
      <c r="AE59" s="221">
        <v>46542211</v>
      </c>
      <c r="AF59" s="221">
        <v>45217998</v>
      </c>
      <c r="AG59" s="221">
        <v>42885311</v>
      </c>
      <c r="AH59" s="221">
        <v>42550892</v>
      </c>
      <c r="AI59" s="40">
        <v>41916156</v>
      </c>
      <c r="AJ59" s="361">
        <v>43971516</v>
      </c>
      <c r="AK59" s="39">
        <v>44577381</v>
      </c>
      <c r="AL59" s="40">
        <v>43582537</v>
      </c>
      <c r="AM59" s="40">
        <v>42151939</v>
      </c>
      <c r="AN59" s="40">
        <v>42691428</v>
      </c>
      <c r="AO59" s="40">
        <v>43209682</v>
      </c>
      <c r="AP59" s="221">
        <v>42399032</v>
      </c>
      <c r="AQ59" s="221">
        <v>41732039</v>
      </c>
      <c r="AR59" s="221">
        <v>38245140</v>
      </c>
      <c r="AS59" s="221">
        <v>37105207</v>
      </c>
      <c r="AT59" s="221">
        <v>26700935</v>
      </c>
      <c r="AU59" s="40"/>
      <c r="AV59" s="361"/>
      <c r="AW59" s="401">
        <f t="shared" ref="AW59:BF64" si="151">IF(ISERROR((O59-C59)/C59)=TRUE,0,(O59-C59)/C59)</f>
        <v>0.73822200838717489</v>
      </c>
      <c r="AX59" s="169">
        <f t="shared" si="151"/>
        <v>0.93728752708042384</v>
      </c>
      <c r="AY59" s="169">
        <f t="shared" si="151"/>
        <v>1.1644754375393342</v>
      </c>
      <c r="AZ59" s="169">
        <f t="shared" si="151"/>
        <v>1.2037335345489553</v>
      </c>
      <c r="BA59" s="169">
        <f t="shared" si="151"/>
        <v>1.3532237065498733</v>
      </c>
      <c r="BB59" s="169">
        <f t="shared" si="151"/>
        <v>1.5521382010319558</v>
      </c>
      <c r="BC59" s="169">
        <f t="shared" si="151"/>
        <v>1.6555952912448024</v>
      </c>
      <c r="BD59" s="169">
        <f t="shared" si="151"/>
        <v>1.9302238366605853</v>
      </c>
      <c r="BE59" s="169">
        <f t="shared" si="151"/>
        <v>1.8246524329791647</v>
      </c>
      <c r="BF59" s="169">
        <f t="shared" si="151"/>
        <v>1.8483954427261715</v>
      </c>
      <c r="BG59" s="169">
        <f t="shared" ref="BG59:BP64" si="152">IF(ISERROR((Y59-M59)/M59)=TRUE,0,(Y59-M59)/M59)</f>
        <v>1.6659651834143885</v>
      </c>
      <c r="BH59" s="169">
        <f t="shared" si="152"/>
        <v>1.6762620512708337</v>
      </c>
      <c r="BI59" s="169">
        <f t="shared" si="152"/>
        <v>1.4978474598957241</v>
      </c>
      <c r="BJ59" s="169">
        <f t="shared" si="152"/>
        <v>1.3143381683640887</v>
      </c>
      <c r="BK59" s="169">
        <f t="shared" si="152"/>
        <v>1.1516538987795326</v>
      </c>
      <c r="BL59" s="169">
        <f t="shared" si="152"/>
        <v>1.0217162357288314</v>
      </c>
      <c r="BM59" s="169">
        <f t="shared" si="152"/>
        <v>0.5818300006420144</v>
      </c>
      <c r="BN59" s="169">
        <f t="shared" si="152"/>
        <v>0.44155030967127656</v>
      </c>
      <c r="BO59" s="169">
        <f t="shared" si="152"/>
        <v>0.30697345816269178</v>
      </c>
      <c r="BP59" s="307">
        <f t="shared" si="152"/>
        <v>0.13024977730827428</v>
      </c>
      <c r="BQ59" s="307">
        <f t="shared" ref="BQ59:BR64" si="153">IF(ISERROR((AI59-W59)/W59)=TRUE,0,(AI59-W59)/W59)</f>
        <v>-3.1449088739230351E-2</v>
      </c>
      <c r="BR59" s="404">
        <f t="shared" si="153"/>
        <v>-7.0675296076510311E-2</v>
      </c>
      <c r="BS59" s="404">
        <f t="shared" ref="BS59:CB64" si="154">IF(ISERROR((AK59-Y59)/Y59)=TRUE,0,(AK59-Y59)/Y59)</f>
        <v>-7.7319803041533797E-2</v>
      </c>
      <c r="BT59" s="404">
        <f t="shared" si="154"/>
        <v>-0.12626515775549102</v>
      </c>
      <c r="BU59" s="404">
        <f t="shared" si="154"/>
        <v>-0.15778751466935789</v>
      </c>
      <c r="BV59" s="404">
        <f t="shared" si="154"/>
        <v>-0.20890965120179078</v>
      </c>
      <c r="BW59" s="430">
        <f t="shared" si="154"/>
        <v>-0.23214581496575346</v>
      </c>
      <c r="BX59" s="430">
        <f t="shared" si="154"/>
        <v>-0.24033195528076126</v>
      </c>
      <c r="BY59" s="430">
        <f t="shared" si="154"/>
        <v>-0.10335074111541456</v>
      </c>
      <c r="BZ59" s="430">
        <f t="shared" si="154"/>
        <v>-0.15420536751759775</v>
      </c>
      <c r="CA59" s="430">
        <f t="shared" si="154"/>
        <v>-0.13478050794594915</v>
      </c>
      <c r="CB59" s="430">
        <f t="shared" si="154"/>
        <v>-0.37249411833716672</v>
      </c>
      <c r="CC59" s="39">
        <f>O59-C59</f>
        <v>8509650.290000001</v>
      </c>
      <c r="CD59" s="61">
        <f>P59-D59</f>
        <v>11281491.83</v>
      </c>
      <c r="CE59" s="62">
        <f>Q59-E59</f>
        <v>14070436.49</v>
      </c>
      <c r="CF59" s="62">
        <f>R59-F59</f>
        <v>15079368.82</v>
      </c>
      <c r="CG59" s="62">
        <f>S59-G59</f>
        <v>16919736.109999999</v>
      </c>
      <c r="CH59" s="62">
        <f>T59-H59</f>
        <v>19076896.619999997</v>
      </c>
      <c r="CI59" s="62">
        <f>U59-I59</f>
        <v>20456629.920000002</v>
      </c>
      <c r="CJ59" s="62">
        <f>V59-J59</f>
        <v>24799396.719999999</v>
      </c>
      <c r="CK59" s="62">
        <f>W59-K59</f>
        <v>27955941.82</v>
      </c>
      <c r="CL59" s="62">
        <f>X59-L59</f>
        <v>30704254.969999999</v>
      </c>
      <c r="CM59" s="62">
        <f>Y59-M59</f>
        <v>30190812.239999998</v>
      </c>
      <c r="CN59" s="62">
        <f>Z59-N59</f>
        <v>31242525.300000001</v>
      </c>
      <c r="CO59" s="62">
        <f>AA59-O59</f>
        <v>30012180.93</v>
      </c>
      <c r="CP59" s="62">
        <f>AB59-P59</f>
        <v>30647489</v>
      </c>
      <c r="CQ59" s="62">
        <f>AC59-Q59</f>
        <v>30119786</v>
      </c>
      <c r="CR59" s="62">
        <f>AD59-R59</f>
        <v>28206044</v>
      </c>
      <c r="CS59" s="62">
        <f>AE59-S59</f>
        <v>17119194</v>
      </c>
      <c r="CT59" s="62">
        <f>AF59-T59</f>
        <v>13850381</v>
      </c>
      <c r="CU59" s="62">
        <f>AG59-U59</f>
        <v>10072624</v>
      </c>
      <c r="CV59" s="320">
        <f>AH59-V59</f>
        <v>4903557</v>
      </c>
      <c r="CW59" s="320">
        <f>AI59-W59</f>
        <v>-1361028</v>
      </c>
      <c r="CX59" s="341">
        <f>AJ59-X59</f>
        <v>-3344041</v>
      </c>
      <c r="CY59" s="341">
        <f>AK59-Y59</f>
        <v>-3735546</v>
      </c>
      <c r="CZ59" s="341">
        <f>AL59-Z59</f>
        <v>-6298199</v>
      </c>
      <c r="DA59" s="341">
        <f>AM59-AA59</f>
        <v>-7897116</v>
      </c>
      <c r="DB59" s="341">
        <f>AN59-AB59</f>
        <v>-11273872</v>
      </c>
      <c r="DC59" s="341">
        <f>AO59-AC59</f>
        <v>-13063609</v>
      </c>
      <c r="DD59" s="341">
        <f>AP59-AD59</f>
        <v>-13413546</v>
      </c>
      <c r="DE59" s="341">
        <f>AQ59-AE59</f>
        <v>-4810172</v>
      </c>
      <c r="DF59" s="341">
        <f>AR59-AF59</f>
        <v>-6972858</v>
      </c>
      <c r="DG59" s="341">
        <f>AS59-AG59</f>
        <v>-5780104</v>
      </c>
      <c r="DH59" s="341">
        <f>AT59-AH59</f>
        <v>-15849957</v>
      </c>
      <c r="DI59" s="348"/>
      <c r="DJ59" s="60">
        <f>IF(ISERROR(GETPIVOTDATA("VALUE",'CSS WK pvt'!$J$2,"DT_FILE",DJ$8,"COMMODITY",DJ$6,"TRIM_CAT",TRIM(B59),"TRIM_LINE",A58))=TRUE,0,GETPIVOTDATA("VALUE",'CSS WK pvt'!$J$2,"DT_FILE",DJ$8,"COMMODITY",DJ$6,"TRIM_CAT",TRIM(B59),"TRIM_LINE",A58))</f>
        <v>26700935</v>
      </c>
    </row>
    <row r="60" spans="1:114" s="37" customFormat="1" x14ac:dyDescent="0.25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56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1">
        <v>11601575</v>
      </c>
      <c r="V60" s="221">
        <v>11161555</v>
      </c>
      <c r="W60" s="221">
        <v>11532962</v>
      </c>
      <c r="X60" s="256">
        <v>11863804</v>
      </c>
      <c r="Y60" s="281">
        <v>12162785</v>
      </c>
      <c r="Z60" s="221">
        <v>12576146</v>
      </c>
      <c r="AA60" s="221">
        <v>12796954</v>
      </c>
      <c r="AB60" s="221">
        <v>13192494</v>
      </c>
      <c r="AC60" s="221">
        <v>14098441</v>
      </c>
      <c r="AD60" s="221">
        <v>14124506</v>
      </c>
      <c r="AE60" s="221">
        <v>19301642</v>
      </c>
      <c r="AF60" s="221">
        <v>17364866</v>
      </c>
      <c r="AG60" s="221">
        <v>16682404</v>
      </c>
      <c r="AH60" s="221">
        <v>16216141</v>
      </c>
      <c r="AI60" s="40">
        <v>16971362</v>
      </c>
      <c r="AJ60" s="361">
        <v>16730566</v>
      </c>
      <c r="AK60" s="39">
        <v>16480067</v>
      </c>
      <c r="AL60" s="40">
        <v>16457410</v>
      </c>
      <c r="AM60" s="40">
        <v>17357255</v>
      </c>
      <c r="AN60" s="40">
        <v>17665112</v>
      </c>
      <c r="AO60" s="40">
        <v>17844006</v>
      </c>
      <c r="AP60" s="221">
        <v>18835543</v>
      </c>
      <c r="AQ60" s="221">
        <v>18147348</v>
      </c>
      <c r="AR60" s="221">
        <v>17474471</v>
      </c>
      <c r="AS60" s="221">
        <v>16898059</v>
      </c>
      <c r="AT60" s="221">
        <v>4452167</v>
      </c>
      <c r="AU60" s="40"/>
      <c r="AV60" s="361"/>
      <c r="AW60" s="401">
        <f t="shared" si="151"/>
        <v>0.33930214494531774</v>
      </c>
      <c r="AX60" s="169">
        <f t="shared" si="151"/>
        <v>0.35982370548929987</v>
      </c>
      <c r="AY60" s="169">
        <f t="shared" si="151"/>
        <v>0.41480480522410773</v>
      </c>
      <c r="AZ60" s="169">
        <f t="shared" si="151"/>
        <v>0.40998910558904156</v>
      </c>
      <c r="BA60" s="169">
        <f t="shared" si="151"/>
        <v>0.50326685276560823</v>
      </c>
      <c r="BB60" s="169">
        <f t="shared" si="151"/>
        <v>0.51451092660541065</v>
      </c>
      <c r="BC60" s="169">
        <f t="shared" si="151"/>
        <v>0.47307725971923853</v>
      </c>
      <c r="BD60" s="169">
        <f t="shared" si="151"/>
        <v>0.38680702677487294</v>
      </c>
      <c r="BE60" s="169">
        <f t="shared" si="151"/>
        <v>0.30619394725647808</v>
      </c>
      <c r="BF60" s="169">
        <f t="shared" si="151"/>
        <v>0.2907333645250485</v>
      </c>
      <c r="BG60" s="169">
        <f t="shared" si="152"/>
        <v>0.25605355477427422</v>
      </c>
      <c r="BH60" s="169">
        <f t="shared" si="152"/>
        <v>0.31372439969884985</v>
      </c>
      <c r="BI60" s="169">
        <f t="shared" si="152"/>
        <v>0.28301627721891159</v>
      </c>
      <c r="BJ60" s="169">
        <f t="shared" si="152"/>
        <v>0.24390788939214103</v>
      </c>
      <c r="BK60" s="169">
        <f t="shared" si="152"/>
        <v>0.29166608260412552</v>
      </c>
      <c r="BL60" s="169">
        <f t="shared" si="152"/>
        <v>0.26852114629106472</v>
      </c>
      <c r="BM60" s="169">
        <f t="shared" si="152"/>
        <v>0.63041914087768558</v>
      </c>
      <c r="BN60" s="169">
        <f t="shared" si="152"/>
        <v>0.46631461333749463</v>
      </c>
      <c r="BO60" s="169">
        <f t="shared" si="152"/>
        <v>0.43794303790649114</v>
      </c>
      <c r="BP60" s="307">
        <f t="shared" si="152"/>
        <v>0.45285679280351171</v>
      </c>
      <c r="BQ60" s="307">
        <f t="shared" si="153"/>
        <v>0.47155275461759089</v>
      </c>
      <c r="BR60" s="404">
        <f t="shared" si="153"/>
        <v>0.41021935291581013</v>
      </c>
      <c r="BS60" s="404">
        <f t="shared" si="154"/>
        <v>0.35495834218889832</v>
      </c>
      <c r="BT60" s="404">
        <f t="shared" si="154"/>
        <v>0.30862109902350054</v>
      </c>
      <c r="BU60" s="404">
        <f t="shared" si="154"/>
        <v>0.35635831776843147</v>
      </c>
      <c r="BV60" s="404">
        <f t="shared" si="154"/>
        <v>0.33902748032328078</v>
      </c>
      <c r="BW60" s="430">
        <f t="shared" si="154"/>
        <v>0.26567228248853897</v>
      </c>
      <c r="BX60" s="430">
        <f t="shared" si="154"/>
        <v>0.33353640828217285</v>
      </c>
      <c r="BY60" s="430">
        <f t="shared" si="154"/>
        <v>-5.9802891380950907E-2</v>
      </c>
      <c r="BZ60" s="430">
        <f t="shared" si="154"/>
        <v>6.3118828558769184E-3</v>
      </c>
      <c r="CA60" s="430">
        <f t="shared" si="154"/>
        <v>1.292709372102486E-2</v>
      </c>
      <c r="CB60" s="430">
        <f t="shared" si="154"/>
        <v>-0.72544842820495947</v>
      </c>
      <c r="CC60" s="39">
        <f>O60-C60</f>
        <v>2526867.580000001</v>
      </c>
      <c r="CD60" s="61">
        <f>P60-D60</f>
        <v>2806375.9299999997</v>
      </c>
      <c r="CE60" s="62">
        <f>Q60-E60</f>
        <v>3200133.4400000004</v>
      </c>
      <c r="CF60" s="62">
        <f>R60-F60</f>
        <v>3237666.5300000003</v>
      </c>
      <c r="CG60" s="62">
        <f>S60-G60</f>
        <v>3963302.6399999997</v>
      </c>
      <c r="CH60" s="62">
        <f>T60-H60</f>
        <v>4023152.2199999997</v>
      </c>
      <c r="CI60" s="62">
        <f>U60-I60</f>
        <v>3725833.9800000004</v>
      </c>
      <c r="CJ60" s="62">
        <f>V60-J60</f>
        <v>3113171.3499999996</v>
      </c>
      <c r="CK60" s="62">
        <f>W60-K60</f>
        <v>2703521.3000000007</v>
      </c>
      <c r="CL60" s="62">
        <f>X60-L60</f>
        <v>2672282.09</v>
      </c>
      <c r="CM60" s="62">
        <f>Y60-M60</f>
        <v>2479451.8699999992</v>
      </c>
      <c r="CN60" s="62">
        <f>Z60-N60</f>
        <v>3003250.8000000007</v>
      </c>
      <c r="CO60" s="62">
        <f>AA60-O60</f>
        <v>2822837.3599999994</v>
      </c>
      <c r="CP60" s="62">
        <f>AB60-P60</f>
        <v>2586810</v>
      </c>
      <c r="CQ60" s="62">
        <f>AC60-Q60</f>
        <v>3183514</v>
      </c>
      <c r="CR60" s="62">
        <f>AD60-R60</f>
        <v>2989882</v>
      </c>
      <c r="CS60" s="62">
        <f>AE60-S60</f>
        <v>7463188</v>
      </c>
      <c r="CT60" s="62">
        <f>AF60-T60</f>
        <v>5522342</v>
      </c>
      <c r="CU60" s="62">
        <f>AG60-U60</f>
        <v>5080829</v>
      </c>
      <c r="CV60" s="320">
        <f>AH60-V60</f>
        <v>5054586</v>
      </c>
      <c r="CW60" s="320">
        <f>AI60-W60</f>
        <v>5438400</v>
      </c>
      <c r="CX60" s="341">
        <f>AJ60-X60</f>
        <v>4866762</v>
      </c>
      <c r="CY60" s="341">
        <f>AK60-Y60</f>
        <v>4317282</v>
      </c>
      <c r="CZ60" s="341">
        <f>AL60-Z60</f>
        <v>3881264</v>
      </c>
      <c r="DA60" s="341">
        <f>AM60-AA60</f>
        <v>4560301</v>
      </c>
      <c r="DB60" s="341">
        <f>AN60-AB60</f>
        <v>4472618</v>
      </c>
      <c r="DC60" s="341">
        <f>AO60-AC60</f>
        <v>3745565</v>
      </c>
      <c r="DD60" s="341">
        <f>AP60-AD60</f>
        <v>4711037</v>
      </c>
      <c r="DE60" s="341">
        <f>AQ60-AE60</f>
        <v>-1154294</v>
      </c>
      <c r="DF60" s="341">
        <f>AR60-AF60</f>
        <v>109605</v>
      </c>
      <c r="DG60" s="341">
        <f>AS60-AG60</f>
        <v>215655</v>
      </c>
      <c r="DH60" s="341">
        <f>AT60-AH60</f>
        <v>-11763974</v>
      </c>
      <c r="DI60" s="348"/>
      <c r="DJ60" s="60">
        <f>IF(ISERROR(GETPIVOTDATA("VALUE",'CSS WK pvt'!$J$2,"DT_FILE",DJ$8,"COMMODITY",DJ$6,"TRIM_CAT",TRIM(B60),"TRIM_LINE",A58))=TRUE,0,GETPIVOTDATA("VALUE",'CSS WK pvt'!$J$2,"DT_FILE",DJ$8,"COMMODITY",DJ$6,"TRIM_CAT",TRIM(B60),"TRIM_LINE",A58))</f>
        <v>4452167</v>
      </c>
    </row>
    <row r="61" spans="1:114" s="37" customFormat="1" x14ac:dyDescent="0.25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56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1">
        <v>3280573</v>
      </c>
      <c r="V61" s="221">
        <v>3155842</v>
      </c>
      <c r="W61" s="221">
        <v>3430135</v>
      </c>
      <c r="X61" s="256">
        <v>3761602</v>
      </c>
      <c r="Y61" s="281">
        <v>3921692</v>
      </c>
      <c r="Z61" s="221">
        <v>4020053</v>
      </c>
      <c r="AA61" s="221">
        <v>4173484</v>
      </c>
      <c r="AB61" s="221">
        <v>4279063</v>
      </c>
      <c r="AC61" s="221">
        <v>4417012</v>
      </c>
      <c r="AD61" s="221">
        <v>4493221</v>
      </c>
      <c r="AE61" s="221">
        <v>4535487</v>
      </c>
      <c r="AF61" s="221">
        <v>4413975</v>
      </c>
      <c r="AG61" s="221">
        <v>4240605</v>
      </c>
      <c r="AH61" s="221">
        <v>4051685</v>
      </c>
      <c r="AI61" s="40">
        <v>4134494</v>
      </c>
      <c r="AJ61" s="361">
        <v>4237380</v>
      </c>
      <c r="AK61" s="39">
        <v>4338948</v>
      </c>
      <c r="AL61" s="40">
        <v>4357180</v>
      </c>
      <c r="AM61" s="40">
        <v>4235190</v>
      </c>
      <c r="AN61" s="40">
        <v>4260165</v>
      </c>
      <c r="AO61" s="40">
        <v>4370907</v>
      </c>
      <c r="AP61" s="221">
        <v>4483620</v>
      </c>
      <c r="AQ61" s="221">
        <v>4070580</v>
      </c>
      <c r="AR61" s="221">
        <v>3677983</v>
      </c>
      <c r="AS61" s="221">
        <v>3539085</v>
      </c>
      <c r="AT61" s="221">
        <v>3468006</v>
      </c>
      <c r="AU61" s="40"/>
      <c r="AV61" s="361"/>
      <c r="AW61" s="401">
        <f t="shared" si="151"/>
        <v>0.52583897026927939</v>
      </c>
      <c r="AX61" s="169">
        <f t="shared" si="151"/>
        <v>0.98925737420107773</v>
      </c>
      <c r="AY61" s="169">
        <f t="shared" si="151"/>
        <v>1.5365316040191326</v>
      </c>
      <c r="AZ61" s="169">
        <f t="shared" si="151"/>
        <v>1.9675022527108543</v>
      </c>
      <c r="BA61" s="169">
        <f t="shared" si="151"/>
        <v>2.1832082377623108</v>
      </c>
      <c r="BB61" s="169">
        <f t="shared" si="151"/>
        <v>2.3676668571305366</v>
      </c>
      <c r="BC61" s="169">
        <f t="shared" si="151"/>
        <v>2.3170613045921615</v>
      </c>
      <c r="BD61" s="169">
        <f t="shared" si="151"/>
        <v>2.0114942734943577</v>
      </c>
      <c r="BE61" s="169">
        <f t="shared" si="151"/>
        <v>1.9733063679795446</v>
      </c>
      <c r="BF61" s="169">
        <f t="shared" si="151"/>
        <v>2.0179175521505321</v>
      </c>
      <c r="BG61" s="169">
        <f t="shared" si="152"/>
        <v>2.0274273730139964</v>
      </c>
      <c r="BH61" s="169">
        <f t="shared" si="152"/>
        <v>2.0779202840334769</v>
      </c>
      <c r="BI61" s="169">
        <f t="shared" si="152"/>
        <v>1.791122032415982</v>
      </c>
      <c r="BJ61" s="169">
        <f t="shared" si="152"/>
        <v>1.0841615793221484</v>
      </c>
      <c r="BK61" s="169">
        <f t="shared" si="152"/>
        <v>0.63607579933031089</v>
      </c>
      <c r="BL61" s="169">
        <f t="shared" si="152"/>
        <v>0.47791849053823454</v>
      </c>
      <c r="BM61" s="169">
        <f t="shared" si="152"/>
        <v>0.39057758727735137</v>
      </c>
      <c r="BN61" s="169">
        <f t="shared" si="152"/>
        <v>0.3131550379594395</v>
      </c>
      <c r="BO61" s="169">
        <f t="shared" si="152"/>
        <v>0.29264155987383911</v>
      </c>
      <c r="BP61" s="307">
        <f t="shared" si="152"/>
        <v>0.28386814042021113</v>
      </c>
      <c r="BQ61" s="307">
        <f t="shared" si="153"/>
        <v>0.20534439606604404</v>
      </c>
      <c r="BR61" s="404">
        <f t="shared" si="153"/>
        <v>0.12648281237621631</v>
      </c>
      <c r="BS61" s="404">
        <f t="shared" si="154"/>
        <v>0.10639693275249561</v>
      </c>
      <c r="BT61" s="404">
        <f t="shared" si="154"/>
        <v>8.3861332176466324E-2</v>
      </c>
      <c r="BU61" s="404">
        <f t="shared" si="154"/>
        <v>1.4785248967050071E-2</v>
      </c>
      <c r="BV61" s="404">
        <f t="shared" si="154"/>
        <v>-4.4163874193953205E-3</v>
      </c>
      <c r="BW61" s="430">
        <f t="shared" si="154"/>
        <v>-1.0438051787045179E-2</v>
      </c>
      <c r="BX61" s="430">
        <f t="shared" si="154"/>
        <v>-2.1367744876114483E-3</v>
      </c>
      <c r="BY61" s="430">
        <f t="shared" si="154"/>
        <v>-0.10250431761793166</v>
      </c>
      <c r="BZ61" s="430">
        <f t="shared" si="154"/>
        <v>-0.16674131593405037</v>
      </c>
      <c r="CA61" s="430">
        <f t="shared" si="154"/>
        <v>-0.16542922531101104</v>
      </c>
      <c r="CB61" s="430">
        <f t="shared" si="154"/>
        <v>-0.14405833622307757</v>
      </c>
      <c r="CC61" s="39">
        <f>O61-C61</f>
        <v>515304.57000000007</v>
      </c>
      <c r="CD61" s="61">
        <f>P61-D61</f>
        <v>1021023.21</v>
      </c>
      <c r="CE61" s="62">
        <f>Q61-E61</f>
        <v>1635408.98</v>
      </c>
      <c r="CF61" s="62">
        <f>R61-F61</f>
        <v>2015725.9100000001</v>
      </c>
      <c r="CG61" s="62">
        <f>S61-G61</f>
        <v>2236963.06</v>
      </c>
      <c r="CH61" s="62">
        <f>T61-H61</f>
        <v>2363226.44</v>
      </c>
      <c r="CI61" s="62">
        <f>U61-I61</f>
        <v>2291573.19</v>
      </c>
      <c r="CJ61" s="62">
        <f>V61-J61</f>
        <v>2107909.7400000002</v>
      </c>
      <c r="CK61" s="62">
        <f>W61-K61</f>
        <v>2276491.69</v>
      </c>
      <c r="CL61" s="62">
        <f>X61-L61</f>
        <v>2515178.9500000002</v>
      </c>
      <c r="CM61" s="62">
        <f>Y61-M61</f>
        <v>2626304.3600000003</v>
      </c>
      <c r="CN61" s="62">
        <f>Z61-N61</f>
        <v>2713959.0700000003</v>
      </c>
      <c r="CO61" s="62">
        <f>AA61-O61</f>
        <v>2678212.94</v>
      </c>
      <c r="CP61" s="62">
        <f>AB61-P61</f>
        <v>2225929</v>
      </c>
      <c r="CQ61" s="62">
        <f>AC61-Q61</f>
        <v>1717252</v>
      </c>
      <c r="CR61" s="62">
        <f>AD61-R61</f>
        <v>1452985</v>
      </c>
      <c r="CS61" s="62">
        <f>AE61-S61</f>
        <v>1273902</v>
      </c>
      <c r="CT61" s="62">
        <f>AF61-T61</f>
        <v>1052624</v>
      </c>
      <c r="CU61" s="62">
        <f>AG61-U61</f>
        <v>960032</v>
      </c>
      <c r="CV61" s="320">
        <f>AH61-V61</f>
        <v>895843</v>
      </c>
      <c r="CW61" s="320">
        <f>AI61-W61</f>
        <v>704359</v>
      </c>
      <c r="CX61" s="341">
        <f>AJ61-X61</f>
        <v>475778</v>
      </c>
      <c r="CY61" s="341">
        <f>AK61-Y61</f>
        <v>417256</v>
      </c>
      <c r="CZ61" s="341">
        <f>AL61-Z61</f>
        <v>337127</v>
      </c>
      <c r="DA61" s="341">
        <f>AM61-AA61</f>
        <v>61706</v>
      </c>
      <c r="DB61" s="341">
        <f>AN61-AB61</f>
        <v>-18898</v>
      </c>
      <c r="DC61" s="341">
        <f>AO61-AC61</f>
        <v>-46105</v>
      </c>
      <c r="DD61" s="341">
        <f>AP61-AD61</f>
        <v>-9601</v>
      </c>
      <c r="DE61" s="341">
        <f>AQ61-AE61</f>
        <v>-464907</v>
      </c>
      <c r="DF61" s="341">
        <f>AR61-AF61</f>
        <v>-735992</v>
      </c>
      <c r="DG61" s="341">
        <f>AS61-AG61</f>
        <v>-701520</v>
      </c>
      <c r="DH61" s="341">
        <f>AT61-AH61</f>
        <v>-583679</v>
      </c>
      <c r="DI61" s="348"/>
      <c r="DJ61" s="60">
        <f>IF(ISERROR(GETPIVOTDATA("VALUE",'CSS WK pvt'!$J$2,"DT_FILE",DJ$8,"COMMODITY",DJ$6,"TRIM_CAT",TRIM(B61),"TRIM_LINE",A58))=TRUE,0,GETPIVOTDATA("VALUE",'CSS WK pvt'!$J$2,"DT_FILE",DJ$8,"COMMODITY",DJ$6,"TRIM_CAT",TRIM(B61),"TRIM_LINE",A58))</f>
        <v>3468006</v>
      </c>
    </row>
    <row r="62" spans="1:114" s="37" customFormat="1" x14ac:dyDescent="0.25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56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1">
        <v>1834437</v>
      </c>
      <c r="V62" s="221">
        <v>1676312</v>
      </c>
      <c r="W62" s="221">
        <v>1828926</v>
      </c>
      <c r="X62" s="256">
        <v>1962520</v>
      </c>
      <c r="Y62" s="281">
        <v>1883061</v>
      </c>
      <c r="Z62" s="221">
        <v>1801913</v>
      </c>
      <c r="AA62" s="221">
        <v>1767095</v>
      </c>
      <c r="AB62" s="221">
        <v>1866610</v>
      </c>
      <c r="AC62" s="221">
        <v>2047236</v>
      </c>
      <c r="AD62" s="221">
        <v>2095105</v>
      </c>
      <c r="AE62" s="221">
        <v>1965084</v>
      </c>
      <c r="AF62" s="221">
        <v>1910709</v>
      </c>
      <c r="AG62" s="221">
        <v>1816935</v>
      </c>
      <c r="AH62" s="221">
        <v>2029343</v>
      </c>
      <c r="AI62" s="40">
        <v>2097086</v>
      </c>
      <c r="AJ62" s="361">
        <v>1987519</v>
      </c>
      <c r="AK62" s="39">
        <v>2119258</v>
      </c>
      <c r="AL62" s="40">
        <v>1987973</v>
      </c>
      <c r="AM62" s="40">
        <v>1879740</v>
      </c>
      <c r="AN62" s="40">
        <v>1878119</v>
      </c>
      <c r="AO62" s="40">
        <v>1979213</v>
      </c>
      <c r="AP62" s="221">
        <v>2008870</v>
      </c>
      <c r="AQ62" s="221">
        <v>1850879</v>
      </c>
      <c r="AR62" s="221">
        <v>1907442</v>
      </c>
      <c r="AS62" s="221">
        <v>1860182</v>
      </c>
      <c r="AT62" s="221">
        <v>1735576</v>
      </c>
      <c r="AU62" s="40"/>
      <c r="AV62" s="361"/>
      <c r="AW62" s="401">
        <f t="shared" si="151"/>
        <v>0.33436432663975568</v>
      </c>
      <c r="AX62" s="169">
        <f t="shared" si="151"/>
        <v>1.8150960704553887</v>
      </c>
      <c r="AY62" s="169">
        <f t="shared" si="151"/>
        <v>3.8250384464185809</v>
      </c>
      <c r="AZ62" s="169">
        <f t="shared" si="151"/>
        <v>4.7241155632679561</v>
      </c>
      <c r="BA62" s="169">
        <f t="shared" si="151"/>
        <v>4.9147112533205863</v>
      </c>
      <c r="BB62" s="169">
        <f t="shared" si="151"/>
        <v>5.0768522222464174</v>
      </c>
      <c r="BC62" s="169">
        <f t="shared" si="151"/>
        <v>3.6740829291049129</v>
      </c>
      <c r="BD62" s="169">
        <f t="shared" si="151"/>
        <v>3.6086995227227217</v>
      </c>
      <c r="BE62" s="169">
        <f t="shared" si="151"/>
        <v>3.2364617622545544</v>
      </c>
      <c r="BF62" s="169">
        <f t="shared" si="151"/>
        <v>3.5126953761612314</v>
      </c>
      <c r="BG62" s="169">
        <f t="shared" si="152"/>
        <v>3.2347961182637919</v>
      </c>
      <c r="BH62" s="169">
        <f t="shared" si="152"/>
        <v>3.2023901653351881</v>
      </c>
      <c r="BI62" s="169">
        <f t="shared" si="152"/>
        <v>2.6418497054598569</v>
      </c>
      <c r="BJ62" s="169">
        <f t="shared" si="152"/>
        <v>1.1149614649876385</v>
      </c>
      <c r="BK62" s="169">
        <f t="shared" si="152"/>
        <v>0.36988526944216565</v>
      </c>
      <c r="BL62" s="169">
        <f t="shared" si="152"/>
        <v>0.19234829622252259</v>
      </c>
      <c r="BM62" s="169">
        <f t="shared" si="152"/>
        <v>-1.1362555838019308E-2</v>
      </c>
      <c r="BN62" s="169">
        <f t="shared" si="152"/>
        <v>-4.2422003893039635E-2</v>
      </c>
      <c r="BO62" s="169">
        <f t="shared" si="152"/>
        <v>-9.5408018918065867E-3</v>
      </c>
      <c r="BP62" s="307">
        <f t="shared" si="152"/>
        <v>0.21059981674055903</v>
      </c>
      <c r="BQ62" s="307">
        <f t="shared" si="153"/>
        <v>0.1466215691613548</v>
      </c>
      <c r="BR62" s="404">
        <f t="shared" si="153"/>
        <v>1.2738214132849602E-2</v>
      </c>
      <c r="BS62" s="404">
        <f t="shared" si="154"/>
        <v>0.12543247404093655</v>
      </c>
      <c r="BT62" s="404">
        <f t="shared" si="154"/>
        <v>0.10325692749871941</v>
      </c>
      <c r="BU62" s="404">
        <f t="shared" si="154"/>
        <v>6.3745865389240527E-2</v>
      </c>
      <c r="BV62" s="404">
        <f t="shared" si="154"/>
        <v>6.1657228880162432E-3</v>
      </c>
      <c r="BW62" s="430">
        <f t="shared" si="154"/>
        <v>-3.3226750604229312E-2</v>
      </c>
      <c r="BX62" s="430">
        <f t="shared" si="154"/>
        <v>-4.1160228246317009E-2</v>
      </c>
      <c r="BY62" s="430">
        <f t="shared" si="154"/>
        <v>-5.8117108479841063E-2</v>
      </c>
      <c r="BZ62" s="430">
        <f t="shared" si="154"/>
        <v>-1.7098365057159411E-3</v>
      </c>
      <c r="CA62" s="430">
        <f t="shared" si="154"/>
        <v>2.3802172339681935E-2</v>
      </c>
      <c r="CB62" s="430">
        <f t="shared" si="154"/>
        <v>-0.14475965866785456</v>
      </c>
      <c r="CC62" s="39">
        <f>O62-C62</f>
        <v>121585.95000000001</v>
      </c>
      <c r="CD62" s="61">
        <f>P62-D62</f>
        <v>569059.30000000005</v>
      </c>
      <c r="CE62" s="62">
        <f>Q62-E62</f>
        <v>1184728.24</v>
      </c>
      <c r="CF62" s="62">
        <f>R62-F62</f>
        <v>1450156.18</v>
      </c>
      <c r="CG62" s="62">
        <f>S62-G62</f>
        <v>1651613.88</v>
      </c>
      <c r="CH62" s="62">
        <f>T62-H62</f>
        <v>1667002.45</v>
      </c>
      <c r="CI62" s="62">
        <f>U62-I62</f>
        <v>1441967.07</v>
      </c>
      <c r="CJ62" s="62">
        <f>V62-J62</f>
        <v>1312584.23</v>
      </c>
      <c r="CK62" s="62">
        <f>W62-K62</f>
        <v>1397215.27</v>
      </c>
      <c r="CL62" s="62">
        <f>X62-L62</f>
        <v>1527631.35</v>
      </c>
      <c r="CM62" s="62">
        <f>Y62-M62</f>
        <v>1438397.09</v>
      </c>
      <c r="CN62" s="62">
        <f>Z62-N62</f>
        <v>1373130.1099999999</v>
      </c>
      <c r="CO62" s="62">
        <f>AA62-O62</f>
        <v>1281875.9099999999</v>
      </c>
      <c r="CP62" s="62">
        <f>AB62-P62</f>
        <v>984036</v>
      </c>
      <c r="CQ62" s="62">
        <f>AC62-Q62</f>
        <v>552778</v>
      </c>
      <c r="CR62" s="62">
        <f>AD62-R62</f>
        <v>337980</v>
      </c>
      <c r="CS62" s="62">
        <f>AE62-S62</f>
        <v>-22585</v>
      </c>
      <c r="CT62" s="62">
        <f>AF62-T62</f>
        <v>-84647</v>
      </c>
      <c r="CU62" s="62">
        <f>AG62-U62</f>
        <v>-17502</v>
      </c>
      <c r="CV62" s="320">
        <f>AH62-V62</f>
        <v>353031</v>
      </c>
      <c r="CW62" s="320">
        <f>AI62-W62</f>
        <v>268160</v>
      </c>
      <c r="CX62" s="341">
        <f>AJ62-X62</f>
        <v>24999</v>
      </c>
      <c r="CY62" s="341">
        <f>AK62-Y62</f>
        <v>236197</v>
      </c>
      <c r="CZ62" s="341">
        <f>AL62-Z62</f>
        <v>186060</v>
      </c>
      <c r="DA62" s="341">
        <f>AM62-AA62</f>
        <v>112645</v>
      </c>
      <c r="DB62" s="341">
        <f>AN62-AB62</f>
        <v>11509</v>
      </c>
      <c r="DC62" s="341">
        <f>AO62-AC62</f>
        <v>-68023</v>
      </c>
      <c r="DD62" s="341">
        <f>AP62-AD62</f>
        <v>-86235</v>
      </c>
      <c r="DE62" s="341">
        <f>AQ62-AE62</f>
        <v>-114205</v>
      </c>
      <c r="DF62" s="341">
        <f>AR62-AF62</f>
        <v>-3267</v>
      </c>
      <c r="DG62" s="341">
        <f>AS62-AG62</f>
        <v>43247</v>
      </c>
      <c r="DH62" s="341">
        <f>AT62-AH62</f>
        <v>-293767</v>
      </c>
      <c r="DI62" s="348"/>
      <c r="DJ62" s="60">
        <f>IF(ISERROR(GETPIVOTDATA("VALUE",'CSS WK pvt'!$J$2,"DT_FILE",DJ$8,"COMMODITY",DJ$6,"TRIM_CAT",TRIM(B62),"TRIM_LINE",A58))=TRUE,0,GETPIVOTDATA("VALUE",'CSS WK pvt'!$J$2,"DT_FILE",DJ$8,"COMMODITY",DJ$6,"TRIM_CAT",TRIM(B62),"TRIM_LINE",A58))</f>
        <v>1735576</v>
      </c>
    </row>
    <row r="63" spans="1:114" s="37" customFormat="1" x14ac:dyDescent="0.25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56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1">
        <v>485776</v>
      </c>
      <c r="V63" s="221">
        <v>469495</v>
      </c>
      <c r="W63" s="221">
        <v>565912</v>
      </c>
      <c r="X63" s="256">
        <v>693256</v>
      </c>
      <c r="Y63" s="281">
        <v>588001</v>
      </c>
      <c r="Z63" s="221">
        <v>544673</v>
      </c>
      <c r="AA63" s="221">
        <v>474669</v>
      </c>
      <c r="AB63" s="221">
        <v>462881</v>
      </c>
      <c r="AC63" s="221">
        <v>864656</v>
      </c>
      <c r="AD63" s="221">
        <v>1284329</v>
      </c>
      <c r="AE63" s="221">
        <v>1301852</v>
      </c>
      <c r="AF63" s="221">
        <v>1683635</v>
      </c>
      <c r="AG63" s="221">
        <v>2165393</v>
      </c>
      <c r="AH63" s="221">
        <v>649778</v>
      </c>
      <c r="AI63" s="40">
        <v>691013</v>
      </c>
      <c r="AJ63" s="361">
        <v>1210643</v>
      </c>
      <c r="AK63" s="39">
        <v>1854254</v>
      </c>
      <c r="AL63" s="40">
        <v>2089575</v>
      </c>
      <c r="AM63" s="40">
        <v>850729</v>
      </c>
      <c r="AN63" s="40">
        <v>793995</v>
      </c>
      <c r="AO63" s="40">
        <v>1422834</v>
      </c>
      <c r="AP63" s="221">
        <v>1830623</v>
      </c>
      <c r="AQ63" s="221">
        <v>1926123</v>
      </c>
      <c r="AR63" s="221">
        <v>2903201</v>
      </c>
      <c r="AS63" s="221">
        <v>3387361</v>
      </c>
      <c r="AT63" s="221">
        <v>2532201</v>
      </c>
      <c r="AU63" s="40"/>
      <c r="AV63" s="361"/>
      <c r="AW63" s="401">
        <f t="shared" si="151"/>
        <v>7.6350809251206936E-2</v>
      </c>
      <c r="AX63" s="169">
        <f t="shared" si="151"/>
        <v>-7.4760803330795461E-2</v>
      </c>
      <c r="AY63" s="169">
        <f t="shared" si="151"/>
        <v>0.13743808696799481</v>
      </c>
      <c r="AZ63" s="169">
        <f t="shared" si="151"/>
        <v>1.1421034658073328</v>
      </c>
      <c r="BA63" s="169">
        <f t="shared" si="151"/>
        <v>0.91376700470530969</v>
      </c>
      <c r="BB63" s="169">
        <f t="shared" si="151"/>
        <v>0.72139355806556926</v>
      </c>
      <c r="BC63" s="169">
        <f t="shared" si="151"/>
        <v>0.79414159084031044</v>
      </c>
      <c r="BD63" s="169">
        <f t="shared" si="151"/>
        <v>0.71046032128798176</v>
      </c>
      <c r="BE63" s="169">
        <f t="shared" si="151"/>
        <v>1.6125207862731401</v>
      </c>
      <c r="BF63" s="169">
        <f t="shared" si="151"/>
        <v>1.7764791617280207</v>
      </c>
      <c r="BG63" s="169">
        <f t="shared" si="152"/>
        <v>2.3941383330676134</v>
      </c>
      <c r="BH63" s="169">
        <f t="shared" si="152"/>
        <v>2.6625536264238741</v>
      </c>
      <c r="BI63" s="169">
        <f t="shared" si="152"/>
        <v>1.6941037842001694</v>
      </c>
      <c r="BJ63" s="169">
        <f t="shared" si="152"/>
        <v>1.6489850577146488</v>
      </c>
      <c r="BK63" s="169">
        <f t="shared" si="152"/>
        <v>2.0047295536288292</v>
      </c>
      <c r="BL63" s="169">
        <f t="shared" si="152"/>
        <v>2.1912283578826006</v>
      </c>
      <c r="BM63" s="169">
        <f t="shared" si="152"/>
        <v>1.8628050322487009</v>
      </c>
      <c r="BN63" s="169">
        <f t="shared" si="152"/>
        <v>2.1001887400451134</v>
      </c>
      <c r="BO63" s="169">
        <f t="shared" si="152"/>
        <v>3.4575956819604099</v>
      </c>
      <c r="BP63" s="307">
        <f t="shared" si="152"/>
        <v>0.38399343975974187</v>
      </c>
      <c r="BQ63" s="307">
        <f t="shared" si="153"/>
        <v>0.22106087165495694</v>
      </c>
      <c r="BR63" s="404">
        <f t="shared" si="153"/>
        <v>0.74631449277034745</v>
      </c>
      <c r="BS63" s="404">
        <f t="shared" si="154"/>
        <v>2.1534878342043635</v>
      </c>
      <c r="BT63" s="404">
        <f t="shared" si="154"/>
        <v>2.8363843994470077</v>
      </c>
      <c r="BU63" s="404">
        <f t="shared" si="154"/>
        <v>0.79225734143160809</v>
      </c>
      <c r="BV63" s="404">
        <f t="shared" si="154"/>
        <v>0.71533288253352378</v>
      </c>
      <c r="BW63" s="430">
        <f t="shared" si="154"/>
        <v>0.64554921263485132</v>
      </c>
      <c r="BX63" s="430">
        <f t="shared" si="154"/>
        <v>0.42535362823700157</v>
      </c>
      <c r="BY63" s="430">
        <f t="shared" si="154"/>
        <v>0.47952532238687656</v>
      </c>
      <c r="BZ63" s="430">
        <f t="shared" si="154"/>
        <v>0.7243648415481978</v>
      </c>
      <c r="CA63" s="430">
        <f t="shared" si="154"/>
        <v>0.56431696232508366</v>
      </c>
      <c r="CB63" s="430">
        <f t="shared" si="154"/>
        <v>2.8970248300188679</v>
      </c>
      <c r="CC63" s="39">
        <f>O63-C63</f>
        <v>12497.880000000005</v>
      </c>
      <c r="CD63" s="61">
        <f>P63-D63</f>
        <v>-14119.190000000002</v>
      </c>
      <c r="CE63" s="62">
        <f>Q63-E63</f>
        <v>34771.010000000009</v>
      </c>
      <c r="CF63" s="62">
        <f>R63-F63</f>
        <v>214577.12</v>
      </c>
      <c r="CG63" s="62">
        <f>S63-G63</f>
        <v>217128.21</v>
      </c>
      <c r="CH63" s="62">
        <f>T63-H63</f>
        <v>227589.33000000002</v>
      </c>
      <c r="CI63" s="62">
        <f>U63-I63</f>
        <v>215019.21999999997</v>
      </c>
      <c r="CJ63" s="62">
        <f>V63-J63</f>
        <v>195010.40999999997</v>
      </c>
      <c r="CK63" s="62">
        <f>W63-K63</f>
        <v>349296.69</v>
      </c>
      <c r="CL63" s="62">
        <f>X63-L63</f>
        <v>443567.11</v>
      </c>
      <c r="CM63" s="62">
        <f>Y63-M63</f>
        <v>414760.86</v>
      </c>
      <c r="CN63" s="62">
        <f>Z63-N63</f>
        <v>395959</v>
      </c>
      <c r="CO63" s="62">
        <f>AA63-O63</f>
        <v>298480.91000000003</v>
      </c>
      <c r="CP63" s="62">
        <f>AB63-P63</f>
        <v>288142</v>
      </c>
      <c r="CQ63" s="62">
        <f>AC63-Q63</f>
        <v>576891</v>
      </c>
      <c r="CR63" s="62">
        <f>AD63-R63</f>
        <v>881873</v>
      </c>
      <c r="CS63" s="62">
        <f>AE63-S63</f>
        <v>847105</v>
      </c>
      <c r="CT63" s="62">
        <f>AF63-T63</f>
        <v>1140560</v>
      </c>
      <c r="CU63" s="62">
        <f>AG63-U63</f>
        <v>1679617</v>
      </c>
      <c r="CV63" s="320">
        <f>AH63-V63</f>
        <v>180283</v>
      </c>
      <c r="CW63" s="320">
        <f>AI63-W63</f>
        <v>125101</v>
      </c>
      <c r="CX63" s="341">
        <f>AJ63-X63</f>
        <v>517387</v>
      </c>
      <c r="CY63" s="341">
        <f>AK63-Y63</f>
        <v>1266253</v>
      </c>
      <c r="CZ63" s="341">
        <f>AL63-Z63</f>
        <v>1544902</v>
      </c>
      <c r="DA63" s="341">
        <f>AM63-AA63</f>
        <v>376060</v>
      </c>
      <c r="DB63" s="341">
        <f>AN63-AB63</f>
        <v>331114</v>
      </c>
      <c r="DC63" s="341">
        <f>AO63-AC63</f>
        <v>558178</v>
      </c>
      <c r="DD63" s="341">
        <f>AP63-AD63</f>
        <v>546294</v>
      </c>
      <c r="DE63" s="341">
        <f>AQ63-AE63</f>
        <v>624271</v>
      </c>
      <c r="DF63" s="341">
        <f>AR63-AF63</f>
        <v>1219566</v>
      </c>
      <c r="DG63" s="341">
        <f>AS63-AG63</f>
        <v>1221968</v>
      </c>
      <c r="DH63" s="341">
        <f>AT63-AH63</f>
        <v>1882423</v>
      </c>
      <c r="DI63" s="348"/>
      <c r="DJ63" s="60">
        <f>IF(ISERROR(GETPIVOTDATA("VALUE",'CSS WK pvt'!$J$2,"DT_FILE",DJ$8,"COMMODITY",DJ$6,"TRIM_CAT",TRIM(B63),"TRIM_LINE",A58))=TRUE,0,GETPIVOTDATA("VALUE",'CSS WK pvt'!$J$2,"DT_FILE",DJ$8,"COMMODITY",DJ$6,"TRIM_CAT",TRIM(B63),"TRIM_LINE",A58))</f>
        <v>2532201</v>
      </c>
    </row>
    <row r="64" spans="1:114" s="122" customFormat="1" x14ac:dyDescent="0.25">
      <c r="A64" s="140"/>
      <c r="B64" s="38" t="s">
        <v>35</v>
      </c>
      <c r="C64" s="132">
        <f>SUM(C59:C63)</f>
        <v>20481762.68</v>
      </c>
      <c r="D64" s="133">
        <f t="shared" ref="D64:DJ64" si="155">SUM(D59:D63)</f>
        <v>21370110.920000002</v>
      </c>
      <c r="E64" s="133">
        <f t="shared" si="155"/>
        <v>21424936.84</v>
      </c>
      <c r="F64" s="133">
        <f t="shared" si="155"/>
        <v>21943480.439999998</v>
      </c>
      <c r="G64" s="133">
        <f t="shared" si="155"/>
        <v>21976728.100000001</v>
      </c>
      <c r="H64" s="133">
        <f t="shared" si="155"/>
        <v>21752055.940000001</v>
      </c>
      <c r="I64" s="133">
        <f t="shared" si="155"/>
        <v>21884024.620000001</v>
      </c>
      <c r="J64" s="133">
        <f t="shared" si="155"/>
        <v>22582466.550000001</v>
      </c>
      <c r="K64" s="133">
        <f t="shared" si="155"/>
        <v>25952652.229999997</v>
      </c>
      <c r="L64" s="254">
        <f t="shared" si="155"/>
        <v>27733824.529999997</v>
      </c>
      <c r="M64" s="42">
        <f t="shared" si="155"/>
        <v>29718739.580000002</v>
      </c>
      <c r="N64" s="133">
        <f t="shared" si="155"/>
        <v>30094696.719999999</v>
      </c>
      <c r="O64" s="42">
        <f t="shared" si="155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2">
        <v>50015048</v>
      </c>
      <c r="V64" s="222">
        <v>54110539</v>
      </c>
      <c r="W64" s="222">
        <v>60635119</v>
      </c>
      <c r="X64" s="254">
        <v>65596739</v>
      </c>
      <c r="Y64" s="282">
        <v>66868466</v>
      </c>
      <c r="Z64" s="222">
        <v>68823521</v>
      </c>
      <c r="AA64" s="222">
        <v>69261257</v>
      </c>
      <c r="AB64" s="222">
        <v>73766348</v>
      </c>
      <c r="AC64" s="222">
        <v>77700636</v>
      </c>
      <c r="AD64" s="222">
        <v>77809739</v>
      </c>
      <c r="AE64" s="222">
        <v>73646276</v>
      </c>
      <c r="AF64" s="222">
        <v>70591183</v>
      </c>
      <c r="AG64" s="222">
        <v>67790648</v>
      </c>
      <c r="AH64" s="222">
        <v>65497839</v>
      </c>
      <c r="AI64" s="133">
        <v>65810111</v>
      </c>
      <c r="AJ64" s="362">
        <v>68137624</v>
      </c>
      <c r="AK64" s="132">
        <v>69369908</v>
      </c>
      <c r="AL64" s="133">
        <v>68474675</v>
      </c>
      <c r="AM64" s="133">
        <v>66474853</v>
      </c>
      <c r="AN64" s="133">
        <v>67288819</v>
      </c>
      <c r="AO64" s="133">
        <v>68826642</v>
      </c>
      <c r="AP64" s="222">
        <v>69557688</v>
      </c>
      <c r="AQ64" s="222">
        <v>67726969</v>
      </c>
      <c r="AR64" s="222">
        <v>64208237</v>
      </c>
      <c r="AS64" s="222">
        <v>62789894</v>
      </c>
      <c r="AT64" s="222">
        <v>38888885</v>
      </c>
      <c r="AU64" s="133"/>
      <c r="AV64" s="362"/>
      <c r="AW64" s="407">
        <f t="shared" si="151"/>
        <v>0.57055178563371578</v>
      </c>
      <c r="AX64" s="192">
        <f t="shared" si="151"/>
        <v>0.73297846410990908</v>
      </c>
      <c r="AY64" s="193">
        <f t="shared" si="151"/>
        <v>0.93934830754908305</v>
      </c>
      <c r="AZ64" s="193">
        <f t="shared" si="151"/>
        <v>1.0024615110692079</v>
      </c>
      <c r="BA64" s="193">
        <f t="shared" si="151"/>
        <v>1.1370547875140702</v>
      </c>
      <c r="BB64" s="193">
        <f t="shared" si="151"/>
        <v>1.2577140816234953</v>
      </c>
      <c r="BC64" s="193">
        <f t="shared" si="151"/>
        <v>1.2854593187713201</v>
      </c>
      <c r="BD64" s="193">
        <f t="shared" si="151"/>
        <v>1.3961305945120508</v>
      </c>
      <c r="BE64" s="193">
        <f t="shared" si="151"/>
        <v>1.3363746588454173</v>
      </c>
      <c r="BF64" s="193">
        <f t="shared" si="151"/>
        <v>1.3652251397582489</v>
      </c>
      <c r="BG64" s="193">
        <f t="shared" si="152"/>
        <v>1.2500438088902288</v>
      </c>
      <c r="BH64" s="193">
        <f t="shared" si="152"/>
        <v>1.2868986399940037</v>
      </c>
      <c r="BI64" s="193">
        <f t="shared" si="152"/>
        <v>1.1531326098778443</v>
      </c>
      <c r="BJ64" s="193">
        <f t="shared" si="152"/>
        <v>0.99185784759289197</v>
      </c>
      <c r="BK64" s="193">
        <f t="shared" si="152"/>
        <v>0.87003273011833937</v>
      </c>
      <c r="BL64" s="193">
        <f t="shared" si="152"/>
        <v>0.77077861836247374</v>
      </c>
      <c r="BM64" s="193">
        <f t="shared" si="152"/>
        <v>0.56809402447823798</v>
      </c>
      <c r="BN64" s="193">
        <f t="shared" si="152"/>
        <v>0.43741180372040084</v>
      </c>
      <c r="BO64" s="193">
        <f t="shared" si="152"/>
        <v>0.35540503729997419</v>
      </c>
      <c r="BP64" s="310">
        <f t="shared" si="152"/>
        <v>0.21044514082552385</v>
      </c>
      <c r="BQ64" s="310">
        <f t="shared" si="153"/>
        <v>8.5346447493572161E-2</v>
      </c>
      <c r="BR64" s="310">
        <f t="shared" si="153"/>
        <v>3.8734928576251326E-2</v>
      </c>
      <c r="BS64" s="310">
        <f t="shared" si="154"/>
        <v>3.7408395161928794E-2</v>
      </c>
      <c r="BT64" s="310">
        <f t="shared" si="154"/>
        <v>-5.0687031836107307E-3</v>
      </c>
      <c r="BU64" s="310">
        <f t="shared" si="154"/>
        <v>-4.0230341184827184E-2</v>
      </c>
      <c r="BV64" s="310">
        <f t="shared" si="154"/>
        <v>-8.7811436727218764E-2</v>
      </c>
      <c r="BW64" s="431">
        <f t="shared" si="154"/>
        <v>-0.11420748216269426</v>
      </c>
      <c r="BX64" s="431">
        <f t="shared" si="154"/>
        <v>-0.10605421771174428</v>
      </c>
      <c r="BY64" s="431">
        <f t="shared" si="154"/>
        <v>-8.037483117272623E-2</v>
      </c>
      <c r="BZ64" s="431">
        <f t="shared" si="154"/>
        <v>-9.0421292415513138E-2</v>
      </c>
      <c r="CA64" s="431">
        <f t="shared" si="154"/>
        <v>-7.3767608771050541E-2</v>
      </c>
      <c r="CB64" s="431">
        <f t="shared" si="154"/>
        <v>-0.40625697589809034</v>
      </c>
      <c r="CC64" s="132">
        <f t="shared" si="113"/>
        <v>11685906.270000001</v>
      </c>
      <c r="CD64" s="135">
        <f t="shared" si="155"/>
        <v>15663831.08</v>
      </c>
      <c r="CE64" s="136">
        <f t="shared" si="155"/>
        <v>20125478.16</v>
      </c>
      <c r="CF64" s="136">
        <f t="shared" si="155"/>
        <v>21997494.560000002</v>
      </c>
      <c r="CG64" s="136">
        <f t="shared" ref="CG64:CH64" si="156">SUM(CG59:CG63)</f>
        <v>24988743.899999999</v>
      </c>
      <c r="CH64" s="136">
        <f t="shared" si="156"/>
        <v>27357867.059999995</v>
      </c>
      <c r="CI64" s="136">
        <f t="shared" ref="CI64:CJ64" si="157">SUM(CI59:CI63)</f>
        <v>28131023.380000003</v>
      </c>
      <c r="CJ64" s="136">
        <f t="shared" si="157"/>
        <v>31528072.450000003</v>
      </c>
      <c r="CK64" s="136">
        <f t="shared" ref="CK64:CL64" si="158">SUM(CK59:CK63)</f>
        <v>34682466.770000003</v>
      </c>
      <c r="CL64" s="136">
        <f t="shared" si="158"/>
        <v>37862914.469999999</v>
      </c>
      <c r="CM64" s="136">
        <f t="shared" ref="CM64:CN64" si="159">SUM(CM59:CM63)</f>
        <v>37149726.420000002</v>
      </c>
      <c r="CN64" s="136">
        <f t="shared" si="159"/>
        <v>38728824.280000001</v>
      </c>
      <c r="CO64" s="136">
        <f t="shared" ref="CO64:CP64" si="160">SUM(CO59:CO63)</f>
        <v>37093588.04999999</v>
      </c>
      <c r="CP64" s="136">
        <f t="shared" si="160"/>
        <v>36732406</v>
      </c>
      <c r="CQ64" s="136">
        <f t="shared" ref="CQ64:CR64" si="161">SUM(CQ59:CQ63)</f>
        <v>36150221</v>
      </c>
      <c r="CR64" s="136">
        <f t="shared" si="161"/>
        <v>33868764</v>
      </c>
      <c r="CS64" s="136">
        <f t="shared" ref="CS64" si="162">SUM(CS59:CS63)</f>
        <v>26680804</v>
      </c>
      <c r="CT64" s="136">
        <f t="shared" ref="CT64:CU64" si="163">SUM(CT59:CT63)</f>
        <v>21481260</v>
      </c>
      <c r="CU64" s="136">
        <f t="shared" si="163"/>
        <v>17775600</v>
      </c>
      <c r="CV64" s="326">
        <f t="shared" ref="CV64:CW64" si="164">SUM(CV59:CV63)</f>
        <v>11387300</v>
      </c>
      <c r="CW64" s="326">
        <f t="shared" si="164"/>
        <v>5174992</v>
      </c>
      <c r="CX64" s="326">
        <f t="shared" ref="CX64:CY64" si="165">SUM(CX59:CX63)</f>
        <v>2540885</v>
      </c>
      <c r="CY64" s="326">
        <f t="shared" si="165"/>
        <v>2501442</v>
      </c>
      <c r="CZ64" s="326">
        <f t="shared" ref="CZ64:DA64" si="166">SUM(CZ59:CZ63)</f>
        <v>-348846</v>
      </c>
      <c r="DA64" s="326">
        <f t="shared" si="166"/>
        <v>-2786404</v>
      </c>
      <c r="DB64" s="326">
        <f t="shared" ref="DB64" si="167">SUM(DB59:DB63)</f>
        <v>-6477529</v>
      </c>
      <c r="DC64" s="326">
        <f t="shared" ref="DC64" si="168">SUM(DC59:DC63)</f>
        <v>-8873994</v>
      </c>
      <c r="DD64" s="326">
        <f t="shared" ref="DD64:DE64" si="169">SUM(DD59:DD63)</f>
        <v>-8252051</v>
      </c>
      <c r="DE64" s="326">
        <f t="shared" si="169"/>
        <v>-5919307</v>
      </c>
      <c r="DF64" s="326">
        <f t="shared" ref="DF64:DG64" si="170">SUM(DF59:DF63)</f>
        <v>-6382946</v>
      </c>
      <c r="DG64" s="326">
        <f t="shared" si="170"/>
        <v>-5000754</v>
      </c>
      <c r="DH64" s="326">
        <f t="shared" ref="DH64" si="171">SUM(DH59:DH63)</f>
        <v>-26608954</v>
      </c>
      <c r="DI64" s="349"/>
      <c r="DJ64" s="42">
        <f t="shared" si="155"/>
        <v>38888885</v>
      </c>
    </row>
    <row r="65" spans="1:114" s="37" customFormat="1" x14ac:dyDescent="0.2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45"/>
      <c r="AO65" s="45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311"/>
      <c r="BT65" s="311"/>
      <c r="BU65" s="311"/>
      <c r="BV65" s="311"/>
      <c r="BW65" s="432"/>
      <c r="BX65" s="432"/>
      <c r="BY65" s="432"/>
      <c r="BZ65" s="432"/>
      <c r="CA65" s="432"/>
      <c r="CB65" s="432"/>
      <c r="CC65" s="44"/>
      <c r="CD65" s="47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327"/>
      <c r="CW65" s="327"/>
      <c r="CX65" s="327"/>
      <c r="CY65" s="327"/>
      <c r="CZ65" s="327"/>
      <c r="DA65" s="327"/>
      <c r="DB65" s="327"/>
      <c r="DC65" s="327"/>
      <c r="DD65" s="327"/>
      <c r="DE65" s="327"/>
      <c r="DF65" s="327"/>
      <c r="DG65" s="327"/>
      <c r="DH65" s="327"/>
      <c r="DI65" s="348"/>
      <c r="DJ65" s="46"/>
    </row>
    <row r="66" spans="1:114" s="37" customFormat="1" x14ac:dyDescent="0.25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56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1">
        <v>57408358</v>
      </c>
      <c r="V66" s="221">
        <v>60609627</v>
      </c>
      <c r="W66" s="221">
        <v>62506740</v>
      </c>
      <c r="X66" s="256">
        <v>65506860</v>
      </c>
      <c r="Y66" s="281">
        <v>65563842</v>
      </c>
      <c r="Z66" s="221">
        <v>70384957</v>
      </c>
      <c r="AA66" s="221">
        <v>70982138</v>
      </c>
      <c r="AB66" s="221">
        <v>73331572</v>
      </c>
      <c r="AC66" s="221">
        <v>72691320</v>
      </c>
      <c r="AD66" s="221">
        <v>70050334</v>
      </c>
      <c r="AE66" s="221">
        <v>59629512</v>
      </c>
      <c r="AF66" s="221">
        <v>60339336</v>
      </c>
      <c r="AG66" s="221">
        <v>60080155</v>
      </c>
      <c r="AH66" s="221">
        <v>60697878</v>
      </c>
      <c r="AI66" s="40">
        <v>59187043</v>
      </c>
      <c r="AJ66" s="361">
        <v>58687471</v>
      </c>
      <c r="AK66" s="39">
        <v>60139161</v>
      </c>
      <c r="AL66" s="40">
        <v>60991276</v>
      </c>
      <c r="AM66" s="40">
        <v>60156349</v>
      </c>
      <c r="AN66" s="40">
        <v>59246415</v>
      </c>
      <c r="AO66" s="40">
        <v>56916748</v>
      </c>
      <c r="AP66" s="221">
        <v>54961172</v>
      </c>
      <c r="AQ66" s="221">
        <v>54650972</v>
      </c>
      <c r="AR66" s="221">
        <v>55120582</v>
      </c>
      <c r="AS66" s="221">
        <v>55864317</v>
      </c>
      <c r="AT66" s="221">
        <v>44979627</v>
      </c>
      <c r="AU66" s="40"/>
      <c r="AV66" s="361"/>
      <c r="AW66" s="401">
        <f t="shared" ref="AW66:BF71" si="172">IF(ISERROR((O66-C66)/C66)=TRUE,0,(O66-C66)/C66)</f>
        <v>0.5379368709697363</v>
      </c>
      <c r="AX66" s="169">
        <f t="shared" si="172"/>
        <v>0.61377136333842353</v>
      </c>
      <c r="AY66" s="169">
        <f t="shared" si="172"/>
        <v>0.82620709429469608</v>
      </c>
      <c r="AZ66" s="169">
        <f t="shared" si="172"/>
        <v>0.99821026341283736</v>
      </c>
      <c r="BA66" s="169">
        <f t="shared" si="172"/>
        <v>0.9555959060163336</v>
      </c>
      <c r="BB66" s="169">
        <f t="shared" si="172"/>
        <v>1.0273763321699649</v>
      </c>
      <c r="BC66" s="169">
        <f t="shared" si="172"/>
        <v>1.1282646849042575</v>
      </c>
      <c r="BD66" s="169">
        <f t="shared" si="172"/>
        <v>1.2431637853711768</v>
      </c>
      <c r="BE66" s="169">
        <f t="shared" si="172"/>
        <v>1.201471741983021</v>
      </c>
      <c r="BF66" s="169">
        <f t="shared" si="172"/>
        <v>1.2848743133583898</v>
      </c>
      <c r="BG66" s="169">
        <f t="shared" ref="BG66:BP71" si="173">IF(ISERROR((Y66-M66)/M66)=TRUE,0,(Y66-M66)/M66)</f>
        <v>1.1297133704138513</v>
      </c>
      <c r="BH66" s="169">
        <f t="shared" si="173"/>
        <v>1.0468652907202962</v>
      </c>
      <c r="BI66" s="169">
        <f t="shared" si="173"/>
        <v>0.92718722820390598</v>
      </c>
      <c r="BJ66" s="169">
        <f t="shared" si="173"/>
        <v>0.82651948816905019</v>
      </c>
      <c r="BK66" s="169">
        <f t="shared" si="173"/>
        <v>0.73668036458683239</v>
      </c>
      <c r="BL66" s="169">
        <f t="shared" si="173"/>
        <v>0.62660350877486293</v>
      </c>
      <c r="BM66" s="169">
        <f t="shared" si="173"/>
        <v>0.36974981887936825</v>
      </c>
      <c r="BN66" s="169">
        <f t="shared" si="173"/>
        <v>0.20556593981802149</v>
      </c>
      <c r="BO66" s="169">
        <f t="shared" si="173"/>
        <v>4.6540209354184979E-2</v>
      </c>
      <c r="BP66" s="307">
        <f t="shared" si="173"/>
        <v>1.4560558176673814E-3</v>
      </c>
      <c r="BQ66" s="307">
        <f t="shared" ref="BQ66:BR71" si="174">IF(ISERROR((AI66-W66)/W66)=TRUE,0,(AI66-W66)/W66)</f>
        <v>-5.3109424679642546E-2</v>
      </c>
      <c r="BR66" s="404">
        <f t="shared" si="174"/>
        <v>-0.10410190627363303</v>
      </c>
      <c r="BS66" s="404">
        <f t="shared" ref="BS66:CB71" si="175">IF(ISERROR((AK66-Y66)/Y66)=TRUE,0,(AK66-Y66)/Y66)</f>
        <v>-8.2738912707403578E-2</v>
      </c>
      <c r="BT66" s="404">
        <f t="shared" si="175"/>
        <v>-0.13346148666397564</v>
      </c>
      <c r="BU66" s="404">
        <f t="shared" si="175"/>
        <v>-0.1525142705619828</v>
      </c>
      <c r="BV66" s="404">
        <f t="shared" si="175"/>
        <v>-0.19207493601800874</v>
      </c>
      <c r="BW66" s="430">
        <f t="shared" si="175"/>
        <v>-0.21700764272818268</v>
      </c>
      <c r="BX66" s="430">
        <f t="shared" si="175"/>
        <v>-0.21540456894895033</v>
      </c>
      <c r="BY66" s="430">
        <f t="shared" si="175"/>
        <v>-8.3491208178929924E-2</v>
      </c>
      <c r="BZ66" s="430">
        <f t="shared" si="175"/>
        <v>-8.6490080036677894E-2</v>
      </c>
      <c r="CA66" s="430">
        <f t="shared" si="175"/>
        <v>-7.0170225093460561E-2</v>
      </c>
      <c r="CB66" s="430">
        <f t="shared" si="175"/>
        <v>-0.25895882225075478</v>
      </c>
      <c r="CC66" s="39">
        <f>O66-C66</f>
        <v>12883028.600000005</v>
      </c>
      <c r="CD66" s="61">
        <f>P66-D66</f>
        <v>15269728.030000001</v>
      </c>
      <c r="CE66" s="62">
        <f>Q66-E66</f>
        <v>18936580.370000001</v>
      </c>
      <c r="CF66" s="62">
        <f>R66-F66</f>
        <v>21513414.809999999</v>
      </c>
      <c r="CG66" s="62">
        <f>S66-G66</f>
        <v>21272335.039999999</v>
      </c>
      <c r="CH66" s="62">
        <f>T66-H66</f>
        <v>25363240.600000001</v>
      </c>
      <c r="CI66" s="62">
        <f>U66-I66</f>
        <v>30434101.27</v>
      </c>
      <c r="CJ66" s="62">
        <f>V66-J66</f>
        <v>33589920.549999997</v>
      </c>
      <c r="CK66" s="62">
        <f>W66-K66</f>
        <v>34113579.730000004</v>
      </c>
      <c r="CL66" s="62">
        <f>X66-L66</f>
        <v>36837072.950000003</v>
      </c>
      <c r="CM66" s="62">
        <f>Y66-M66</f>
        <v>34778552.810000002</v>
      </c>
      <c r="CN66" s="62">
        <f>Z66-N66</f>
        <v>35998250.009999998</v>
      </c>
      <c r="CO66" s="62">
        <f>AA66-O66</f>
        <v>34150149.409999996</v>
      </c>
      <c r="CP66" s="62">
        <f>AB66-P66</f>
        <v>33183316</v>
      </c>
      <c r="CQ66" s="62">
        <f>AC66-Q66</f>
        <v>30834844</v>
      </c>
      <c r="CR66" s="62">
        <f>AD66-R66</f>
        <v>26984932</v>
      </c>
      <c r="CS66" s="62">
        <f>AE66-S66</f>
        <v>16096371</v>
      </c>
      <c r="CT66" s="62">
        <f>AF66-T66</f>
        <v>10288705</v>
      </c>
      <c r="CU66" s="62">
        <f>AG66-U66</f>
        <v>2671797</v>
      </c>
      <c r="CV66" s="320">
        <f>AH66-V66</f>
        <v>88251</v>
      </c>
      <c r="CW66" s="320">
        <f>AI66-W66</f>
        <v>-3319697</v>
      </c>
      <c r="CX66" s="341">
        <f>AJ66-X66</f>
        <v>-6819389</v>
      </c>
      <c r="CY66" s="341">
        <f>AK66-Y66</f>
        <v>-5424681</v>
      </c>
      <c r="CZ66" s="341">
        <f>AL66-Z66</f>
        <v>-9393681</v>
      </c>
      <c r="DA66" s="341">
        <f>AM66-AA66</f>
        <v>-10825789</v>
      </c>
      <c r="DB66" s="341">
        <f>AN66-AB66</f>
        <v>-14085157</v>
      </c>
      <c r="DC66" s="341">
        <f>AO66-AC66</f>
        <v>-15774572</v>
      </c>
      <c r="DD66" s="341">
        <f>AP66-AD66</f>
        <v>-15089162</v>
      </c>
      <c r="DE66" s="341">
        <f>AQ66-AE66</f>
        <v>-4978540</v>
      </c>
      <c r="DF66" s="341">
        <f>AR66-AF66</f>
        <v>-5218754</v>
      </c>
      <c r="DG66" s="341">
        <f>AS66-AG66</f>
        <v>-4215838</v>
      </c>
      <c r="DH66" s="341">
        <f>AT66-AH66</f>
        <v>-15718251</v>
      </c>
      <c r="DI66" s="348"/>
      <c r="DJ66" s="60">
        <f>IF(ISERROR(GETPIVOTDATA("VALUE",'CSS WK pvt'!$J$2,"DT_FILE",DJ$8,"COMMODITY",DJ$6,"TRIM_CAT",TRIM(B66),"TRIM_LINE",A65))=TRUE,0,GETPIVOTDATA("VALUE",'CSS WK pvt'!$J$2,"DT_FILE",DJ$8,"COMMODITY",DJ$6,"TRIM_CAT",TRIM(B66),"TRIM_LINE",A65))</f>
        <v>44979627</v>
      </c>
    </row>
    <row r="67" spans="1:114" s="37" customFormat="1" x14ac:dyDescent="0.25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56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1">
        <v>14971538</v>
      </c>
      <c r="V67" s="221">
        <v>14103805</v>
      </c>
      <c r="W67" s="221">
        <v>13960222</v>
      </c>
      <c r="X67" s="256">
        <v>14138798</v>
      </c>
      <c r="Y67" s="281">
        <v>14604737</v>
      </c>
      <c r="Z67" s="221">
        <v>15542950</v>
      </c>
      <c r="AA67" s="221">
        <v>15913149</v>
      </c>
      <c r="AB67" s="221">
        <v>16000509</v>
      </c>
      <c r="AC67" s="221">
        <v>16644168</v>
      </c>
      <c r="AD67" s="221">
        <v>16365579</v>
      </c>
      <c r="AE67" s="221">
        <v>22107411</v>
      </c>
      <c r="AF67" s="221">
        <v>20190985</v>
      </c>
      <c r="AG67" s="221">
        <v>19548466</v>
      </c>
      <c r="AH67" s="221">
        <v>19065255</v>
      </c>
      <c r="AI67" s="40">
        <v>20012569</v>
      </c>
      <c r="AJ67" s="361">
        <v>19286851</v>
      </c>
      <c r="AK67" s="39">
        <v>19250286</v>
      </c>
      <c r="AL67" s="40">
        <v>19702907</v>
      </c>
      <c r="AM67" s="40">
        <v>21196161</v>
      </c>
      <c r="AN67" s="40">
        <v>21275483</v>
      </c>
      <c r="AO67" s="40">
        <v>20787619</v>
      </c>
      <c r="AP67" s="221">
        <v>21648708</v>
      </c>
      <c r="AQ67" s="221">
        <v>20847089</v>
      </c>
      <c r="AR67" s="221">
        <v>20928434</v>
      </c>
      <c r="AS67" s="221">
        <v>20594570</v>
      </c>
      <c r="AT67" s="221">
        <v>7088631</v>
      </c>
      <c r="AU67" s="40"/>
      <c r="AV67" s="361"/>
      <c r="AW67" s="401">
        <f t="shared" si="172"/>
        <v>0.24525266105955557</v>
      </c>
      <c r="AX67" s="169">
        <f t="shared" si="172"/>
        <v>0.23821976376269882</v>
      </c>
      <c r="AY67" s="169">
        <f t="shared" si="172"/>
        <v>0.30872458530744612</v>
      </c>
      <c r="AZ67" s="169">
        <f t="shared" si="172"/>
        <v>0.35548628599775506</v>
      </c>
      <c r="BA67" s="169">
        <f t="shared" si="172"/>
        <v>0.40815760565695386</v>
      </c>
      <c r="BB67" s="169">
        <f t="shared" si="172"/>
        <v>0.42121169369676742</v>
      </c>
      <c r="BC67" s="169">
        <f t="shared" si="172"/>
        <v>0.3907903577950837</v>
      </c>
      <c r="BD67" s="169">
        <f t="shared" si="172"/>
        <v>0.27964606736004316</v>
      </c>
      <c r="BE67" s="169">
        <f t="shared" si="172"/>
        <v>0.21521803900094794</v>
      </c>
      <c r="BF67" s="169">
        <f t="shared" si="172"/>
        <v>0.19915926937498898</v>
      </c>
      <c r="BG67" s="169">
        <f t="shared" si="173"/>
        <v>0.1725416065235523</v>
      </c>
      <c r="BH67" s="169">
        <f t="shared" si="173"/>
        <v>0.21921488877285958</v>
      </c>
      <c r="BI67" s="169">
        <f t="shared" si="173"/>
        <v>0.2117463509509907</v>
      </c>
      <c r="BJ67" s="169">
        <f t="shared" si="173"/>
        <v>0.19147193856370393</v>
      </c>
      <c r="BK67" s="169">
        <f t="shared" si="173"/>
        <v>0.2340222826112342</v>
      </c>
      <c r="BL67" s="169">
        <f t="shared" si="173"/>
        <v>0.20078551266297803</v>
      </c>
      <c r="BM67" s="169">
        <f t="shared" si="173"/>
        <v>0.56815929030034862</v>
      </c>
      <c r="BN67" s="169">
        <f t="shared" si="173"/>
        <v>0.38845740005846502</v>
      </c>
      <c r="BO67" s="169">
        <f t="shared" si="173"/>
        <v>0.30570860522145421</v>
      </c>
      <c r="BP67" s="307">
        <f t="shared" si="173"/>
        <v>0.35178095556482808</v>
      </c>
      <c r="BQ67" s="307">
        <f t="shared" si="174"/>
        <v>0.4335423175935168</v>
      </c>
      <c r="BR67" s="404">
        <f t="shared" si="174"/>
        <v>0.36410825022042187</v>
      </c>
      <c r="BS67" s="404">
        <f t="shared" si="175"/>
        <v>0.31808508431202837</v>
      </c>
      <c r="BT67" s="404">
        <f t="shared" si="175"/>
        <v>0.26764269331111534</v>
      </c>
      <c r="BU67" s="404">
        <f t="shared" si="175"/>
        <v>0.33199035590001702</v>
      </c>
      <c r="BV67" s="404">
        <f t="shared" si="175"/>
        <v>0.32967538720174466</v>
      </c>
      <c r="BW67" s="430">
        <f t="shared" si="175"/>
        <v>0.24894311328748905</v>
      </c>
      <c r="BX67" s="430">
        <f t="shared" si="175"/>
        <v>0.32281955927132183</v>
      </c>
      <c r="BY67" s="430">
        <f t="shared" si="175"/>
        <v>-5.7009027425237627E-2</v>
      </c>
      <c r="BZ67" s="430">
        <f t="shared" si="175"/>
        <v>3.6523676284242697E-2</v>
      </c>
      <c r="CA67" s="430">
        <f t="shared" si="175"/>
        <v>5.3513354960946807E-2</v>
      </c>
      <c r="CB67" s="430">
        <f t="shared" si="175"/>
        <v>-0.62819112568911351</v>
      </c>
      <c r="CC67" s="39">
        <f>O67-C67</f>
        <v>2586429.58</v>
      </c>
      <c r="CD67" s="61">
        <f>P67-D67</f>
        <v>2583628.33</v>
      </c>
      <c r="CE67" s="62">
        <f>Q67-E67</f>
        <v>3181720.6300000008</v>
      </c>
      <c r="CF67" s="62">
        <f>R67-F67</f>
        <v>3574321.8699999992</v>
      </c>
      <c r="CG67" s="62">
        <f>S67-G67</f>
        <v>4086244.4000000004</v>
      </c>
      <c r="CH67" s="62">
        <f>T67-H67</f>
        <v>4309894.0500000007</v>
      </c>
      <c r="CI67" s="62">
        <f>U67-I67</f>
        <v>4206768.2300000004</v>
      </c>
      <c r="CJ67" s="62">
        <f>V67-J67</f>
        <v>3082159.75</v>
      </c>
      <c r="CK67" s="62">
        <f>W67-K67</f>
        <v>2472388.91</v>
      </c>
      <c r="CL67" s="62">
        <f>X67-L67</f>
        <v>2348205.7400000002</v>
      </c>
      <c r="CM67" s="62">
        <f>Y67-M67</f>
        <v>2149113.3200000003</v>
      </c>
      <c r="CN67" s="62">
        <f>Z67-N67</f>
        <v>2794623.0700000003</v>
      </c>
      <c r="CO67" s="62">
        <f>AA67-O67</f>
        <v>2780739.74</v>
      </c>
      <c r="CP67" s="62">
        <f>AB67-P67</f>
        <v>2571314</v>
      </c>
      <c r="CQ67" s="62">
        <f>AC67-Q67</f>
        <v>3156431</v>
      </c>
      <c r="CR67" s="62">
        <f>AD67-R67</f>
        <v>2736518</v>
      </c>
      <c r="CS67" s="62">
        <f>AE67-S67</f>
        <v>8009729</v>
      </c>
      <c r="CT67" s="62">
        <f>AF67-T67</f>
        <v>5648958</v>
      </c>
      <c r="CU67" s="62">
        <f>AG67-U67</f>
        <v>4576928</v>
      </c>
      <c r="CV67" s="320">
        <f>AH67-V67</f>
        <v>4961450</v>
      </c>
      <c r="CW67" s="320">
        <f>AI67-W67</f>
        <v>6052347</v>
      </c>
      <c r="CX67" s="341">
        <f>AJ67-X67</f>
        <v>5148053</v>
      </c>
      <c r="CY67" s="341">
        <f>AK67-Y67</f>
        <v>4645549</v>
      </c>
      <c r="CZ67" s="341">
        <f>AL67-Z67</f>
        <v>4159957</v>
      </c>
      <c r="DA67" s="341">
        <f>AM67-AA67</f>
        <v>5283012</v>
      </c>
      <c r="DB67" s="341">
        <f>AN67-AB67</f>
        <v>5274974</v>
      </c>
      <c r="DC67" s="341">
        <f>AO67-AC67</f>
        <v>4143451</v>
      </c>
      <c r="DD67" s="341">
        <f>AP67-AD67</f>
        <v>5283129</v>
      </c>
      <c r="DE67" s="341">
        <f>AQ67-AE67</f>
        <v>-1260322</v>
      </c>
      <c r="DF67" s="341">
        <f>AR67-AF67</f>
        <v>737449</v>
      </c>
      <c r="DG67" s="341">
        <f>AS67-AG67</f>
        <v>1046104</v>
      </c>
      <c r="DH67" s="341">
        <f>AT67-AH67</f>
        <v>-11976624</v>
      </c>
      <c r="DI67" s="348"/>
      <c r="DJ67" s="60">
        <f>IF(ISERROR(GETPIVOTDATA("VALUE",'CSS WK pvt'!$J$2,"DT_FILE",DJ$8,"COMMODITY",DJ$6,"TRIM_CAT",TRIM(B67),"TRIM_LINE",A65))=TRUE,0,GETPIVOTDATA("VALUE",'CSS WK pvt'!$J$2,"DT_FILE",DJ$8,"COMMODITY",DJ$6,"TRIM_CAT",TRIM(B67),"TRIM_LINE",A65))</f>
        <v>7088631</v>
      </c>
    </row>
    <row r="68" spans="1:114" s="37" customFormat="1" x14ac:dyDescent="0.25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56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1">
        <v>6156206</v>
      </c>
      <c r="V68" s="221">
        <v>6096305</v>
      </c>
      <c r="W68" s="221">
        <v>6129588</v>
      </c>
      <c r="X68" s="256">
        <v>6425170</v>
      </c>
      <c r="Y68" s="281">
        <v>6508014</v>
      </c>
      <c r="Z68" s="221">
        <v>6861486</v>
      </c>
      <c r="AA68" s="221">
        <v>6888502</v>
      </c>
      <c r="AB68" s="221">
        <v>6855441</v>
      </c>
      <c r="AC68" s="221">
        <v>6617631</v>
      </c>
      <c r="AD68" s="221">
        <v>6677717</v>
      </c>
      <c r="AE68" s="221">
        <v>6875933</v>
      </c>
      <c r="AF68" s="221">
        <v>6586551</v>
      </c>
      <c r="AG68" s="221">
        <v>6679060</v>
      </c>
      <c r="AH68" s="221">
        <v>7044942</v>
      </c>
      <c r="AI68" s="40">
        <v>7178224</v>
      </c>
      <c r="AJ68" s="361">
        <v>7040856</v>
      </c>
      <c r="AK68" s="39">
        <v>7609883</v>
      </c>
      <c r="AL68" s="40">
        <v>7437624</v>
      </c>
      <c r="AM68" s="40">
        <v>7266168</v>
      </c>
      <c r="AN68" s="40">
        <v>6994521</v>
      </c>
      <c r="AO68" s="40">
        <v>6980380</v>
      </c>
      <c r="AP68" s="221">
        <v>7308616</v>
      </c>
      <c r="AQ68" s="221">
        <v>6662729</v>
      </c>
      <c r="AR68" s="221">
        <v>6582095</v>
      </c>
      <c r="AS68" s="221">
        <v>6546629</v>
      </c>
      <c r="AT68" s="221">
        <v>6444063</v>
      </c>
      <c r="AU68" s="40"/>
      <c r="AV68" s="361"/>
      <c r="AW68" s="401">
        <f t="shared" si="172"/>
        <v>0.4453668236134678</v>
      </c>
      <c r="AX68" s="169">
        <f t="shared" si="172"/>
        <v>0.78158365899664672</v>
      </c>
      <c r="AY68" s="169">
        <f t="shared" si="172"/>
        <v>0.86354778621560213</v>
      </c>
      <c r="AZ68" s="169">
        <f t="shared" si="172"/>
        <v>1.128135595116716</v>
      </c>
      <c r="BA68" s="169">
        <f t="shared" si="172"/>
        <v>0.87846028289927214</v>
      </c>
      <c r="BB68" s="169">
        <f t="shared" si="172"/>
        <v>1.0339226340077377</v>
      </c>
      <c r="BC68" s="169">
        <f t="shared" si="172"/>
        <v>0.87288534331957912</v>
      </c>
      <c r="BD68" s="169">
        <f t="shared" si="172"/>
        <v>0.93951065012157242</v>
      </c>
      <c r="BE68" s="169">
        <f t="shared" si="172"/>
        <v>0.85984164535186869</v>
      </c>
      <c r="BF68" s="169">
        <f t="shared" si="172"/>
        <v>0.99674195651499464</v>
      </c>
      <c r="BG68" s="169">
        <f t="shared" si="173"/>
        <v>0.91964203979768655</v>
      </c>
      <c r="BH68" s="169">
        <f t="shared" si="173"/>
        <v>0.90008173234240174</v>
      </c>
      <c r="BI68" s="169">
        <f t="shared" si="173"/>
        <v>0.55305826494396604</v>
      </c>
      <c r="BJ68" s="169">
        <f t="shared" si="173"/>
        <v>0.18192449410679151</v>
      </c>
      <c r="BK68" s="169">
        <f t="shared" si="173"/>
        <v>0.16488556095060525</v>
      </c>
      <c r="BL68" s="169">
        <f t="shared" si="173"/>
        <v>0.22072137124371882</v>
      </c>
      <c r="BM68" s="169">
        <f t="shared" si="173"/>
        <v>0.25249107163349671</v>
      </c>
      <c r="BN68" s="169">
        <f t="shared" si="173"/>
        <v>0.11439078242773393</v>
      </c>
      <c r="BO68" s="169">
        <f t="shared" si="173"/>
        <v>8.493120600577693E-2</v>
      </c>
      <c r="BP68" s="307">
        <f t="shared" si="173"/>
        <v>0.15560852024299965</v>
      </c>
      <c r="BQ68" s="307">
        <f t="shared" si="174"/>
        <v>0.17107772985721062</v>
      </c>
      <c r="BR68" s="404">
        <f t="shared" si="174"/>
        <v>9.5824079362880676E-2</v>
      </c>
      <c r="BS68" s="404">
        <f t="shared" si="175"/>
        <v>0.16930956202614192</v>
      </c>
      <c r="BT68" s="404">
        <f t="shared" si="175"/>
        <v>8.3966942437833439E-2</v>
      </c>
      <c r="BU68" s="404">
        <f t="shared" si="175"/>
        <v>5.4825562945325416E-2</v>
      </c>
      <c r="BV68" s="404">
        <f t="shared" si="175"/>
        <v>2.0287535112620762E-2</v>
      </c>
      <c r="BW68" s="430">
        <f t="shared" si="175"/>
        <v>5.4815537463482021E-2</v>
      </c>
      <c r="BX68" s="430">
        <f t="shared" si="175"/>
        <v>9.4478247580722569E-2</v>
      </c>
      <c r="BY68" s="430">
        <f t="shared" si="175"/>
        <v>-3.1007282938911709E-2</v>
      </c>
      <c r="BZ68" s="430">
        <f t="shared" si="175"/>
        <v>-6.7653009898503789E-4</v>
      </c>
      <c r="CA68" s="430">
        <f t="shared" si="175"/>
        <v>-1.9827790138133211E-2</v>
      </c>
      <c r="CB68" s="430">
        <f t="shared" si="175"/>
        <v>-8.5292256486994497E-2</v>
      </c>
      <c r="CC68" s="39">
        <f>O68-C68</f>
        <v>1366711.4099999997</v>
      </c>
      <c r="CD68" s="61">
        <f>P68-D68</f>
        <v>2544573</v>
      </c>
      <c r="CE68" s="62">
        <f>Q68-E68</f>
        <v>2632480.2799999998</v>
      </c>
      <c r="CF68" s="62">
        <f>R68-F68</f>
        <v>2899836.21</v>
      </c>
      <c r="CG68" s="62">
        <f>S68-G68</f>
        <v>2567302.9</v>
      </c>
      <c r="CH68" s="62">
        <f>T68-H68</f>
        <v>3004513.51</v>
      </c>
      <c r="CI68" s="62">
        <f>U68-I68</f>
        <v>2869188.98</v>
      </c>
      <c r="CJ68" s="62">
        <f>V68-J68</f>
        <v>2953086.89</v>
      </c>
      <c r="CK68" s="62">
        <f>W68-K68</f>
        <v>2833829.99</v>
      </c>
      <c r="CL68" s="62">
        <f>X68-L68</f>
        <v>3207343.09</v>
      </c>
      <c r="CM68" s="62">
        <f>Y68-M68</f>
        <v>3117791.31</v>
      </c>
      <c r="CN68" s="62">
        <f>Z68-N68</f>
        <v>3250332.92</v>
      </c>
      <c r="CO68" s="62">
        <f>AA68-O68</f>
        <v>2453058.62</v>
      </c>
      <c r="CP68" s="62">
        <f>AB68-P68</f>
        <v>1055205</v>
      </c>
      <c r="CQ68" s="62">
        <f>AC68-Q68</f>
        <v>936703</v>
      </c>
      <c r="CR68" s="62">
        <f>AD68-R68</f>
        <v>1207413</v>
      </c>
      <c r="CS68" s="62">
        <f>AE68-S68</f>
        <v>1386127</v>
      </c>
      <c r="CT68" s="62">
        <f>AF68-T68</f>
        <v>676101</v>
      </c>
      <c r="CU68" s="62">
        <f>AG68-U68</f>
        <v>522854</v>
      </c>
      <c r="CV68" s="320">
        <f>AH68-V68</f>
        <v>948637</v>
      </c>
      <c r="CW68" s="320">
        <f>AI68-W68</f>
        <v>1048636</v>
      </c>
      <c r="CX68" s="341">
        <f>AJ68-X68</f>
        <v>615686</v>
      </c>
      <c r="CY68" s="341">
        <f>AK68-Y68</f>
        <v>1101869</v>
      </c>
      <c r="CZ68" s="341">
        <f>AL68-Z68</f>
        <v>576138</v>
      </c>
      <c r="DA68" s="341">
        <f>AM68-AA68</f>
        <v>377666</v>
      </c>
      <c r="DB68" s="341">
        <f>AN68-AB68</f>
        <v>139080</v>
      </c>
      <c r="DC68" s="341">
        <f>AO68-AC68</f>
        <v>362749</v>
      </c>
      <c r="DD68" s="341">
        <f>AP68-AD68</f>
        <v>630899</v>
      </c>
      <c r="DE68" s="341">
        <f>AQ68-AE68</f>
        <v>-213204</v>
      </c>
      <c r="DF68" s="341">
        <f>AR68-AF68</f>
        <v>-4456</v>
      </c>
      <c r="DG68" s="341">
        <f>AS68-AG68</f>
        <v>-132431</v>
      </c>
      <c r="DH68" s="341">
        <f>AT68-AH68</f>
        <v>-600879</v>
      </c>
      <c r="DI68" s="348"/>
      <c r="DJ68" s="60">
        <f>IF(ISERROR(GETPIVOTDATA("VALUE",'CSS WK pvt'!$J$2,"DT_FILE",DJ$8,"COMMODITY",DJ$6,"TRIM_CAT",TRIM(B68),"TRIM_LINE",A65))=TRUE,0,GETPIVOTDATA("VALUE",'CSS WK pvt'!$J$2,"DT_FILE",DJ$8,"COMMODITY",DJ$6,"TRIM_CAT",TRIM(B68),"TRIM_LINE",A65))</f>
        <v>6444063</v>
      </c>
    </row>
    <row r="69" spans="1:114" s="37" customFormat="1" x14ac:dyDescent="0.25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56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1">
        <v>5016999</v>
      </c>
      <c r="V69" s="221">
        <v>4826913</v>
      </c>
      <c r="W69" s="221">
        <v>5250145</v>
      </c>
      <c r="X69" s="256">
        <v>5097179</v>
      </c>
      <c r="Y69" s="281">
        <v>4968700</v>
      </c>
      <c r="Z69" s="221">
        <v>4934411</v>
      </c>
      <c r="AA69" s="221">
        <v>4738087</v>
      </c>
      <c r="AB69" s="221">
        <v>4730314</v>
      </c>
      <c r="AC69" s="221">
        <v>4343415</v>
      </c>
      <c r="AD69" s="221">
        <v>4605247</v>
      </c>
      <c r="AE69" s="221">
        <v>4698160</v>
      </c>
      <c r="AF69" s="221">
        <v>4323233</v>
      </c>
      <c r="AG69" s="221">
        <v>4353740</v>
      </c>
      <c r="AH69" s="221">
        <v>6059524</v>
      </c>
      <c r="AI69" s="40">
        <v>6932660</v>
      </c>
      <c r="AJ69" s="361">
        <v>6241822</v>
      </c>
      <c r="AK69" s="39">
        <v>7199057</v>
      </c>
      <c r="AL69" s="40">
        <v>6022946</v>
      </c>
      <c r="AM69" s="40">
        <v>5675638</v>
      </c>
      <c r="AN69" s="40">
        <v>5079843</v>
      </c>
      <c r="AO69" s="40">
        <v>5102240</v>
      </c>
      <c r="AP69" s="221">
        <v>5208770</v>
      </c>
      <c r="AQ69" s="221">
        <v>4512923</v>
      </c>
      <c r="AR69" s="221">
        <v>4935026</v>
      </c>
      <c r="AS69" s="221">
        <v>5200181</v>
      </c>
      <c r="AT69" s="221">
        <v>4945947</v>
      </c>
      <c r="AU69" s="40"/>
      <c r="AV69" s="361"/>
      <c r="AW69" s="401">
        <f t="shared" si="172"/>
        <v>0.30056126924335885</v>
      </c>
      <c r="AX69" s="169">
        <f t="shared" si="172"/>
        <v>0.86956964354625321</v>
      </c>
      <c r="AY69" s="169">
        <f t="shared" si="172"/>
        <v>1.1233556080909137</v>
      </c>
      <c r="AZ69" s="169">
        <f t="shared" si="172"/>
        <v>1.3738099587802901</v>
      </c>
      <c r="BA69" s="169">
        <f t="shared" si="172"/>
        <v>0.79538105035525741</v>
      </c>
      <c r="BB69" s="169">
        <f t="shared" si="172"/>
        <v>1.119171377284417</v>
      </c>
      <c r="BC69" s="169">
        <f t="shared" si="172"/>
        <v>0.83183244629467468</v>
      </c>
      <c r="BD69" s="169">
        <f t="shared" si="172"/>
        <v>1.0530668086148132</v>
      </c>
      <c r="BE69" s="169">
        <f t="shared" si="172"/>
        <v>0.86386169926048861</v>
      </c>
      <c r="BF69" s="169">
        <f t="shared" si="172"/>
        <v>0.92224586036904987</v>
      </c>
      <c r="BG69" s="169">
        <f t="shared" si="173"/>
        <v>0.95859144214938696</v>
      </c>
      <c r="BH69" s="169">
        <f t="shared" si="173"/>
        <v>0.80610702485269314</v>
      </c>
      <c r="BI69" s="169">
        <f t="shared" si="173"/>
        <v>0.33405095209592078</v>
      </c>
      <c r="BJ69" s="169">
        <f t="shared" si="173"/>
        <v>-0.15524435212078525</v>
      </c>
      <c r="BK69" s="169">
        <f t="shared" si="173"/>
        <v>-0.12714703223178411</v>
      </c>
      <c r="BL69" s="169">
        <f t="shared" si="173"/>
        <v>-2.7471762821426573E-2</v>
      </c>
      <c r="BM69" s="169">
        <f t="shared" si="173"/>
        <v>-8.3600547768485078E-3</v>
      </c>
      <c r="BN69" s="169">
        <f t="shared" si="173"/>
        <v>-0.10632209450439414</v>
      </c>
      <c r="BO69" s="169">
        <f t="shared" si="173"/>
        <v>-0.13220233848960306</v>
      </c>
      <c r="BP69" s="307">
        <f t="shared" si="173"/>
        <v>0.255362174540954</v>
      </c>
      <c r="BQ69" s="307">
        <f t="shared" si="174"/>
        <v>0.32047019653742898</v>
      </c>
      <c r="BR69" s="404">
        <f t="shared" si="174"/>
        <v>0.22456401864639244</v>
      </c>
      <c r="BS69" s="404">
        <f t="shared" si="175"/>
        <v>0.44888139754865458</v>
      </c>
      <c r="BT69" s="404">
        <f t="shared" si="175"/>
        <v>0.22060079713667954</v>
      </c>
      <c r="BU69" s="404">
        <f t="shared" si="175"/>
        <v>0.19787542947185224</v>
      </c>
      <c r="BV69" s="404">
        <f t="shared" si="175"/>
        <v>7.389128924633756E-2</v>
      </c>
      <c r="BW69" s="430">
        <f t="shared" si="175"/>
        <v>0.17470699898582107</v>
      </c>
      <c r="BX69" s="430">
        <f t="shared" si="175"/>
        <v>0.13105116837381361</v>
      </c>
      <c r="BY69" s="430">
        <f t="shared" si="175"/>
        <v>-3.9427563131098131E-2</v>
      </c>
      <c r="BZ69" s="430">
        <f t="shared" si="175"/>
        <v>0.14151284466971825</v>
      </c>
      <c r="CA69" s="430">
        <f t="shared" si="175"/>
        <v>0.19441698401833826</v>
      </c>
      <c r="CB69" s="430">
        <f t="shared" si="175"/>
        <v>-0.18377301583424704</v>
      </c>
      <c r="CC69" s="39">
        <f>O69-C69</f>
        <v>820791.43000000017</v>
      </c>
      <c r="CD69" s="61">
        <f>P69-D69</f>
        <v>2604483.37</v>
      </c>
      <c r="CE69" s="62">
        <f>Q69-E69</f>
        <v>2632599.2799999998</v>
      </c>
      <c r="CF69" s="62">
        <f>R69-F69</f>
        <v>2740510.19</v>
      </c>
      <c r="CG69" s="62">
        <f>S69-G69</f>
        <v>2098903.12</v>
      </c>
      <c r="CH69" s="62">
        <f>T69-H69</f>
        <v>2554807.23</v>
      </c>
      <c r="CI69" s="62">
        <f>U69-I69</f>
        <v>2278211.94</v>
      </c>
      <c r="CJ69" s="62">
        <f>V69-J69</f>
        <v>2475838.5099999998</v>
      </c>
      <c r="CK69" s="62">
        <f>W69-K69</f>
        <v>2433334.61</v>
      </c>
      <c r="CL69" s="62">
        <f>X69-L69</f>
        <v>2445499.9900000002</v>
      </c>
      <c r="CM69" s="62">
        <f>Y69-M69</f>
        <v>2431825.85</v>
      </c>
      <c r="CN69" s="62">
        <f>Z69-N69</f>
        <v>2202340.9</v>
      </c>
      <c r="CO69" s="62">
        <f>AA69-O69</f>
        <v>1186433.2999999998</v>
      </c>
      <c r="CP69" s="62">
        <f>AB69-P69</f>
        <v>-869310</v>
      </c>
      <c r="CQ69" s="62">
        <f>AC69-Q69</f>
        <v>-632698</v>
      </c>
      <c r="CR69" s="62">
        <f>AD69-R69</f>
        <v>-130088</v>
      </c>
      <c r="CS69" s="62">
        <f>AE69-S69</f>
        <v>-39608</v>
      </c>
      <c r="CT69" s="62">
        <f>AF69-T69</f>
        <v>-514341</v>
      </c>
      <c r="CU69" s="62">
        <f>AG69-U69</f>
        <v>-663259</v>
      </c>
      <c r="CV69" s="320">
        <f>AH69-V69</f>
        <v>1232611</v>
      </c>
      <c r="CW69" s="320">
        <f>AI69-W69</f>
        <v>1682515</v>
      </c>
      <c r="CX69" s="341">
        <f>AJ69-X69</f>
        <v>1144643</v>
      </c>
      <c r="CY69" s="341">
        <f>AK69-Y69</f>
        <v>2230357</v>
      </c>
      <c r="CZ69" s="341">
        <f>AL69-Z69</f>
        <v>1088535</v>
      </c>
      <c r="DA69" s="341">
        <f>AM69-AA69</f>
        <v>937551</v>
      </c>
      <c r="DB69" s="341">
        <f>AN69-AB69</f>
        <v>349529</v>
      </c>
      <c r="DC69" s="341">
        <f>AO69-AC69</f>
        <v>758825</v>
      </c>
      <c r="DD69" s="341">
        <f>AP69-AD69</f>
        <v>603523</v>
      </c>
      <c r="DE69" s="341">
        <f>AQ69-AE69</f>
        <v>-185237</v>
      </c>
      <c r="DF69" s="341">
        <f>AR69-AF69</f>
        <v>611793</v>
      </c>
      <c r="DG69" s="341">
        <f>AS69-AG69</f>
        <v>846441</v>
      </c>
      <c r="DH69" s="341">
        <f>AT69-AH69</f>
        <v>-1113577</v>
      </c>
      <c r="DI69" s="348"/>
      <c r="DJ69" s="60">
        <f>IF(ISERROR(GETPIVOTDATA("VALUE",'CSS WK pvt'!$J$2,"DT_FILE",DJ$8,"COMMODITY",DJ$6,"TRIM_CAT",TRIM(B69),"TRIM_LINE",A65))=TRUE,0,GETPIVOTDATA("VALUE",'CSS WK pvt'!$J$2,"DT_FILE",DJ$8,"COMMODITY",DJ$6,"TRIM_CAT",TRIM(B69),"TRIM_LINE",A65))</f>
        <v>4945947</v>
      </c>
    </row>
    <row r="70" spans="1:114" s="37" customFormat="1" x14ac:dyDescent="0.25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56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1">
        <v>2727112</v>
      </c>
      <c r="V70" s="221">
        <v>3276198</v>
      </c>
      <c r="W70" s="221">
        <v>3563855</v>
      </c>
      <c r="X70" s="256">
        <v>3832140</v>
      </c>
      <c r="Y70" s="281">
        <v>4532351</v>
      </c>
      <c r="Z70" s="221">
        <v>3776066</v>
      </c>
      <c r="AA70" s="221">
        <v>3005073</v>
      </c>
      <c r="AB70" s="221">
        <v>2854594</v>
      </c>
      <c r="AC70" s="221">
        <v>2998095</v>
      </c>
      <c r="AD70" s="221">
        <v>4091482</v>
      </c>
      <c r="AE70" s="221">
        <v>5248464</v>
      </c>
      <c r="AF70" s="221">
        <v>4389045</v>
      </c>
      <c r="AG70" s="221">
        <v>4927679</v>
      </c>
      <c r="AH70" s="221">
        <v>5124361</v>
      </c>
      <c r="AI70" s="40">
        <v>6383678</v>
      </c>
      <c r="AJ70" s="361">
        <v>6129774</v>
      </c>
      <c r="AK70" s="39">
        <v>8839803</v>
      </c>
      <c r="AL70" s="40">
        <v>6946876</v>
      </c>
      <c r="AM70" s="40">
        <v>4772080</v>
      </c>
      <c r="AN70" s="40">
        <v>4354722</v>
      </c>
      <c r="AO70" s="40">
        <v>5767961</v>
      </c>
      <c r="AP70" s="221">
        <v>6572486</v>
      </c>
      <c r="AQ70" s="221">
        <v>5779842</v>
      </c>
      <c r="AR70" s="221">
        <v>7566100</v>
      </c>
      <c r="AS70" s="221">
        <v>8849480</v>
      </c>
      <c r="AT70" s="221">
        <v>6512125</v>
      </c>
      <c r="AU70" s="40"/>
      <c r="AV70" s="361"/>
      <c r="AW70" s="401">
        <f t="shared" si="172"/>
        <v>0.30684494920440075</v>
      </c>
      <c r="AX70" s="169">
        <f t="shared" si="172"/>
        <v>0.12318838369085816</v>
      </c>
      <c r="AY70" s="169">
        <f t="shared" si="172"/>
        <v>0.39802744203488644</v>
      </c>
      <c r="AZ70" s="169">
        <f t="shared" si="172"/>
        <v>0.70418729162273463</v>
      </c>
      <c r="BA70" s="169">
        <f t="shared" si="172"/>
        <v>0.72052719970720636</v>
      </c>
      <c r="BB70" s="169">
        <f t="shared" si="172"/>
        <v>1.6960904122579905</v>
      </c>
      <c r="BC70" s="169">
        <f t="shared" si="172"/>
        <v>2.6538251541237599E-2</v>
      </c>
      <c r="BD70" s="169">
        <f t="shared" si="172"/>
        <v>1.4368053362871145</v>
      </c>
      <c r="BE70" s="169">
        <f t="shared" si="172"/>
        <v>0.93309995680072644</v>
      </c>
      <c r="BF70" s="169">
        <f t="shared" si="172"/>
        <v>0.45792077337710513</v>
      </c>
      <c r="BG70" s="169">
        <f t="shared" si="173"/>
        <v>0.63705458722976271</v>
      </c>
      <c r="BH70" s="169">
        <f t="shared" si="173"/>
        <v>1.0462212159594684</v>
      </c>
      <c r="BI70" s="169">
        <f t="shared" si="173"/>
        <v>2.8532400483332861E-3</v>
      </c>
      <c r="BJ70" s="169">
        <f t="shared" si="173"/>
        <v>-3.0839310674268504E-2</v>
      </c>
      <c r="BK70" s="169">
        <f t="shared" si="173"/>
        <v>0.11416855669202763</v>
      </c>
      <c r="BL70" s="169">
        <f t="shared" si="173"/>
        <v>0.4800352619997692</v>
      </c>
      <c r="BM70" s="169">
        <f t="shared" si="173"/>
        <v>0.38497649732726863</v>
      </c>
      <c r="BN70" s="169">
        <f t="shared" si="173"/>
        <v>0.11264636764866187</v>
      </c>
      <c r="BO70" s="169">
        <f t="shared" si="173"/>
        <v>0.8069221212770139</v>
      </c>
      <c r="BP70" s="307">
        <f t="shared" si="173"/>
        <v>0.56411822484477436</v>
      </c>
      <c r="BQ70" s="307">
        <f t="shared" si="174"/>
        <v>0.79122831877278954</v>
      </c>
      <c r="BR70" s="404">
        <f t="shared" si="174"/>
        <v>0.59956943117944539</v>
      </c>
      <c r="BS70" s="404">
        <f t="shared" si="175"/>
        <v>0.95037917407544115</v>
      </c>
      <c r="BT70" s="404">
        <f t="shared" si="175"/>
        <v>0.83971254739721179</v>
      </c>
      <c r="BU70" s="404">
        <f t="shared" si="175"/>
        <v>0.58800801178540418</v>
      </c>
      <c r="BV70" s="404">
        <f t="shared" si="175"/>
        <v>0.52551361069209845</v>
      </c>
      <c r="BW70" s="430">
        <f t="shared" si="175"/>
        <v>0.92387532749962897</v>
      </c>
      <c r="BX70" s="430">
        <f t="shared" si="175"/>
        <v>0.60638272391275339</v>
      </c>
      <c r="BY70" s="430">
        <f t="shared" si="175"/>
        <v>0.10124447838453307</v>
      </c>
      <c r="BZ70" s="430">
        <f t="shared" si="175"/>
        <v>0.72386020193458944</v>
      </c>
      <c r="CA70" s="430">
        <f t="shared" si="175"/>
        <v>0.79587184960708679</v>
      </c>
      <c r="CB70" s="430">
        <f t="shared" si="175"/>
        <v>0.27081698576661556</v>
      </c>
      <c r="CC70" s="39">
        <f>O70-C70</f>
        <v>703578.5</v>
      </c>
      <c r="CD70" s="61">
        <f>P70-D70</f>
        <v>323047</v>
      </c>
      <c r="CE70" s="62">
        <f>Q70-E70</f>
        <v>766111.2</v>
      </c>
      <c r="CF70" s="62">
        <f>R70-F70</f>
        <v>1142298.07</v>
      </c>
      <c r="CG70" s="62">
        <f>S70-G70</f>
        <v>1587006.3199999998</v>
      </c>
      <c r="CH70" s="62">
        <f>T70-H70</f>
        <v>2481575.12</v>
      </c>
      <c r="CI70" s="62">
        <f>U70-I70</f>
        <v>70501.790000000037</v>
      </c>
      <c r="CJ70" s="62">
        <f>V70-J70</f>
        <v>1931733.61</v>
      </c>
      <c r="CK70" s="62">
        <f>W70-K70</f>
        <v>1720259.18</v>
      </c>
      <c r="CL70" s="62">
        <f>X70-L70</f>
        <v>1203643.2599999998</v>
      </c>
      <c r="CM70" s="62">
        <f>Y70-M70</f>
        <v>1763749.98</v>
      </c>
      <c r="CN70" s="62">
        <f>Z70-N70</f>
        <v>1930680.97</v>
      </c>
      <c r="CO70" s="62">
        <f>AA70-O70</f>
        <v>8549.7999999998137</v>
      </c>
      <c r="CP70" s="62">
        <f>AB70-P70</f>
        <v>-90835</v>
      </c>
      <c r="CQ70" s="62">
        <f>AC70-Q70</f>
        <v>307214</v>
      </c>
      <c r="CR70" s="62">
        <f>AD70-R70</f>
        <v>1327033</v>
      </c>
      <c r="CS70" s="62">
        <f>AE70-S70</f>
        <v>1458895</v>
      </c>
      <c r="CT70" s="62">
        <f>AF70-T70</f>
        <v>444355</v>
      </c>
      <c r="CU70" s="62">
        <f>AG70-U70</f>
        <v>2200567</v>
      </c>
      <c r="CV70" s="320">
        <f>AH70-V70</f>
        <v>1848163</v>
      </c>
      <c r="CW70" s="320">
        <f>AI70-W70</f>
        <v>2819823</v>
      </c>
      <c r="CX70" s="341">
        <f>AJ70-X70</f>
        <v>2297634</v>
      </c>
      <c r="CY70" s="341">
        <f>AK70-Y70</f>
        <v>4307452</v>
      </c>
      <c r="CZ70" s="341">
        <f>AL70-Z70</f>
        <v>3170810</v>
      </c>
      <c r="DA70" s="341">
        <f>AM70-AA70</f>
        <v>1767007</v>
      </c>
      <c r="DB70" s="341">
        <f>AN70-AB70</f>
        <v>1500128</v>
      </c>
      <c r="DC70" s="341">
        <f>AO70-AC70</f>
        <v>2769866</v>
      </c>
      <c r="DD70" s="341">
        <f>AP70-AD70</f>
        <v>2481004</v>
      </c>
      <c r="DE70" s="341">
        <f>AQ70-AE70</f>
        <v>531378</v>
      </c>
      <c r="DF70" s="341">
        <f>AR70-AF70</f>
        <v>3177055</v>
      </c>
      <c r="DG70" s="341">
        <f>AS70-AG70</f>
        <v>3921801</v>
      </c>
      <c r="DH70" s="341">
        <f>AT70-AH70</f>
        <v>1387764</v>
      </c>
      <c r="DI70" s="348"/>
      <c r="DJ70" s="60">
        <f>IF(ISERROR(GETPIVOTDATA("VALUE",'CSS WK pvt'!$J$2,"DT_FILE",DJ$8,"COMMODITY",DJ$6,"TRIM_CAT",TRIM(B70),"TRIM_LINE",A65))=TRUE,0,GETPIVOTDATA("VALUE",'CSS WK pvt'!$J$2,"DT_FILE",DJ$8,"COMMODITY",DJ$6,"TRIM_CAT",TRIM(B70),"TRIM_LINE",A65))</f>
        <v>6512125</v>
      </c>
    </row>
    <row r="71" spans="1:114" s="122" customFormat="1" ht="15.75" thickBot="1" x14ac:dyDescent="0.3">
      <c r="A71" s="140"/>
      <c r="B71" s="49" t="s">
        <v>35</v>
      </c>
      <c r="C71" s="118">
        <f t="shared" ref="C71:O71" si="176">SUM(C66:C70)</f>
        <v>42587478.610000007</v>
      </c>
      <c r="D71" s="119">
        <f t="shared" si="176"/>
        <v>44597280.270000003</v>
      </c>
      <c r="E71" s="119">
        <f t="shared" si="176"/>
        <v>40542643.239999995</v>
      </c>
      <c r="F71" s="119">
        <f t="shared" si="176"/>
        <v>37794169.850000001</v>
      </c>
      <c r="G71" s="119">
        <f t="shared" si="176"/>
        <v>40036174.220000006</v>
      </c>
      <c r="H71" s="119">
        <f t="shared" si="176"/>
        <v>41571341.490000002</v>
      </c>
      <c r="I71" s="119">
        <f t="shared" si="176"/>
        <v>46421440.790000007</v>
      </c>
      <c r="J71" s="119">
        <f t="shared" si="176"/>
        <v>44880108.690000005</v>
      </c>
      <c r="K71" s="119">
        <f t="shared" si="176"/>
        <v>47837157.579999998</v>
      </c>
      <c r="L71" s="257">
        <f t="shared" si="176"/>
        <v>48958381.969999999</v>
      </c>
      <c r="M71" s="35">
        <f t="shared" si="176"/>
        <v>51936610.730000004</v>
      </c>
      <c r="N71" s="119">
        <f t="shared" si="176"/>
        <v>55323642.130000003</v>
      </c>
      <c r="O71" s="35">
        <f t="shared" si="176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4">
        <v>86280213</v>
      </c>
      <c r="V71" s="224">
        <v>88912848</v>
      </c>
      <c r="W71" s="224">
        <v>91410550</v>
      </c>
      <c r="X71" s="257">
        <v>95000147</v>
      </c>
      <c r="Y71" s="244">
        <v>96177644</v>
      </c>
      <c r="Z71" s="224">
        <v>101499870</v>
      </c>
      <c r="AA71" s="224">
        <v>101526949</v>
      </c>
      <c r="AB71" s="224">
        <v>103772430</v>
      </c>
      <c r="AC71" s="224">
        <v>103294629</v>
      </c>
      <c r="AD71" s="224">
        <v>101790359</v>
      </c>
      <c r="AE71" s="224">
        <v>98559480</v>
      </c>
      <c r="AF71" s="224">
        <v>95829150</v>
      </c>
      <c r="AG71" s="224">
        <v>95589100</v>
      </c>
      <c r="AH71" s="224">
        <v>97991960</v>
      </c>
      <c r="AI71" s="119">
        <v>99694174</v>
      </c>
      <c r="AJ71" s="364">
        <v>97386774</v>
      </c>
      <c r="AK71" s="118">
        <v>103038190</v>
      </c>
      <c r="AL71" s="119">
        <v>101101629</v>
      </c>
      <c r="AM71" s="119">
        <v>99066396</v>
      </c>
      <c r="AN71" s="119">
        <v>96950984</v>
      </c>
      <c r="AO71" s="119">
        <v>95554948</v>
      </c>
      <c r="AP71" s="224">
        <v>95699752</v>
      </c>
      <c r="AQ71" s="224">
        <v>92453555</v>
      </c>
      <c r="AR71" s="224">
        <v>95132237</v>
      </c>
      <c r="AS71" s="224">
        <v>97055177</v>
      </c>
      <c r="AT71" s="224">
        <v>69970393</v>
      </c>
      <c r="AU71" s="119"/>
      <c r="AV71" s="364"/>
      <c r="AW71" s="170">
        <f t="shared" si="172"/>
        <v>0.4311253006579438</v>
      </c>
      <c r="AX71" s="173">
        <f t="shared" si="172"/>
        <v>0.52302426490547049</v>
      </c>
      <c r="AY71" s="174">
        <f t="shared" si="172"/>
        <v>0.69431811816915001</v>
      </c>
      <c r="AZ71" s="174">
        <f t="shared" si="172"/>
        <v>0.84326183843934854</v>
      </c>
      <c r="BA71" s="174">
        <f t="shared" si="172"/>
        <v>0.78958073282157848</v>
      </c>
      <c r="BB71" s="174">
        <f t="shared" si="172"/>
        <v>0.90721225628651214</v>
      </c>
      <c r="BC71" s="174">
        <f t="shared" si="172"/>
        <v>0.85862850294354232</v>
      </c>
      <c r="BD71" s="174">
        <f t="shared" si="172"/>
        <v>0.98111926631343438</v>
      </c>
      <c r="BE71" s="174">
        <f t="shared" si="172"/>
        <v>0.91086917836057602</v>
      </c>
      <c r="BF71" s="174">
        <f t="shared" si="172"/>
        <v>0.94042660679049406</v>
      </c>
      <c r="BG71" s="174">
        <f t="shared" si="173"/>
        <v>0.85182749987274708</v>
      </c>
      <c r="BH71" s="174">
        <f t="shared" si="173"/>
        <v>0.83465632579819438</v>
      </c>
      <c r="BI71" s="174">
        <f t="shared" si="173"/>
        <v>0.66579574061697189</v>
      </c>
      <c r="BJ71" s="174">
        <f t="shared" si="173"/>
        <v>0.52780099860517993</v>
      </c>
      <c r="BK71" s="174">
        <f t="shared" si="173"/>
        <v>0.50373298194909799</v>
      </c>
      <c r="BL71" s="174">
        <f t="shared" si="173"/>
        <v>0.46115000439750198</v>
      </c>
      <c r="BM71" s="174">
        <f t="shared" si="173"/>
        <v>0.37560750852299141</v>
      </c>
      <c r="BN71" s="174">
        <f t="shared" si="173"/>
        <v>0.2086611638777453</v>
      </c>
      <c r="BO71" s="174">
        <f t="shared" si="173"/>
        <v>0.10789133077360391</v>
      </c>
      <c r="BP71" s="308">
        <f t="shared" si="173"/>
        <v>0.10211248660036173</v>
      </c>
      <c r="BQ71" s="308">
        <f t="shared" si="174"/>
        <v>9.0619999551474095E-2</v>
      </c>
      <c r="BR71" s="308">
        <f t="shared" si="174"/>
        <v>2.5122350600152228E-2</v>
      </c>
      <c r="BS71" s="308">
        <f t="shared" si="175"/>
        <v>7.1332023895282773E-2</v>
      </c>
      <c r="BT71" s="308">
        <f t="shared" si="175"/>
        <v>-3.9235616754977123E-3</v>
      </c>
      <c r="BU71" s="308">
        <f t="shared" si="175"/>
        <v>-2.4235466782322003E-2</v>
      </c>
      <c r="BV71" s="308">
        <f t="shared" si="175"/>
        <v>-6.5734665748889184E-2</v>
      </c>
      <c r="BW71" s="381">
        <f t="shared" si="175"/>
        <v>-7.4928203672622706E-2</v>
      </c>
      <c r="BX71" s="381">
        <f t="shared" si="175"/>
        <v>-5.9834812057200822E-2</v>
      </c>
      <c r="BY71" s="381">
        <f t="shared" si="175"/>
        <v>-6.1951676287253142E-2</v>
      </c>
      <c r="BZ71" s="381">
        <f t="shared" si="175"/>
        <v>-7.2724531105618695E-3</v>
      </c>
      <c r="CA71" s="381">
        <f t="shared" si="175"/>
        <v>1.5337282179662744E-2</v>
      </c>
      <c r="CB71" s="381">
        <f t="shared" si="175"/>
        <v>-0.28595781735562797</v>
      </c>
      <c r="CC71" s="118">
        <f t="shared" ref="CC71:DJ71" si="177">SUM(CC66:CC70)</f>
        <v>18360539.520000003</v>
      </c>
      <c r="CD71" s="120">
        <f t="shared" si="177"/>
        <v>23325459.73</v>
      </c>
      <c r="CE71" s="121">
        <f t="shared" si="177"/>
        <v>28149491.760000002</v>
      </c>
      <c r="CF71" s="121">
        <f t="shared" si="177"/>
        <v>31870381.150000002</v>
      </c>
      <c r="CG71" s="121">
        <f t="shared" ref="CG71:CH71" si="178">SUM(CG66:CG70)</f>
        <v>31611791.779999997</v>
      </c>
      <c r="CH71" s="121">
        <f t="shared" si="178"/>
        <v>37714030.509999998</v>
      </c>
      <c r="CI71" s="121">
        <f t="shared" ref="CI71:CJ71" si="179">SUM(CI66:CI70)</f>
        <v>39858772.209999993</v>
      </c>
      <c r="CJ71" s="121">
        <f t="shared" si="179"/>
        <v>44032739.309999995</v>
      </c>
      <c r="CK71" s="121">
        <f t="shared" ref="CK71:CL71" si="180">SUM(CK66:CK70)</f>
        <v>43573392.420000002</v>
      </c>
      <c r="CL71" s="121">
        <f t="shared" si="180"/>
        <v>46041765.030000001</v>
      </c>
      <c r="CM71" s="121">
        <f t="shared" ref="CM71:CN71" si="181">SUM(CM66:CM70)</f>
        <v>44241033.270000003</v>
      </c>
      <c r="CN71" s="121">
        <f t="shared" si="181"/>
        <v>46176227.869999997</v>
      </c>
      <c r="CO71" s="121">
        <f t="shared" ref="CO71:CP71" si="182">SUM(CO66:CO70)</f>
        <v>40578930.86999999</v>
      </c>
      <c r="CP71" s="121">
        <f t="shared" si="182"/>
        <v>35849690</v>
      </c>
      <c r="CQ71" s="121">
        <f t="shared" ref="CQ71:CR71" si="183">SUM(CQ66:CQ70)</f>
        <v>34602494</v>
      </c>
      <c r="CR71" s="121">
        <f t="shared" si="183"/>
        <v>32125808</v>
      </c>
      <c r="CS71" s="121">
        <f t="shared" ref="CS71" si="184">SUM(CS66:CS70)</f>
        <v>26911514</v>
      </c>
      <c r="CT71" s="121">
        <f t="shared" ref="CT71:CU71" si="185">SUM(CT66:CT70)</f>
        <v>16543778</v>
      </c>
      <c r="CU71" s="121">
        <f t="shared" si="185"/>
        <v>9308887</v>
      </c>
      <c r="CV71" s="328">
        <f t="shared" ref="CV71:CW71" si="186">SUM(CV66:CV70)</f>
        <v>9079112</v>
      </c>
      <c r="CW71" s="328">
        <f t="shared" si="186"/>
        <v>8283624</v>
      </c>
      <c r="CX71" s="328">
        <f t="shared" ref="CX71:CY71" si="187">SUM(CX66:CX70)</f>
        <v>2386627</v>
      </c>
      <c r="CY71" s="328">
        <f t="shared" si="187"/>
        <v>6860546</v>
      </c>
      <c r="CZ71" s="328">
        <f t="shared" ref="CZ71:DA71" si="188">SUM(CZ66:CZ70)</f>
        <v>-398241</v>
      </c>
      <c r="DA71" s="328">
        <f t="shared" si="188"/>
        <v>-2460553</v>
      </c>
      <c r="DB71" s="328">
        <f t="shared" ref="DB71" si="189">SUM(DB66:DB70)</f>
        <v>-6821446</v>
      </c>
      <c r="DC71" s="328">
        <f t="shared" ref="DC71" si="190">SUM(DC66:DC70)</f>
        <v>-7739681</v>
      </c>
      <c r="DD71" s="328">
        <f t="shared" ref="DD71:DE71" si="191">SUM(DD66:DD70)</f>
        <v>-6090607</v>
      </c>
      <c r="DE71" s="328">
        <f t="shared" si="191"/>
        <v>-6105925</v>
      </c>
      <c r="DF71" s="328">
        <f t="shared" ref="DF71:DG71" si="192">SUM(DF66:DF70)</f>
        <v>-696913</v>
      </c>
      <c r="DG71" s="328">
        <f t="shared" si="192"/>
        <v>1466077</v>
      </c>
      <c r="DH71" s="328">
        <f t="shared" ref="DH71" si="193">SUM(DH66:DH70)</f>
        <v>-28021567</v>
      </c>
      <c r="DI71" s="349"/>
      <c r="DJ71" s="35">
        <f t="shared" si="177"/>
        <v>69970393</v>
      </c>
    </row>
    <row r="72" spans="1:114" s="56" customFormat="1" x14ac:dyDescent="0.2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72"/>
      <c r="AO72" s="72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309"/>
      <c r="BT72" s="309"/>
      <c r="BU72" s="309"/>
      <c r="BV72" s="309"/>
      <c r="BW72" s="421"/>
      <c r="BX72" s="421"/>
      <c r="BY72" s="421"/>
      <c r="BZ72" s="421"/>
      <c r="CA72" s="421"/>
      <c r="CB72" s="421"/>
      <c r="CC72" s="71"/>
      <c r="CD72" s="74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322"/>
      <c r="CW72" s="322"/>
      <c r="CX72" s="322"/>
      <c r="CY72" s="322"/>
      <c r="CZ72" s="322"/>
      <c r="DA72" s="322"/>
      <c r="DB72" s="322"/>
      <c r="DC72" s="322"/>
      <c r="DD72" s="322"/>
      <c r="DE72" s="322"/>
      <c r="DF72" s="322"/>
      <c r="DG72" s="322"/>
      <c r="DH72" s="322"/>
      <c r="DI72" s="346"/>
      <c r="DJ72" s="73"/>
    </row>
    <row r="73" spans="1:114" s="56" customFormat="1" x14ac:dyDescent="0.25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0">
        <v>218680024</v>
      </c>
      <c r="M73" s="78">
        <v>262620380</v>
      </c>
      <c r="N73" s="77">
        <v>206990343</v>
      </c>
      <c r="O73" s="78">
        <v>202833419</v>
      </c>
      <c r="P73" s="205">
        <v>205593448</v>
      </c>
      <c r="Q73" s="205">
        <v>201016204</v>
      </c>
      <c r="R73" s="205">
        <v>210448899</v>
      </c>
      <c r="S73" s="205">
        <v>316255729</v>
      </c>
      <c r="T73" s="205">
        <v>382026612</v>
      </c>
      <c r="U73" s="205">
        <v>266952054</v>
      </c>
      <c r="V73" s="230">
        <v>206584212</v>
      </c>
      <c r="W73" s="230">
        <v>198500947</v>
      </c>
      <c r="X73" s="291">
        <v>226743311</v>
      </c>
      <c r="Y73" s="286">
        <v>269767074</v>
      </c>
      <c r="Z73" s="230">
        <v>253425366</v>
      </c>
      <c r="AA73" s="230">
        <v>228598440</v>
      </c>
      <c r="AB73" s="230">
        <v>201347299</v>
      </c>
      <c r="AC73" s="230">
        <v>178250658</v>
      </c>
      <c r="AD73" s="230">
        <v>232961142</v>
      </c>
      <c r="AE73" s="230">
        <v>283114967</v>
      </c>
      <c r="AF73" s="230">
        <v>320714211</v>
      </c>
      <c r="AG73" s="230">
        <v>305702220</v>
      </c>
      <c r="AH73" s="230">
        <v>211784506</v>
      </c>
      <c r="AI73" s="205">
        <v>175259157</v>
      </c>
      <c r="AJ73" s="365">
        <v>222968548</v>
      </c>
      <c r="AK73" s="418">
        <v>249280205</v>
      </c>
      <c r="AL73" s="205">
        <v>253601584</v>
      </c>
      <c r="AM73" s="205">
        <v>218378844</v>
      </c>
      <c r="AN73" s="205">
        <v>200450656</v>
      </c>
      <c r="AO73" s="205">
        <v>183516068</v>
      </c>
      <c r="AP73" s="230">
        <v>198607649</v>
      </c>
      <c r="AQ73" s="230">
        <v>285539603</v>
      </c>
      <c r="AR73" s="230">
        <v>357467260</v>
      </c>
      <c r="AS73" s="230">
        <v>301955411</v>
      </c>
      <c r="AT73" s="230">
        <v>186658428</v>
      </c>
      <c r="AU73" s="205"/>
      <c r="AV73" s="365"/>
      <c r="AW73" s="406">
        <f t="shared" ref="AW73:BC78" si="194">IF(ISERROR((O73-C73)/C73)=TRUE,0,(O73-C73)/C73)</f>
        <v>-7.6922993256313216E-2</v>
      </c>
      <c r="AX73" s="190">
        <f t="shared" si="194"/>
        <v>0.11885167939683092</v>
      </c>
      <c r="AY73" s="190">
        <f t="shared" si="194"/>
        <v>8.2104195703816649E-2</v>
      </c>
      <c r="AZ73" s="190">
        <f t="shared" si="194"/>
        <v>9.7313028457143846E-2</v>
      </c>
      <c r="BA73" s="190">
        <f t="shared" si="194"/>
        <v>0.16896724555451104</v>
      </c>
      <c r="BB73" s="190">
        <f t="shared" si="194"/>
        <v>0.11039486201327113</v>
      </c>
      <c r="BC73" s="190">
        <f t="shared" si="194"/>
        <v>1.962074777161299E-2</v>
      </c>
      <c r="BD73" s="231">
        <f t="shared" ref="BD73:BR78" si="195">IF(ISERROR((V73-J73)/J73)=TRUE,"N/A",(V73-J73)/J73)</f>
        <v>0.11208660774156164</v>
      </c>
      <c r="BE73" s="231">
        <f t="shared" si="195"/>
        <v>0.12491933275951954</v>
      </c>
      <c r="BF73" s="231">
        <f t="shared" si="195"/>
        <v>3.6872535737420623E-2</v>
      </c>
      <c r="BG73" s="231">
        <f t="shared" si="195"/>
        <v>2.7213021319975245E-2</v>
      </c>
      <c r="BH73" s="231">
        <f t="shared" si="195"/>
        <v>0.22433424828906148</v>
      </c>
      <c r="BI73" s="231">
        <f t="shared" si="195"/>
        <v>0.12702552235733897</v>
      </c>
      <c r="BJ73" s="231">
        <f t="shared" si="195"/>
        <v>-2.0653133848895808E-2</v>
      </c>
      <c r="BK73" s="231">
        <f t="shared" si="195"/>
        <v>-0.11325229283505921</v>
      </c>
      <c r="BL73" s="231">
        <f t="shared" si="195"/>
        <v>0.10697249121745227</v>
      </c>
      <c r="BM73" s="231">
        <f t="shared" si="195"/>
        <v>-0.10479102498725011</v>
      </c>
      <c r="BN73" s="231">
        <f t="shared" si="195"/>
        <v>-0.16049248684277523</v>
      </c>
      <c r="BO73" s="231">
        <f t="shared" si="195"/>
        <v>0.14515777428706356</v>
      </c>
      <c r="BP73" s="312">
        <f t="shared" si="195"/>
        <v>2.5172756183323437E-2</v>
      </c>
      <c r="BQ73" s="312">
        <f t="shared" si="195"/>
        <v>-0.11708654468031329</v>
      </c>
      <c r="BR73" s="404">
        <f t="shared" si="195"/>
        <v>-1.6647736964553718E-2</v>
      </c>
      <c r="BS73" s="404">
        <f t="shared" ref="BS73:CB78" si="196">IF(ISERROR((AK73-Y73)/Y73)=TRUE,"N/A",(AK73-Y73)/Y73)</f>
        <v>-7.5942807608907828E-2</v>
      </c>
      <c r="BT73" s="404">
        <f t="shared" si="196"/>
        <v>6.9534475881944671E-4</v>
      </c>
      <c r="BU73" s="404">
        <f t="shared" si="196"/>
        <v>-4.4705449433513192E-2</v>
      </c>
      <c r="BV73" s="404">
        <f t="shared" si="196"/>
        <v>-4.4532159331325321E-3</v>
      </c>
      <c r="BW73" s="430">
        <f t="shared" si="196"/>
        <v>2.9539357997769636E-2</v>
      </c>
      <c r="BX73" s="430">
        <f t="shared" si="196"/>
        <v>-0.14746447714443295</v>
      </c>
      <c r="BY73" s="430">
        <f t="shared" si="196"/>
        <v>8.5641392459480953E-3</v>
      </c>
      <c r="BZ73" s="430">
        <f t="shared" si="196"/>
        <v>0.11459750687505393</v>
      </c>
      <c r="CA73" s="430">
        <f t="shared" si="196"/>
        <v>-1.225640101664947E-2</v>
      </c>
      <c r="CB73" s="430">
        <f t="shared" si="196"/>
        <v>-0.11863983099877949</v>
      </c>
      <c r="CC73" s="76">
        <f>O73-C73</f>
        <v>-16902765</v>
      </c>
      <c r="CD73" s="93">
        <f>P73-D73</f>
        <v>21839469</v>
      </c>
      <c r="CE73" s="93">
        <f>Q73-E73</f>
        <v>15252019</v>
      </c>
      <c r="CF73" s="93">
        <f>R73-F73</f>
        <v>18663243</v>
      </c>
      <c r="CG73" s="93">
        <f>S73-G73</f>
        <v>45712880</v>
      </c>
      <c r="CH73" s="93">
        <f>T73-H73</f>
        <v>37980881</v>
      </c>
      <c r="CI73" s="93">
        <f>U73-I73</f>
        <v>5137007</v>
      </c>
      <c r="CJ73" s="233">
        <f>IF(ISERROR(V73-J73)=TRUE,"N/A",V73-J73)</f>
        <v>20821511</v>
      </c>
      <c r="CK73" s="233">
        <f>IF(ISERROR(W73-K73)=TRUE,"N/A",W73-K73)</f>
        <v>22043008</v>
      </c>
      <c r="CL73" s="233">
        <f>IF(ISERROR(X73-L73)=TRUE,"N/A",X73-L73)</f>
        <v>8063287</v>
      </c>
      <c r="CM73" s="233">
        <f>IF(ISERROR(Y73-M73)=TRUE,"N/A",Y73-M73)</f>
        <v>7146694</v>
      </c>
      <c r="CN73" s="233">
        <f>IF(ISERROR(Z73-N73)=TRUE,"N/A",Z73-N73)</f>
        <v>46435023</v>
      </c>
      <c r="CO73" s="233">
        <f>IF(ISERROR(AA73-O73)=TRUE,"N/A",AA73-O73)</f>
        <v>25765021</v>
      </c>
      <c r="CP73" s="233">
        <f>IF(ISERROR(AB73-P73)=TRUE,"N/A",AB73-P73)</f>
        <v>-4246149</v>
      </c>
      <c r="CQ73" s="233">
        <f>IF(ISERROR(AC73-Q73)=TRUE,"N/A",AC73-Q73)</f>
        <v>-22765546</v>
      </c>
      <c r="CR73" s="233">
        <f>IF(ISERROR(AD73-R73)=TRUE,"N/A",AD73-R73)</f>
        <v>22512243</v>
      </c>
      <c r="CS73" s="233">
        <f>IF(ISERROR(AE73-S73)=TRUE,"N/A",AE73-S73)</f>
        <v>-33140762</v>
      </c>
      <c r="CT73" s="233">
        <f>IF(ISERROR(AF73-T73)=TRUE,"N/A",AF73-T73)</f>
        <v>-61312401</v>
      </c>
      <c r="CU73" s="233">
        <f>IF(ISERROR(AG73-U73)=TRUE,"N/A",AG73-U73)</f>
        <v>38750166</v>
      </c>
      <c r="CV73" s="329">
        <f>IF(ISERROR(AH73-V73)=TRUE,"N/A",AH73-V73)</f>
        <v>5200294</v>
      </c>
      <c r="CW73" s="329">
        <f>IF(ISERROR(AI73-W73)=TRUE,"N/A",AI73-W73)</f>
        <v>-23241790</v>
      </c>
      <c r="CX73" s="340">
        <f>IF(ISERROR(AJ73-X73)=TRUE,"N/A",AJ73-X73)</f>
        <v>-3774763</v>
      </c>
      <c r="CY73" s="340">
        <f>IF(ISERROR(AK73-Y73)=TRUE,"N/A",AK73-Y73)</f>
        <v>-20486869</v>
      </c>
      <c r="CZ73" s="340">
        <f>IF(ISERROR(AL73-Z73)=TRUE,"N/A",AL73-Z73)</f>
        <v>176218</v>
      </c>
      <c r="DA73" s="340">
        <f>IF(ISERROR(AM73-AA73)=TRUE,"N/A",AM73-AA73)</f>
        <v>-10219596</v>
      </c>
      <c r="DB73" s="340">
        <f>IF(ISERROR(AN73-AB73)=TRUE,"N/A",AN73-AB73)</f>
        <v>-896643</v>
      </c>
      <c r="DC73" s="340">
        <f>IF(ISERROR(AO73-AC73)=TRUE,"N/A",AO73-AC73)</f>
        <v>5265410</v>
      </c>
      <c r="DD73" s="340">
        <f>IF(ISERROR(AP73-AD73)=TRUE,"N/A",AP73-AD73)</f>
        <v>-34353493</v>
      </c>
      <c r="DE73" s="340">
        <f>IF(ISERROR(AQ73-AE73)=TRUE,"N/A",AQ73-AE73)</f>
        <v>2424636</v>
      </c>
      <c r="DF73" s="340">
        <f>IF(ISERROR(AR73-AF73)=TRUE,"N/A",AR73-AF73)</f>
        <v>36753049</v>
      </c>
      <c r="DG73" s="340">
        <f>IF(ISERROR(AS73-AG73)=TRUE,"N/A",AS73-AG73)</f>
        <v>-3746809</v>
      </c>
      <c r="DH73" s="340">
        <f>IF(ISERROR(AT73-AH73)=TRUE,"N/A",AT73-AH73)</f>
        <v>-25126078</v>
      </c>
      <c r="DI73" s="346"/>
      <c r="DJ73" s="148" t="s">
        <v>144</v>
      </c>
    </row>
    <row r="74" spans="1:114" s="56" customFormat="1" x14ac:dyDescent="0.25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0">
        <v>17303240</v>
      </c>
      <c r="M74" s="78">
        <v>19548134</v>
      </c>
      <c r="N74" s="77">
        <v>16158060</v>
      </c>
      <c r="O74" s="78">
        <v>16532919</v>
      </c>
      <c r="P74" s="205">
        <v>16772046</v>
      </c>
      <c r="Q74" s="205">
        <v>16426723</v>
      </c>
      <c r="R74" s="205">
        <v>16372521</v>
      </c>
      <c r="S74" s="205">
        <v>23097518</v>
      </c>
      <c r="T74" s="205">
        <v>29029822</v>
      </c>
      <c r="U74" s="205">
        <v>19862580</v>
      </c>
      <c r="V74" s="230">
        <v>14626519</v>
      </c>
      <c r="W74" s="230">
        <v>14668071</v>
      </c>
      <c r="X74" s="291">
        <v>15816077</v>
      </c>
      <c r="Y74" s="286">
        <v>20163375</v>
      </c>
      <c r="Z74" s="230">
        <v>19439767</v>
      </c>
      <c r="AA74" s="230">
        <v>17435177</v>
      </c>
      <c r="AB74" s="230">
        <v>15631431</v>
      </c>
      <c r="AC74" s="230">
        <v>13396485</v>
      </c>
      <c r="AD74" s="230">
        <v>16906475</v>
      </c>
      <c r="AE74" s="230">
        <v>22940181</v>
      </c>
      <c r="AF74" s="230">
        <v>25073556</v>
      </c>
      <c r="AG74" s="230">
        <v>23481854</v>
      </c>
      <c r="AH74" s="230">
        <v>17492316</v>
      </c>
      <c r="AI74" s="205">
        <v>15120273</v>
      </c>
      <c r="AJ74" s="365">
        <v>18576304</v>
      </c>
      <c r="AK74" s="418">
        <v>20663711</v>
      </c>
      <c r="AL74" s="205">
        <v>22324070</v>
      </c>
      <c r="AM74" s="205">
        <v>19206469</v>
      </c>
      <c r="AN74" s="205">
        <v>18851584</v>
      </c>
      <c r="AO74" s="205">
        <v>16537984</v>
      </c>
      <c r="AP74" s="230">
        <v>17753456</v>
      </c>
      <c r="AQ74" s="230">
        <v>24950603</v>
      </c>
      <c r="AR74" s="230">
        <v>30399805</v>
      </c>
      <c r="AS74" s="230">
        <v>25171124</v>
      </c>
      <c r="AT74" s="230">
        <v>16350062</v>
      </c>
      <c r="AU74" s="205"/>
      <c r="AV74" s="365"/>
      <c r="AW74" s="406">
        <f t="shared" si="194"/>
        <v>-9.9316025966498078E-2</v>
      </c>
      <c r="AX74" s="190">
        <f t="shared" si="194"/>
        <v>7.1704447574038904E-2</v>
      </c>
      <c r="AY74" s="190">
        <f t="shared" si="194"/>
        <v>6.6593377581656288E-2</v>
      </c>
      <c r="AZ74" s="190">
        <f t="shared" si="194"/>
        <v>7.3774457481438918E-2</v>
      </c>
      <c r="BA74" s="190">
        <f t="shared" si="194"/>
        <v>0.14279128216802192</v>
      </c>
      <c r="BB74" s="190">
        <f t="shared" si="194"/>
        <v>0.14256797091160756</v>
      </c>
      <c r="BC74" s="190">
        <f t="shared" si="194"/>
        <v>5.4619765509790391E-2</v>
      </c>
      <c r="BD74" s="231">
        <f t="shared" si="195"/>
        <v>5.496789227620829E-2</v>
      </c>
      <c r="BE74" s="231">
        <f t="shared" si="195"/>
        <v>7.0507401120130084E-2</v>
      </c>
      <c r="BF74" s="231">
        <f t="shared" si="195"/>
        <v>-8.594708274288515E-2</v>
      </c>
      <c r="BG74" s="231">
        <f t="shared" si="195"/>
        <v>3.1473131911209533E-2</v>
      </c>
      <c r="BH74" s="231">
        <f t="shared" si="195"/>
        <v>0.20310031030952974</v>
      </c>
      <c r="BI74" s="231">
        <f t="shared" si="195"/>
        <v>5.4573424088027046E-2</v>
      </c>
      <c r="BJ74" s="231">
        <f t="shared" si="195"/>
        <v>-6.800690863833786E-2</v>
      </c>
      <c r="BK74" s="231">
        <f t="shared" si="195"/>
        <v>-0.18447002484914368</v>
      </c>
      <c r="BL74" s="231">
        <f t="shared" si="195"/>
        <v>3.2612815094266792E-2</v>
      </c>
      <c r="BM74" s="231">
        <f t="shared" si="195"/>
        <v>-6.81185744719411E-3</v>
      </c>
      <c r="BN74" s="231">
        <f t="shared" si="195"/>
        <v>-0.13628281978442719</v>
      </c>
      <c r="BO74" s="231">
        <f t="shared" si="195"/>
        <v>0.18221570410289095</v>
      </c>
      <c r="BP74" s="312">
        <f t="shared" si="195"/>
        <v>0.19593158153351456</v>
      </c>
      <c r="BQ74" s="312">
        <f t="shared" si="195"/>
        <v>3.082900266844904E-2</v>
      </c>
      <c r="BR74" s="404">
        <f t="shared" si="195"/>
        <v>0.17452033143237733</v>
      </c>
      <c r="BS74" s="404">
        <f t="shared" si="196"/>
        <v>2.4814099822078398E-2</v>
      </c>
      <c r="BT74" s="404">
        <f t="shared" si="196"/>
        <v>0.14837127420302929</v>
      </c>
      <c r="BU74" s="404">
        <f t="shared" si="196"/>
        <v>0.10159300361562146</v>
      </c>
      <c r="BV74" s="404">
        <f t="shared" si="196"/>
        <v>0.20600500363658325</v>
      </c>
      <c r="BW74" s="430">
        <f t="shared" si="196"/>
        <v>0.23450173683619249</v>
      </c>
      <c r="BX74" s="430">
        <f t="shared" si="196"/>
        <v>5.009802457342527E-2</v>
      </c>
      <c r="BY74" s="430">
        <f t="shared" si="196"/>
        <v>8.7637582284115376E-2</v>
      </c>
      <c r="BZ74" s="430">
        <f t="shared" si="196"/>
        <v>0.21242495480098636</v>
      </c>
      <c r="CA74" s="430">
        <f t="shared" si="196"/>
        <v>7.1939379233002643E-2</v>
      </c>
      <c r="CB74" s="430">
        <f t="shared" si="196"/>
        <v>-6.5300329584715947E-2</v>
      </c>
      <c r="CC74" s="76">
        <f>O74-C74</f>
        <v>-1823041</v>
      </c>
      <c r="CD74" s="93">
        <f>P74-D74</f>
        <v>1122166</v>
      </c>
      <c r="CE74" s="93">
        <f>Q74-E74</f>
        <v>1025612</v>
      </c>
      <c r="CF74" s="93">
        <f>R74-F74</f>
        <v>1124886</v>
      </c>
      <c r="CG74" s="93">
        <f>S74-G74</f>
        <v>2886025</v>
      </c>
      <c r="CH74" s="93">
        <f>T74-H74</f>
        <v>3622299</v>
      </c>
      <c r="CI74" s="93">
        <f>U74-I74</f>
        <v>1028702</v>
      </c>
      <c r="CJ74" s="233">
        <f>IF(ISERROR(V74-J74)=TRUE,"N/A",V74-J74)</f>
        <v>762098</v>
      </c>
      <c r="CK74" s="233">
        <f>IF(ISERROR(W74-K74)=TRUE,"N/A",W74-K74)</f>
        <v>966091</v>
      </c>
      <c r="CL74" s="233">
        <f>IF(ISERROR(X74-L74)=TRUE,"N/A",X74-L74)</f>
        <v>-1487163</v>
      </c>
      <c r="CM74" s="233">
        <f>IF(ISERROR(Y74-M74)=TRUE,"N/A",Y74-M74)</f>
        <v>615241</v>
      </c>
      <c r="CN74" s="233">
        <f>IF(ISERROR(Z74-N74)=TRUE,"N/A",Z74-N74)</f>
        <v>3281707</v>
      </c>
      <c r="CO74" s="233">
        <f>IF(ISERROR(AA74-O74)=TRUE,"N/A",AA74-O74)</f>
        <v>902258</v>
      </c>
      <c r="CP74" s="233">
        <f>IF(ISERROR(AB74-P74)=TRUE,"N/A",AB74-P74)</f>
        <v>-1140615</v>
      </c>
      <c r="CQ74" s="233">
        <f>IF(ISERROR(AC74-Q74)=TRUE,"N/A",AC74-Q74)</f>
        <v>-3030238</v>
      </c>
      <c r="CR74" s="233">
        <f>IF(ISERROR(AD74-R74)=TRUE,"N/A",AD74-R74)</f>
        <v>533954</v>
      </c>
      <c r="CS74" s="233">
        <f>IF(ISERROR(AE74-S74)=TRUE,"N/A",AE74-S74)</f>
        <v>-157337</v>
      </c>
      <c r="CT74" s="233">
        <f>IF(ISERROR(AF74-T74)=TRUE,"N/A",AF74-T74)</f>
        <v>-3956266</v>
      </c>
      <c r="CU74" s="233">
        <f>IF(ISERROR(AG74-U74)=TRUE,"N/A",AG74-U74)</f>
        <v>3619274</v>
      </c>
      <c r="CV74" s="329">
        <f>IF(ISERROR(AH74-V74)=TRUE,"N/A",AH74-V74)</f>
        <v>2865797</v>
      </c>
      <c r="CW74" s="329">
        <f>IF(ISERROR(AI74-W74)=TRUE,"N/A",AI74-W74)</f>
        <v>452202</v>
      </c>
      <c r="CX74" s="340">
        <f>IF(ISERROR(AJ74-X74)=TRUE,"N/A",AJ74-X74)</f>
        <v>2760227</v>
      </c>
      <c r="CY74" s="340">
        <f>IF(ISERROR(AK74-Y74)=TRUE,"N/A",AK74-Y74)</f>
        <v>500336</v>
      </c>
      <c r="CZ74" s="340">
        <f>IF(ISERROR(AL74-Z74)=TRUE,"N/A",AL74-Z74)</f>
        <v>2884303</v>
      </c>
      <c r="DA74" s="340">
        <f>IF(ISERROR(AM74-AA74)=TRUE,"N/A",AM74-AA74)</f>
        <v>1771292</v>
      </c>
      <c r="DB74" s="340">
        <f>IF(ISERROR(AN74-AB74)=TRUE,"N/A",AN74-AB74)</f>
        <v>3220153</v>
      </c>
      <c r="DC74" s="340">
        <f>IF(ISERROR(AO74-AC74)=TRUE,"N/A",AO74-AC74)</f>
        <v>3141499</v>
      </c>
      <c r="DD74" s="340">
        <f>IF(ISERROR(AP74-AD74)=TRUE,"N/A",AP74-AD74)</f>
        <v>846981</v>
      </c>
      <c r="DE74" s="340">
        <f>IF(ISERROR(AQ74-AE74)=TRUE,"N/A",AQ74-AE74)</f>
        <v>2010422</v>
      </c>
      <c r="DF74" s="340">
        <f>IF(ISERROR(AR74-AF74)=TRUE,"N/A",AR74-AF74)</f>
        <v>5326249</v>
      </c>
      <c r="DG74" s="340">
        <f>IF(ISERROR(AS74-AG74)=TRUE,"N/A",AS74-AG74)</f>
        <v>1689270</v>
      </c>
      <c r="DH74" s="340">
        <f>IF(ISERROR(AT74-AH74)=TRUE,"N/A",AT74-AH74)</f>
        <v>-1142254</v>
      </c>
      <c r="DI74" s="346"/>
      <c r="DJ74" s="148" t="s">
        <v>144</v>
      </c>
    </row>
    <row r="75" spans="1:114" s="56" customFormat="1" x14ac:dyDescent="0.25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0">
        <v>52483273</v>
      </c>
      <c r="M75" s="78">
        <v>61534981</v>
      </c>
      <c r="N75" s="77">
        <v>53902635</v>
      </c>
      <c r="O75" s="78">
        <v>55649222</v>
      </c>
      <c r="P75" s="205">
        <v>50309117</v>
      </c>
      <c r="Q75" s="205">
        <v>47525067</v>
      </c>
      <c r="R75" s="205">
        <v>48592143</v>
      </c>
      <c r="S75" s="205">
        <v>59189208</v>
      </c>
      <c r="T75" s="205">
        <v>66084617</v>
      </c>
      <c r="U75" s="205">
        <v>56337542</v>
      </c>
      <c r="V75" s="230">
        <v>53398996</v>
      </c>
      <c r="W75" s="230">
        <v>45324036</v>
      </c>
      <c r="X75" s="291">
        <v>52456048</v>
      </c>
      <c r="Y75" s="286">
        <v>58951348</v>
      </c>
      <c r="Z75" s="230">
        <v>59309680</v>
      </c>
      <c r="AA75" s="230">
        <v>58107900</v>
      </c>
      <c r="AB75" s="230">
        <v>55713055</v>
      </c>
      <c r="AC75" s="230">
        <v>52724778</v>
      </c>
      <c r="AD75" s="230">
        <v>58943354</v>
      </c>
      <c r="AE75" s="230">
        <v>61825738</v>
      </c>
      <c r="AF75" s="230">
        <v>65155209</v>
      </c>
      <c r="AG75" s="230">
        <v>65688119</v>
      </c>
      <c r="AH75" s="230">
        <v>53478515</v>
      </c>
      <c r="AI75" s="205">
        <v>48898672</v>
      </c>
      <c r="AJ75" s="365">
        <v>55523011</v>
      </c>
      <c r="AK75" s="418">
        <v>57075054</v>
      </c>
      <c r="AL75" s="205">
        <v>62428811</v>
      </c>
      <c r="AM75" s="205">
        <v>60929590</v>
      </c>
      <c r="AN75" s="205">
        <v>58608243</v>
      </c>
      <c r="AO75" s="205">
        <v>56727942</v>
      </c>
      <c r="AP75" s="230">
        <v>57077403</v>
      </c>
      <c r="AQ75" s="230">
        <v>67617419</v>
      </c>
      <c r="AR75" s="230">
        <v>72446433</v>
      </c>
      <c r="AS75" s="230">
        <v>68758438</v>
      </c>
      <c r="AT75" s="230">
        <v>55072373</v>
      </c>
      <c r="AU75" s="205"/>
      <c r="AV75" s="365"/>
      <c r="AW75" s="406">
        <f t="shared" si="194"/>
        <v>-8.6066438749303371E-3</v>
      </c>
      <c r="AX75" s="190">
        <f t="shared" si="194"/>
        <v>-4.6712729825895916E-2</v>
      </c>
      <c r="AY75" s="190">
        <f t="shared" si="194"/>
        <v>-5.3485454984767762E-2</v>
      </c>
      <c r="AZ75" s="190">
        <f t="shared" si="194"/>
        <v>-8.0715572434110136E-2</v>
      </c>
      <c r="BA75" s="190">
        <f t="shared" si="194"/>
        <v>1.0448715567462208E-2</v>
      </c>
      <c r="BB75" s="190">
        <f t="shared" si="194"/>
        <v>-2.918533906087677E-2</v>
      </c>
      <c r="BC75" s="190">
        <f t="shared" si="194"/>
        <v>-5.2816286325718782E-2</v>
      </c>
      <c r="BD75" s="231">
        <f t="shared" si="195"/>
        <v>6.373608108036502E-2</v>
      </c>
      <c r="BE75" s="231">
        <f t="shared" si="195"/>
        <v>-7.4365117049211213E-3</v>
      </c>
      <c r="BF75" s="231">
        <f t="shared" si="195"/>
        <v>-5.1873670302536199E-4</v>
      </c>
      <c r="BG75" s="231">
        <f t="shared" si="195"/>
        <v>-4.1986410948920257E-2</v>
      </c>
      <c r="BH75" s="231">
        <f t="shared" si="195"/>
        <v>0.10031132986355862</v>
      </c>
      <c r="BI75" s="231">
        <f t="shared" si="195"/>
        <v>4.4181713807247835E-2</v>
      </c>
      <c r="BJ75" s="231">
        <f t="shared" si="195"/>
        <v>0.10741468589082968</v>
      </c>
      <c r="BK75" s="231">
        <f t="shared" si="195"/>
        <v>0.10940986153686012</v>
      </c>
      <c r="BL75" s="231">
        <f t="shared" si="195"/>
        <v>0.21302231926671766</v>
      </c>
      <c r="BM75" s="231">
        <f t="shared" si="195"/>
        <v>4.4544099998770049E-2</v>
      </c>
      <c r="BN75" s="231">
        <f t="shared" si="195"/>
        <v>-1.4063908397925647E-2</v>
      </c>
      <c r="BO75" s="231">
        <f t="shared" si="195"/>
        <v>0.16597417402413475</v>
      </c>
      <c r="BP75" s="312">
        <f t="shared" si="195"/>
        <v>1.4891478483977489E-3</v>
      </c>
      <c r="BQ75" s="312">
        <f t="shared" si="195"/>
        <v>7.8868439694999806E-2</v>
      </c>
      <c r="BR75" s="404">
        <f t="shared" si="195"/>
        <v>5.8467290559136291E-2</v>
      </c>
      <c r="BS75" s="404">
        <f t="shared" si="196"/>
        <v>-3.1827838779869798E-2</v>
      </c>
      <c r="BT75" s="404">
        <f t="shared" si="196"/>
        <v>5.259058892241536E-2</v>
      </c>
      <c r="BU75" s="404">
        <f t="shared" si="196"/>
        <v>4.8559490189802074E-2</v>
      </c>
      <c r="BV75" s="404">
        <f t="shared" si="196"/>
        <v>5.1966060737469878E-2</v>
      </c>
      <c r="BW75" s="430">
        <f t="shared" si="196"/>
        <v>7.5925668193425111E-2</v>
      </c>
      <c r="BX75" s="430">
        <f t="shared" si="196"/>
        <v>-3.1656681769415426E-2</v>
      </c>
      <c r="BY75" s="430">
        <f t="shared" si="196"/>
        <v>9.3677506930851362E-2</v>
      </c>
      <c r="BZ75" s="430">
        <f t="shared" si="196"/>
        <v>0.11190546560905054</v>
      </c>
      <c r="CA75" s="430">
        <f t="shared" si="196"/>
        <v>4.6740857353519287E-2</v>
      </c>
      <c r="CB75" s="430">
        <f t="shared" si="196"/>
        <v>2.980370715230219E-2</v>
      </c>
      <c r="CC75" s="76">
        <f>O75-C75</f>
        <v>-483111</v>
      </c>
      <c r="CD75" s="93">
        <f>P75-D75</f>
        <v>-2465234</v>
      </c>
      <c r="CE75" s="93">
        <f>Q75-E75</f>
        <v>-2685537</v>
      </c>
      <c r="CF75" s="93">
        <f>R75-F75</f>
        <v>-4266517</v>
      </c>
      <c r="CG75" s="93">
        <f>S75-G75</f>
        <v>612056</v>
      </c>
      <c r="CH75" s="93">
        <f>T75-H75</f>
        <v>-1986684</v>
      </c>
      <c r="CI75" s="93">
        <f>U75-I75</f>
        <v>-3141460</v>
      </c>
      <c r="CJ75" s="233">
        <f>IF(ISERROR(V75-J75)=TRUE,"N/A",V75-J75)</f>
        <v>3199518</v>
      </c>
      <c r="CK75" s="233">
        <f>IF(ISERROR(W75-K75)=TRUE,"N/A",W75-K75)</f>
        <v>-339578</v>
      </c>
      <c r="CL75" s="233">
        <f>IF(ISERROR(X75-L75)=TRUE,"N/A",X75-L75)</f>
        <v>-27225</v>
      </c>
      <c r="CM75" s="233">
        <f>IF(ISERROR(Y75-M75)=TRUE,"N/A",Y75-M75)</f>
        <v>-2583633</v>
      </c>
      <c r="CN75" s="233">
        <f>IF(ISERROR(Z75-N75)=TRUE,"N/A",Z75-N75)</f>
        <v>5407045</v>
      </c>
      <c r="CO75" s="233">
        <f>IF(ISERROR(AA75-O75)=TRUE,"N/A",AA75-O75)</f>
        <v>2458678</v>
      </c>
      <c r="CP75" s="233">
        <f>IF(ISERROR(AB75-P75)=TRUE,"N/A",AB75-P75)</f>
        <v>5403938</v>
      </c>
      <c r="CQ75" s="233">
        <f>IF(ISERROR(AC75-Q75)=TRUE,"N/A",AC75-Q75)</f>
        <v>5199711</v>
      </c>
      <c r="CR75" s="233">
        <f>IF(ISERROR(AD75-R75)=TRUE,"N/A",AD75-R75)</f>
        <v>10351211</v>
      </c>
      <c r="CS75" s="233">
        <f>IF(ISERROR(AE75-S75)=TRUE,"N/A",AE75-S75)</f>
        <v>2636530</v>
      </c>
      <c r="CT75" s="233">
        <f>IF(ISERROR(AF75-T75)=TRUE,"N/A",AF75-T75)</f>
        <v>-929408</v>
      </c>
      <c r="CU75" s="233">
        <f>IF(ISERROR(AG75-U75)=TRUE,"N/A",AG75-U75)</f>
        <v>9350577</v>
      </c>
      <c r="CV75" s="329">
        <f>IF(ISERROR(AH75-V75)=TRUE,"N/A",AH75-V75)</f>
        <v>79519</v>
      </c>
      <c r="CW75" s="329">
        <f>IF(ISERROR(AI75-W75)=TRUE,"N/A",AI75-W75)</f>
        <v>3574636</v>
      </c>
      <c r="CX75" s="340">
        <f>IF(ISERROR(AJ75-X75)=TRUE,"N/A",AJ75-X75)</f>
        <v>3066963</v>
      </c>
      <c r="CY75" s="340">
        <f>IF(ISERROR(AK75-Y75)=TRUE,"N/A",AK75-Y75)</f>
        <v>-1876294</v>
      </c>
      <c r="CZ75" s="340">
        <f>IF(ISERROR(AL75-Z75)=TRUE,"N/A",AL75-Z75)</f>
        <v>3119131</v>
      </c>
      <c r="DA75" s="340">
        <f>IF(ISERROR(AM75-AA75)=TRUE,"N/A",AM75-AA75)</f>
        <v>2821690</v>
      </c>
      <c r="DB75" s="340">
        <f>IF(ISERROR(AN75-AB75)=TRUE,"N/A",AN75-AB75)</f>
        <v>2895188</v>
      </c>
      <c r="DC75" s="340">
        <f>IF(ISERROR(AO75-AC75)=TRUE,"N/A",AO75-AC75)</f>
        <v>4003164</v>
      </c>
      <c r="DD75" s="340">
        <f>IF(ISERROR(AP75-AD75)=TRUE,"N/A",AP75-AD75)</f>
        <v>-1865951</v>
      </c>
      <c r="DE75" s="340">
        <f>IF(ISERROR(AQ75-AE75)=TRUE,"N/A",AQ75-AE75)</f>
        <v>5791681</v>
      </c>
      <c r="DF75" s="340">
        <f>IF(ISERROR(AR75-AF75)=TRUE,"N/A",AR75-AF75)</f>
        <v>7291224</v>
      </c>
      <c r="DG75" s="340">
        <f>IF(ISERROR(AS75-AG75)=TRUE,"N/A",AS75-AG75)</f>
        <v>3070319</v>
      </c>
      <c r="DH75" s="340">
        <f>IF(ISERROR(AT75-AH75)=TRUE,"N/A",AT75-AH75)</f>
        <v>1593858</v>
      </c>
      <c r="DI75" s="346"/>
      <c r="DJ75" s="148" t="s">
        <v>144</v>
      </c>
    </row>
    <row r="76" spans="1:114" s="56" customFormat="1" x14ac:dyDescent="0.25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0">
        <v>100320108</v>
      </c>
      <c r="M76" s="78">
        <v>114468573</v>
      </c>
      <c r="N76" s="77">
        <v>98574412</v>
      </c>
      <c r="O76" s="78">
        <v>97883566</v>
      </c>
      <c r="P76" s="205">
        <v>90268378</v>
      </c>
      <c r="Q76" s="205">
        <v>80854270</v>
      </c>
      <c r="R76" s="205">
        <v>87178918</v>
      </c>
      <c r="S76" s="205">
        <v>107114514</v>
      </c>
      <c r="T76" s="205">
        <v>124902250</v>
      </c>
      <c r="U76" s="205">
        <v>103537158</v>
      </c>
      <c r="V76" s="230">
        <v>98229432</v>
      </c>
      <c r="W76" s="230">
        <v>84875228</v>
      </c>
      <c r="X76" s="291">
        <v>97253092</v>
      </c>
      <c r="Y76" s="286">
        <v>97437231</v>
      </c>
      <c r="Z76" s="230">
        <v>102593245</v>
      </c>
      <c r="AA76" s="230">
        <v>101710253</v>
      </c>
      <c r="AB76" s="230">
        <v>94478594</v>
      </c>
      <c r="AC76" s="230">
        <v>85963985</v>
      </c>
      <c r="AD76" s="230">
        <v>103205929</v>
      </c>
      <c r="AE76" s="230">
        <v>112228149</v>
      </c>
      <c r="AF76" s="230">
        <v>116424354</v>
      </c>
      <c r="AG76" s="230">
        <v>118247287</v>
      </c>
      <c r="AH76" s="230">
        <v>98390281</v>
      </c>
      <c r="AI76" s="205">
        <v>91042777</v>
      </c>
      <c r="AJ76" s="365">
        <v>95417392</v>
      </c>
      <c r="AK76" s="418">
        <v>97368925</v>
      </c>
      <c r="AL76" s="205">
        <v>107533315</v>
      </c>
      <c r="AM76" s="205">
        <v>103690927</v>
      </c>
      <c r="AN76" s="205">
        <v>99172030</v>
      </c>
      <c r="AO76" s="205">
        <v>92548324</v>
      </c>
      <c r="AP76" s="230">
        <v>93712264</v>
      </c>
      <c r="AQ76" s="230">
        <v>107273264</v>
      </c>
      <c r="AR76" s="230">
        <v>122642491</v>
      </c>
      <c r="AS76" s="230">
        <v>118608808</v>
      </c>
      <c r="AT76" s="230">
        <v>117711359</v>
      </c>
      <c r="AU76" s="205"/>
      <c r="AV76" s="365"/>
      <c r="AW76" s="406">
        <f t="shared" si="194"/>
        <v>-3.2529152324682613E-2</v>
      </c>
      <c r="AX76" s="190">
        <f t="shared" si="194"/>
        <v>-4.6475968222181703E-2</v>
      </c>
      <c r="AY76" s="190">
        <f t="shared" si="194"/>
        <v>-0.18154462685548256</v>
      </c>
      <c r="AZ76" s="190">
        <f t="shared" si="194"/>
        <v>-0.12154864492309676</v>
      </c>
      <c r="BA76" s="190">
        <f t="shared" si="194"/>
        <v>-6.926740389874067E-2</v>
      </c>
      <c r="BB76" s="190">
        <f t="shared" si="194"/>
        <v>-5.4845123574882138E-2</v>
      </c>
      <c r="BC76" s="190">
        <f t="shared" si="194"/>
        <v>-0.10048930155386181</v>
      </c>
      <c r="BD76" s="231">
        <f t="shared" si="195"/>
        <v>-1.2469298455057945E-2</v>
      </c>
      <c r="BE76" s="231">
        <f t="shared" si="195"/>
        <v>-6.5740630900712665E-2</v>
      </c>
      <c r="BF76" s="231">
        <f t="shared" si="195"/>
        <v>-3.0572295635885878E-2</v>
      </c>
      <c r="BG76" s="231">
        <f t="shared" si="195"/>
        <v>-0.14878618256209064</v>
      </c>
      <c r="BH76" s="231">
        <f t="shared" si="195"/>
        <v>4.0769535607273012E-2</v>
      </c>
      <c r="BI76" s="231">
        <f t="shared" si="195"/>
        <v>3.9094274517951257E-2</v>
      </c>
      <c r="BJ76" s="231">
        <f t="shared" si="195"/>
        <v>4.664109506875154E-2</v>
      </c>
      <c r="BK76" s="231">
        <f t="shared" si="195"/>
        <v>6.3196600501123815E-2</v>
      </c>
      <c r="BL76" s="231">
        <f t="shared" si="195"/>
        <v>0.18384044408534642</v>
      </c>
      <c r="BM76" s="231">
        <f t="shared" si="195"/>
        <v>4.7739888919255145E-2</v>
      </c>
      <c r="BN76" s="231">
        <f t="shared" si="195"/>
        <v>-6.7876247225330213E-2</v>
      </c>
      <c r="BO76" s="231">
        <f t="shared" si="195"/>
        <v>0.14207584295485493</v>
      </c>
      <c r="BP76" s="312">
        <f t="shared" si="195"/>
        <v>1.6374827454972965E-3</v>
      </c>
      <c r="BQ76" s="312">
        <f t="shared" si="195"/>
        <v>7.2666066947119135E-2</v>
      </c>
      <c r="BR76" s="404">
        <f t="shared" si="195"/>
        <v>-1.8875492411079331E-2</v>
      </c>
      <c r="BS76" s="404">
        <f t="shared" si="196"/>
        <v>-7.0102566851473844E-4</v>
      </c>
      <c r="BT76" s="404">
        <f t="shared" si="196"/>
        <v>4.8152000650725106E-2</v>
      </c>
      <c r="BU76" s="404">
        <f t="shared" si="196"/>
        <v>1.9473690621927761E-2</v>
      </c>
      <c r="BV76" s="404">
        <f t="shared" si="196"/>
        <v>4.9677242233304192E-2</v>
      </c>
      <c r="BW76" s="430">
        <f t="shared" si="196"/>
        <v>7.6594157425345047E-2</v>
      </c>
      <c r="BX76" s="430">
        <f t="shared" si="196"/>
        <v>-9.1987593077138038E-2</v>
      </c>
      <c r="BY76" s="430">
        <f t="shared" si="196"/>
        <v>-4.4150108900040758E-2</v>
      </c>
      <c r="BZ76" s="430">
        <f t="shared" si="196"/>
        <v>5.3409246316281904E-2</v>
      </c>
      <c r="CA76" s="430">
        <f t="shared" si="196"/>
        <v>3.0573301863576793E-3</v>
      </c>
      <c r="CB76" s="430">
        <f t="shared" si="196"/>
        <v>0.19637181440715673</v>
      </c>
      <c r="CC76" s="76">
        <f>O76-C76</f>
        <v>-3291127</v>
      </c>
      <c r="CD76" s="93">
        <f>P76-D76</f>
        <v>-4399795</v>
      </c>
      <c r="CE76" s="93">
        <f>Q76-E76</f>
        <v>-17934586</v>
      </c>
      <c r="CF76" s="93">
        <f>R76-F76</f>
        <v>-12062682</v>
      </c>
      <c r="CG76" s="93">
        <f>S76-G76</f>
        <v>-7971725</v>
      </c>
      <c r="CH76" s="93">
        <f>T76-H76</f>
        <v>-7247785</v>
      </c>
      <c r="CI76" s="93">
        <f>U76-I76</f>
        <v>-11566707</v>
      </c>
      <c r="CJ76" s="233">
        <f>IF(ISERROR(V76-J76)=TRUE,"N/A",V76-J76)</f>
        <v>-1240318</v>
      </c>
      <c r="CK76" s="233">
        <f>IF(ISERROR(W76-K76)=TRUE,"N/A",W76-K76)</f>
        <v>-5972379</v>
      </c>
      <c r="CL76" s="233">
        <f>IF(ISERROR(X76-L76)=TRUE,"N/A",X76-L76)</f>
        <v>-3067016</v>
      </c>
      <c r="CM76" s="233">
        <f>IF(ISERROR(Y76-M76)=TRUE,"N/A",Y76-M76)</f>
        <v>-17031342</v>
      </c>
      <c r="CN76" s="233">
        <f>IF(ISERROR(Z76-N76)=TRUE,"N/A",Z76-N76)</f>
        <v>4018833</v>
      </c>
      <c r="CO76" s="233">
        <f>IF(ISERROR(AA76-O76)=TRUE,"N/A",AA76-O76)</f>
        <v>3826687</v>
      </c>
      <c r="CP76" s="233">
        <f>IF(ISERROR(AB76-P76)=TRUE,"N/A",AB76-P76)</f>
        <v>4210216</v>
      </c>
      <c r="CQ76" s="233">
        <f>IF(ISERROR(AC76-Q76)=TRUE,"N/A",AC76-Q76)</f>
        <v>5109715</v>
      </c>
      <c r="CR76" s="233">
        <f>IF(ISERROR(AD76-R76)=TRUE,"N/A",AD76-R76)</f>
        <v>16027011</v>
      </c>
      <c r="CS76" s="233">
        <f>IF(ISERROR(AE76-S76)=TRUE,"N/A",AE76-S76)</f>
        <v>5113635</v>
      </c>
      <c r="CT76" s="233">
        <f>IF(ISERROR(AF76-T76)=TRUE,"N/A",AF76-T76)</f>
        <v>-8477896</v>
      </c>
      <c r="CU76" s="233">
        <f>IF(ISERROR(AG76-U76)=TRUE,"N/A",AG76-U76)</f>
        <v>14710129</v>
      </c>
      <c r="CV76" s="329">
        <f>IF(ISERROR(AH76-V76)=TRUE,"N/A",AH76-V76)</f>
        <v>160849</v>
      </c>
      <c r="CW76" s="329">
        <f>IF(ISERROR(AI76-W76)=TRUE,"N/A",AI76-W76)</f>
        <v>6167549</v>
      </c>
      <c r="CX76" s="340">
        <f>IF(ISERROR(AJ76-X76)=TRUE,"N/A",AJ76-X76)</f>
        <v>-1835700</v>
      </c>
      <c r="CY76" s="340">
        <f>IF(ISERROR(AK76-Y76)=TRUE,"N/A",AK76-Y76)</f>
        <v>-68306</v>
      </c>
      <c r="CZ76" s="340">
        <f>IF(ISERROR(AL76-Z76)=TRUE,"N/A",AL76-Z76)</f>
        <v>4940070</v>
      </c>
      <c r="DA76" s="340">
        <f>IF(ISERROR(AM76-AA76)=TRUE,"N/A",AM76-AA76)</f>
        <v>1980674</v>
      </c>
      <c r="DB76" s="340">
        <f>IF(ISERROR(AN76-AB76)=TRUE,"N/A",AN76-AB76)</f>
        <v>4693436</v>
      </c>
      <c r="DC76" s="340">
        <f>IF(ISERROR(AO76-AC76)=TRUE,"N/A",AO76-AC76)</f>
        <v>6584339</v>
      </c>
      <c r="DD76" s="340">
        <f>IF(ISERROR(AP76-AD76)=TRUE,"N/A",AP76-AD76)</f>
        <v>-9493665</v>
      </c>
      <c r="DE76" s="340">
        <f>IF(ISERROR(AQ76-AE76)=TRUE,"N/A",AQ76-AE76)</f>
        <v>-4954885</v>
      </c>
      <c r="DF76" s="340">
        <f>IF(ISERROR(AR76-AF76)=TRUE,"N/A",AR76-AF76)</f>
        <v>6218137</v>
      </c>
      <c r="DG76" s="340">
        <f>IF(ISERROR(AS76-AG76)=TRUE,"N/A",AS76-AG76)</f>
        <v>361521</v>
      </c>
      <c r="DH76" s="340">
        <f>IF(ISERROR(AT76-AH76)=TRUE,"N/A",AT76-AH76)</f>
        <v>19321078</v>
      </c>
      <c r="DI76" s="346"/>
      <c r="DJ76" s="148" t="s">
        <v>144</v>
      </c>
    </row>
    <row r="77" spans="1:114" s="56" customFormat="1" x14ac:dyDescent="0.25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0">
        <v>189712167</v>
      </c>
      <c r="M77" s="78">
        <v>87811988</v>
      </c>
      <c r="N77" s="77">
        <v>207125038</v>
      </c>
      <c r="O77" s="78">
        <v>200865529</v>
      </c>
      <c r="P77" s="205">
        <v>194538447</v>
      </c>
      <c r="Q77" s="205">
        <v>183548784</v>
      </c>
      <c r="R77" s="205">
        <v>184674869</v>
      </c>
      <c r="S77" s="205">
        <v>196177855</v>
      </c>
      <c r="T77" s="205">
        <v>203012030</v>
      </c>
      <c r="U77" s="205">
        <v>188754508</v>
      </c>
      <c r="V77" s="230">
        <v>180807512</v>
      </c>
      <c r="W77" s="230">
        <v>167532194</v>
      </c>
      <c r="X77" s="291">
        <v>185371001</v>
      </c>
      <c r="Y77" s="286">
        <v>184994889</v>
      </c>
      <c r="Z77" s="230">
        <v>183778496</v>
      </c>
      <c r="AA77" s="230">
        <v>187496325</v>
      </c>
      <c r="AB77" s="230">
        <v>177975007</v>
      </c>
      <c r="AC77" s="230">
        <v>162438477</v>
      </c>
      <c r="AD77" s="230">
        <v>187974907</v>
      </c>
      <c r="AE77" s="230">
        <v>214666769</v>
      </c>
      <c r="AF77" s="230">
        <v>208083474</v>
      </c>
      <c r="AG77" s="230">
        <v>207641913</v>
      </c>
      <c r="AH77" s="230">
        <v>190703828</v>
      </c>
      <c r="AI77" s="205">
        <v>175114176</v>
      </c>
      <c r="AJ77" s="365">
        <v>186970724</v>
      </c>
      <c r="AK77" s="418">
        <v>191920022</v>
      </c>
      <c r="AL77" s="205">
        <v>187781014</v>
      </c>
      <c r="AM77" s="205">
        <v>191327420</v>
      </c>
      <c r="AN77" s="205">
        <v>183678951</v>
      </c>
      <c r="AO77" s="205">
        <v>175782693</v>
      </c>
      <c r="AP77" s="230">
        <v>186625366</v>
      </c>
      <c r="AQ77" s="230">
        <v>188548238</v>
      </c>
      <c r="AR77" s="230">
        <v>225453310</v>
      </c>
      <c r="AS77" s="230">
        <v>216027877</v>
      </c>
      <c r="AT77" s="230">
        <v>193267153</v>
      </c>
      <c r="AU77" s="205"/>
      <c r="AV77" s="365"/>
      <c r="AW77" s="406">
        <f t="shared" si="194"/>
        <v>4.3135736755225688E-2</v>
      </c>
      <c r="AX77" s="190">
        <f t="shared" si="194"/>
        <v>-3.5334041411931756E-2</v>
      </c>
      <c r="AY77" s="190">
        <f t="shared" si="194"/>
        <v>2.2080868420452118E-2</v>
      </c>
      <c r="AZ77" s="190">
        <f t="shared" si="194"/>
        <v>-4.5212475017063708E-3</v>
      </c>
      <c r="BA77" s="190">
        <f t="shared" si="194"/>
        <v>-8.1465697118715361E-2</v>
      </c>
      <c r="BB77" s="190">
        <f t="shared" si="194"/>
        <v>-0.12787275384748248</v>
      </c>
      <c r="BC77" s="190">
        <f t="shared" si="194"/>
        <v>-8.6839159105528765E-2</v>
      </c>
      <c r="BD77" s="231">
        <f t="shared" si="195"/>
        <v>-1.2259367793920894E-2</v>
      </c>
      <c r="BE77" s="231">
        <f t="shared" si="195"/>
        <v>-0.10475934436944927</v>
      </c>
      <c r="BF77" s="231">
        <f t="shared" si="195"/>
        <v>-2.288290766295448E-2</v>
      </c>
      <c r="BG77" s="231">
        <f t="shared" si="195"/>
        <v>1.1067156457043199</v>
      </c>
      <c r="BH77" s="231">
        <f t="shared" si="195"/>
        <v>-0.11271714045503277</v>
      </c>
      <c r="BI77" s="231">
        <f t="shared" si="195"/>
        <v>-6.6557980687666926E-2</v>
      </c>
      <c r="BJ77" s="231">
        <f t="shared" si="195"/>
        <v>-8.5142244401694031E-2</v>
      </c>
      <c r="BK77" s="231">
        <f t="shared" si="195"/>
        <v>-0.11501196869819634</v>
      </c>
      <c r="BL77" s="231">
        <f t="shared" si="195"/>
        <v>1.7869448170557523E-2</v>
      </c>
      <c r="BM77" s="231">
        <f t="shared" si="195"/>
        <v>9.424567314185385E-2</v>
      </c>
      <c r="BN77" s="231">
        <f t="shared" si="195"/>
        <v>2.4981002357347987E-2</v>
      </c>
      <c r="BO77" s="231">
        <f t="shared" si="195"/>
        <v>0.10006333199734758</v>
      </c>
      <c r="BP77" s="312">
        <f t="shared" si="195"/>
        <v>5.4733986937445384E-2</v>
      </c>
      <c r="BQ77" s="312">
        <f t="shared" si="195"/>
        <v>4.525686567442673E-2</v>
      </c>
      <c r="BR77" s="404">
        <f t="shared" si="195"/>
        <v>8.6298449669589897E-3</v>
      </c>
      <c r="BS77" s="404">
        <f t="shared" si="196"/>
        <v>3.7434185546607185E-2</v>
      </c>
      <c r="BT77" s="404">
        <f t="shared" si="196"/>
        <v>2.1779033385929986E-2</v>
      </c>
      <c r="BU77" s="404">
        <f t="shared" si="196"/>
        <v>2.0432907151646838E-2</v>
      </c>
      <c r="BV77" s="404">
        <f t="shared" si="196"/>
        <v>3.2049129235320106E-2</v>
      </c>
      <c r="BW77" s="430">
        <f t="shared" si="196"/>
        <v>8.2149354305999803E-2</v>
      </c>
      <c r="BX77" s="430">
        <f t="shared" si="196"/>
        <v>-7.1793678291326409E-3</v>
      </c>
      <c r="BY77" s="430">
        <f t="shared" si="196"/>
        <v>-0.12167011746471108</v>
      </c>
      <c r="BZ77" s="430">
        <f t="shared" si="196"/>
        <v>8.3475326829654917E-2</v>
      </c>
      <c r="CA77" s="430">
        <f t="shared" si="196"/>
        <v>4.0386663168528986E-2</v>
      </c>
      <c r="CB77" s="430">
        <f t="shared" si="196"/>
        <v>1.3441392482168737E-2</v>
      </c>
      <c r="CC77" s="76">
        <f>O77-C77</f>
        <v>8306189</v>
      </c>
      <c r="CD77" s="93">
        <f>P77-D77</f>
        <v>-7125606</v>
      </c>
      <c r="CE77" s="93">
        <f>Q77-E77</f>
        <v>3965358</v>
      </c>
      <c r="CF77" s="93">
        <f>R77-F77</f>
        <v>-838753</v>
      </c>
      <c r="CG77" s="93">
        <f>S77-G77</f>
        <v>-17399204</v>
      </c>
      <c r="CH77" s="93">
        <f>T77-H77</f>
        <v>-29765963</v>
      </c>
      <c r="CI77" s="93">
        <f>U77-I77</f>
        <v>-17950050</v>
      </c>
      <c r="CJ77" s="233">
        <f>IF(ISERROR(V77-J77)=TRUE,"N/A",V77-J77)</f>
        <v>-2244097</v>
      </c>
      <c r="CK77" s="233">
        <f>IF(ISERROR(W77-K77)=TRUE,"N/A",W77-K77)</f>
        <v>-19604296</v>
      </c>
      <c r="CL77" s="233">
        <f>IF(ISERROR(X77-L77)=TRUE,"N/A",X77-L77)</f>
        <v>-4341166</v>
      </c>
      <c r="CM77" s="233">
        <f>IF(ISERROR(Y77-M77)=TRUE,"N/A",Y77-M77)</f>
        <v>97182901</v>
      </c>
      <c r="CN77" s="233">
        <f>IF(ISERROR(Z77-N77)=TRUE,"N/A",Z77-N77)</f>
        <v>-23346542</v>
      </c>
      <c r="CO77" s="233">
        <f>IF(ISERROR(AA77-O77)=TRUE,"N/A",AA77-O77)</f>
        <v>-13369204</v>
      </c>
      <c r="CP77" s="233">
        <f>IF(ISERROR(AB77-P77)=TRUE,"N/A",AB77-P77)</f>
        <v>-16563440</v>
      </c>
      <c r="CQ77" s="233">
        <f>IF(ISERROR(AC77-Q77)=TRUE,"N/A",AC77-Q77)</f>
        <v>-21110307</v>
      </c>
      <c r="CR77" s="233">
        <f>IF(ISERROR(AD77-R77)=TRUE,"N/A",AD77-R77)</f>
        <v>3300038</v>
      </c>
      <c r="CS77" s="233">
        <f>IF(ISERROR(AE77-S77)=TRUE,"N/A",AE77-S77)</f>
        <v>18488914</v>
      </c>
      <c r="CT77" s="233">
        <f>IF(ISERROR(AF77-T77)=TRUE,"N/A",AF77-T77)</f>
        <v>5071444</v>
      </c>
      <c r="CU77" s="233">
        <f>IF(ISERROR(AG77-U77)=TRUE,"N/A",AG77-U77)</f>
        <v>18887405</v>
      </c>
      <c r="CV77" s="329">
        <f>IF(ISERROR(AH77-V77)=TRUE,"N/A",AH77-V77)</f>
        <v>9896316</v>
      </c>
      <c r="CW77" s="329">
        <f>IF(ISERROR(AI77-W77)=TRUE,"N/A",AI77-W77)</f>
        <v>7581982</v>
      </c>
      <c r="CX77" s="340">
        <f>IF(ISERROR(AJ77-X77)=TRUE,"N/A",AJ77-X77)</f>
        <v>1599723</v>
      </c>
      <c r="CY77" s="340">
        <f>IF(ISERROR(AK77-Y77)=TRUE,"N/A",AK77-Y77)</f>
        <v>6925133</v>
      </c>
      <c r="CZ77" s="340">
        <f>IF(ISERROR(AL77-Z77)=TRUE,"N/A",AL77-Z77)</f>
        <v>4002518</v>
      </c>
      <c r="DA77" s="340">
        <f>IF(ISERROR(AM77-AA77)=TRUE,"N/A",AM77-AA77)</f>
        <v>3831095</v>
      </c>
      <c r="DB77" s="340">
        <f>IF(ISERROR(AN77-AB77)=TRUE,"N/A",AN77-AB77)</f>
        <v>5703944</v>
      </c>
      <c r="DC77" s="340">
        <f>IF(ISERROR(AO77-AC77)=TRUE,"N/A",AO77-AC77)</f>
        <v>13344216</v>
      </c>
      <c r="DD77" s="340">
        <f>IF(ISERROR(AP77-AD77)=TRUE,"N/A",AP77-AD77)</f>
        <v>-1349541</v>
      </c>
      <c r="DE77" s="340">
        <f>IF(ISERROR(AQ77-AE77)=TRUE,"N/A",AQ77-AE77)</f>
        <v>-26118531</v>
      </c>
      <c r="DF77" s="340">
        <f>IF(ISERROR(AR77-AF77)=TRUE,"N/A",AR77-AF77)</f>
        <v>17369836</v>
      </c>
      <c r="DG77" s="340">
        <f>IF(ISERROR(AS77-AG77)=TRUE,"N/A",AS77-AG77)</f>
        <v>8385964</v>
      </c>
      <c r="DH77" s="340">
        <f>IF(ISERROR(AT77-AH77)=TRUE,"N/A",AT77-AH77)</f>
        <v>2563325</v>
      </c>
      <c r="DI77" s="346"/>
      <c r="DJ77" s="148" t="s">
        <v>144</v>
      </c>
    </row>
    <row r="78" spans="1:114" s="69" customFormat="1" x14ac:dyDescent="0.25">
      <c r="A78" s="140"/>
      <c r="B78" s="57" t="s">
        <v>35</v>
      </c>
      <c r="C78" s="128">
        <f>SUM(C73:C77)</f>
        <v>587958510</v>
      </c>
      <c r="D78" s="129">
        <f t="shared" ref="D78:AH78" si="197">SUM(D73:D77)</f>
        <v>548510436</v>
      </c>
      <c r="E78" s="129">
        <f t="shared" si="197"/>
        <v>529748182</v>
      </c>
      <c r="F78" s="129">
        <f t="shared" si="197"/>
        <v>544647173</v>
      </c>
      <c r="G78" s="129">
        <f t="shared" si="197"/>
        <v>677994792</v>
      </c>
      <c r="H78" s="129">
        <f t="shared" si="197"/>
        <v>802452583</v>
      </c>
      <c r="I78" s="129">
        <f t="shared" si="197"/>
        <v>661936350</v>
      </c>
      <c r="J78" s="129">
        <f t="shared" si="197"/>
        <v>532347959</v>
      </c>
      <c r="K78" s="129">
        <f t="shared" si="197"/>
        <v>513807630</v>
      </c>
      <c r="L78" s="251">
        <f t="shared" si="197"/>
        <v>578498812</v>
      </c>
      <c r="M78" s="79">
        <f t="shared" si="197"/>
        <v>545984056</v>
      </c>
      <c r="N78" s="129">
        <f t="shared" si="197"/>
        <v>582750488</v>
      </c>
      <c r="O78" s="79">
        <f t="shared" si="197"/>
        <v>573764655</v>
      </c>
      <c r="P78" s="204">
        <f t="shared" si="197"/>
        <v>557481436</v>
      </c>
      <c r="Q78" s="204">
        <f t="shared" si="197"/>
        <v>529371048</v>
      </c>
      <c r="R78" s="204">
        <f t="shared" si="197"/>
        <v>547267350</v>
      </c>
      <c r="S78" s="204">
        <f t="shared" si="197"/>
        <v>701834824</v>
      </c>
      <c r="T78" s="204">
        <f t="shared" si="197"/>
        <v>805055331</v>
      </c>
      <c r="U78" s="204">
        <f t="shared" si="197"/>
        <v>635443842</v>
      </c>
      <c r="V78" s="204">
        <f t="shared" si="197"/>
        <v>553646671</v>
      </c>
      <c r="W78" s="204">
        <f t="shared" si="197"/>
        <v>510900476</v>
      </c>
      <c r="X78" s="288">
        <f t="shared" si="197"/>
        <v>577639529</v>
      </c>
      <c r="Y78" s="285">
        <f t="shared" si="197"/>
        <v>631313917</v>
      </c>
      <c r="Z78" s="204">
        <f t="shared" si="197"/>
        <v>618546554</v>
      </c>
      <c r="AA78" s="204">
        <f t="shared" si="197"/>
        <v>593348095</v>
      </c>
      <c r="AB78" s="204">
        <f t="shared" si="197"/>
        <v>545145386</v>
      </c>
      <c r="AC78" s="204">
        <f t="shared" si="197"/>
        <v>492774383</v>
      </c>
      <c r="AD78" s="204">
        <f t="shared" si="197"/>
        <v>599991807</v>
      </c>
      <c r="AE78" s="204">
        <f t="shared" si="197"/>
        <v>694775804</v>
      </c>
      <c r="AF78" s="204">
        <f t="shared" si="197"/>
        <v>735450804</v>
      </c>
      <c r="AG78" s="204">
        <f t="shared" si="197"/>
        <v>720761393</v>
      </c>
      <c r="AH78" s="204">
        <f t="shared" si="197"/>
        <v>571849446</v>
      </c>
      <c r="AI78" s="204">
        <f t="shared" ref="AI78:AP78" si="198">SUM(AI73:AI77)</f>
        <v>505435055</v>
      </c>
      <c r="AJ78" s="374">
        <f t="shared" si="198"/>
        <v>579455979</v>
      </c>
      <c r="AK78" s="429">
        <f t="shared" si="198"/>
        <v>616307917</v>
      </c>
      <c r="AL78" s="204">
        <f t="shared" si="198"/>
        <v>633668794</v>
      </c>
      <c r="AM78" s="204">
        <f t="shared" si="198"/>
        <v>593533250</v>
      </c>
      <c r="AN78" s="204">
        <f t="shared" si="198"/>
        <v>560761464</v>
      </c>
      <c r="AO78" s="204">
        <f t="shared" si="198"/>
        <v>525113011</v>
      </c>
      <c r="AP78" s="204">
        <f t="shared" si="198"/>
        <v>553776138</v>
      </c>
      <c r="AQ78" s="204">
        <f>SUM(AQ73:AQ77)</f>
        <v>673929127</v>
      </c>
      <c r="AR78" s="204">
        <f>SUM(AR73:AR77)</f>
        <v>808409299</v>
      </c>
      <c r="AS78" s="204">
        <f>SUM(AS73:AS77)</f>
        <v>730521658</v>
      </c>
      <c r="AT78" s="204">
        <f>SUM(AT73:AT77)</f>
        <v>569059375</v>
      </c>
      <c r="AU78" s="204"/>
      <c r="AV78" s="374"/>
      <c r="AW78" s="407">
        <f t="shared" si="194"/>
        <v>-2.4140912596026545E-2</v>
      </c>
      <c r="AX78" s="192">
        <f t="shared" si="194"/>
        <v>1.6355203859785814E-2</v>
      </c>
      <c r="AY78" s="192">
        <f t="shared" si="194"/>
        <v>-7.1191183436661613E-4</v>
      </c>
      <c r="AZ78" s="192">
        <f t="shared" si="194"/>
        <v>4.8107786653287191E-3</v>
      </c>
      <c r="BA78" s="192">
        <f t="shared" si="194"/>
        <v>3.5162559183787946E-2</v>
      </c>
      <c r="BB78" s="192">
        <f t="shared" si="194"/>
        <v>3.2434913353628025E-3</v>
      </c>
      <c r="BC78" s="192">
        <f t="shared" si="194"/>
        <v>-4.0022742367902896E-2</v>
      </c>
      <c r="BD78" s="232">
        <f t="shared" si="195"/>
        <v>4.0009004711897465E-2</v>
      </c>
      <c r="BE78" s="232">
        <f t="shared" si="195"/>
        <v>-5.6580592234490561E-3</v>
      </c>
      <c r="BF78" s="232">
        <f t="shared" si="195"/>
        <v>-1.4853669224129712E-3</v>
      </c>
      <c r="BG78" s="232">
        <f t="shared" si="195"/>
        <v>0.15628636049401412</v>
      </c>
      <c r="BH78" s="232">
        <f t="shared" si="195"/>
        <v>6.1426059243385824E-2</v>
      </c>
      <c r="BI78" s="232">
        <f t="shared" si="195"/>
        <v>3.4131485495564377E-2</v>
      </c>
      <c r="BJ78" s="232">
        <f t="shared" si="195"/>
        <v>-2.2128180784839625E-2</v>
      </c>
      <c r="BK78" s="232">
        <f t="shared" si="195"/>
        <v>-6.9132350811901597E-2</v>
      </c>
      <c r="BL78" s="232">
        <f t="shared" si="195"/>
        <v>9.6341316543002251E-2</v>
      </c>
      <c r="BM78" s="232">
        <f t="shared" si="195"/>
        <v>-1.0057950615457063E-2</v>
      </c>
      <c r="BN78" s="232">
        <f t="shared" si="195"/>
        <v>-8.6459308223623202E-2</v>
      </c>
      <c r="BO78" s="232">
        <f t="shared" si="195"/>
        <v>0.13426450200771636</v>
      </c>
      <c r="BP78" s="313">
        <f t="shared" si="195"/>
        <v>3.2877963425883221E-2</v>
      </c>
      <c r="BQ78" s="313">
        <f t="shared" si="195"/>
        <v>-1.0697623620926123E-2</v>
      </c>
      <c r="BR78" s="310">
        <f t="shared" si="195"/>
        <v>3.1446082008006067E-3</v>
      </c>
      <c r="BS78" s="310">
        <f t="shared" si="196"/>
        <v>-2.3769474418223541E-2</v>
      </c>
      <c r="BT78" s="310">
        <f t="shared" si="196"/>
        <v>2.4448022387656854E-2</v>
      </c>
      <c r="BU78" s="310">
        <f t="shared" si="196"/>
        <v>3.1205122517499615E-4</v>
      </c>
      <c r="BV78" s="310">
        <f t="shared" si="196"/>
        <v>2.8645712503563223E-2</v>
      </c>
      <c r="BW78" s="431">
        <f t="shared" si="196"/>
        <v>6.5625627296457906E-2</v>
      </c>
      <c r="BX78" s="431">
        <f t="shared" si="196"/>
        <v>-7.7027166805962735E-2</v>
      </c>
      <c r="BY78" s="431">
        <f t="shared" si="196"/>
        <v>-3.000489781017187E-2</v>
      </c>
      <c r="BZ78" s="431">
        <f t="shared" si="196"/>
        <v>9.9202413816383561E-2</v>
      </c>
      <c r="CA78" s="431">
        <f t="shared" si="196"/>
        <v>1.354160349706744E-2</v>
      </c>
      <c r="CB78" s="431">
        <f t="shared" si="196"/>
        <v>-4.879030695082635E-3</v>
      </c>
      <c r="CC78" s="128">
        <f t="shared" ref="CC78:CD85" si="199">SUM(CC73:CC77)</f>
        <v>-14193855</v>
      </c>
      <c r="CD78" s="126">
        <f t="shared" si="199"/>
        <v>8971000</v>
      </c>
      <c r="CE78" s="126">
        <f t="shared" ref="CE78" si="200">SUM(CE73:CE77)</f>
        <v>-377134</v>
      </c>
      <c r="CF78" s="126">
        <f t="shared" ref="CF78:CG78" si="201">SUM(CF73:CF77)</f>
        <v>2620177</v>
      </c>
      <c r="CG78" s="126">
        <f t="shared" si="201"/>
        <v>23840032</v>
      </c>
      <c r="CH78" s="126">
        <f t="shared" ref="CH78:CI78" si="202">SUM(CH73:CH77)</f>
        <v>2602748</v>
      </c>
      <c r="CI78" s="126">
        <f t="shared" si="202"/>
        <v>-26492508</v>
      </c>
      <c r="CJ78" s="234">
        <f t="shared" ref="CJ78:CO78" si="203">IF(CJ77="N/A","N/A",SUM(CJ73:CJ77))</f>
        <v>21298712</v>
      </c>
      <c r="CK78" s="234">
        <f t="shared" si="203"/>
        <v>-2907154</v>
      </c>
      <c r="CL78" s="234">
        <f t="shared" si="203"/>
        <v>-859283</v>
      </c>
      <c r="CM78" s="234">
        <f t="shared" si="203"/>
        <v>85329861</v>
      </c>
      <c r="CN78" s="234">
        <f t="shared" si="203"/>
        <v>35796066</v>
      </c>
      <c r="CO78" s="234">
        <f t="shared" si="203"/>
        <v>19583440</v>
      </c>
      <c r="CP78" s="234">
        <f t="shared" ref="CP78:CQ78" si="204">IF(CP77="N/A","N/A",SUM(CP73:CP77))</f>
        <v>-12336050</v>
      </c>
      <c r="CQ78" s="234">
        <f t="shared" si="204"/>
        <v>-36596665</v>
      </c>
      <c r="CR78" s="234">
        <f t="shared" ref="CR78:CS78" si="205">IF(CR77="N/A","N/A",SUM(CR73:CR77))</f>
        <v>52724457</v>
      </c>
      <c r="CS78" s="234">
        <f t="shared" si="205"/>
        <v>-7059020</v>
      </c>
      <c r="CT78" s="234">
        <f t="shared" ref="CT78:CU78" si="206">IF(CT77="N/A","N/A",SUM(CT73:CT77))</f>
        <v>-69604527</v>
      </c>
      <c r="CU78" s="234">
        <f t="shared" si="206"/>
        <v>85317551</v>
      </c>
      <c r="CV78" s="330">
        <f t="shared" ref="CV78:CW78" si="207">IF(CV77="N/A","N/A",SUM(CV73:CV77))</f>
        <v>18202775</v>
      </c>
      <c r="CW78" s="330">
        <f t="shared" si="207"/>
        <v>-5465421</v>
      </c>
      <c r="CX78" s="323">
        <f t="shared" ref="CX78:CY78" si="208">IF(CX77="N/A","N/A",SUM(CX73:CX77))</f>
        <v>1816450</v>
      </c>
      <c r="CY78" s="323">
        <f t="shared" si="208"/>
        <v>-15006000</v>
      </c>
      <c r="CZ78" s="323">
        <f t="shared" ref="CZ78:DA78" si="209">IF(CZ77="N/A","N/A",SUM(CZ73:CZ77))</f>
        <v>15122240</v>
      </c>
      <c r="DA78" s="323">
        <f t="shared" si="209"/>
        <v>185155</v>
      </c>
      <c r="DB78" s="323">
        <f t="shared" ref="DB78" si="210">IF(DB77="N/A","N/A",SUM(DB73:DB77))</f>
        <v>15616078</v>
      </c>
      <c r="DC78" s="323">
        <f t="shared" ref="DC78" si="211">IF(DC77="N/A","N/A",SUM(DC73:DC77))</f>
        <v>32338628</v>
      </c>
      <c r="DD78" s="323">
        <f t="shared" ref="DD78:DE78" si="212">IF(DD77="N/A","N/A",SUM(DD73:DD77))</f>
        <v>-46215669</v>
      </c>
      <c r="DE78" s="323">
        <f t="shared" si="212"/>
        <v>-20846677</v>
      </c>
      <c r="DF78" s="323">
        <f t="shared" ref="DF78:DG78" si="213">IF(DF77="N/A","N/A",SUM(DF73:DF77))</f>
        <v>72958495</v>
      </c>
      <c r="DG78" s="323">
        <f t="shared" si="213"/>
        <v>9760265</v>
      </c>
      <c r="DH78" s="323">
        <f t="shared" ref="DH78" si="214">IF(DH77="N/A","N/A",SUM(DH73:DH77))</f>
        <v>-2790071</v>
      </c>
      <c r="DI78" s="347"/>
      <c r="DJ78" s="345" t="s">
        <v>144</v>
      </c>
    </row>
    <row r="79" spans="1:114" s="37" customFormat="1" x14ac:dyDescent="0.2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4"/>
      <c r="AL79" s="45"/>
      <c r="AM79" s="45"/>
      <c r="AN79" s="45"/>
      <c r="AO79" s="45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311"/>
      <c r="BT79" s="311"/>
      <c r="BU79" s="311"/>
      <c r="BV79" s="311"/>
      <c r="BW79" s="432"/>
      <c r="BX79" s="432"/>
      <c r="BY79" s="432"/>
      <c r="BZ79" s="432"/>
      <c r="CA79" s="432"/>
      <c r="CB79" s="432"/>
      <c r="CC79" s="44"/>
      <c r="CD79" s="47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48"/>
      <c r="DJ79" s="46"/>
    </row>
    <row r="80" spans="1:114" s="37" customFormat="1" x14ac:dyDescent="0.25">
      <c r="A80" s="139"/>
      <c r="B80" s="38" t="s">
        <v>30</v>
      </c>
      <c r="C80" s="91">
        <f>C94-C87</f>
        <v>44374447.270000003</v>
      </c>
      <c r="D80" s="92">
        <f t="shared" ref="D80:O80" si="215">D94-D87</f>
        <v>38072945.619999997</v>
      </c>
      <c r="E80" s="92">
        <f t="shared" si="215"/>
        <v>38244451.659999996</v>
      </c>
      <c r="F80" s="92">
        <f t="shared" si="215"/>
        <v>37884922.210000001</v>
      </c>
      <c r="G80" s="92">
        <f t="shared" si="215"/>
        <v>56242792.869999997</v>
      </c>
      <c r="H80" s="92">
        <f t="shared" si="215"/>
        <v>64381175</v>
      </c>
      <c r="I80" s="92">
        <f t="shared" si="215"/>
        <v>51366367.039999999</v>
      </c>
      <c r="J80" s="92">
        <f t="shared" si="215"/>
        <v>45547435.009999998</v>
      </c>
      <c r="K80" s="92">
        <f t="shared" si="215"/>
        <v>37510374.170000002</v>
      </c>
      <c r="L80" s="258">
        <f t="shared" si="215"/>
        <v>50633626.469999999</v>
      </c>
      <c r="M80" s="34">
        <f t="shared" si="215"/>
        <v>60967495.890000001</v>
      </c>
      <c r="N80" s="92">
        <f t="shared" si="215"/>
        <v>45116266.100000001</v>
      </c>
      <c r="O80" s="34">
        <f t="shared" si="215"/>
        <v>47948182.57</v>
      </c>
      <c r="P80" s="148">
        <f t="shared" ref="P80:S80" si="216">P94-P87</f>
        <v>46054789.100000001</v>
      </c>
      <c r="Q80" s="184">
        <f t="shared" si="216"/>
        <v>45133090.229999997</v>
      </c>
      <c r="R80" s="207">
        <f t="shared" si="216"/>
        <v>44170173.530000001</v>
      </c>
      <c r="S80" s="92">
        <f t="shared" si="216"/>
        <v>73102241.129999995</v>
      </c>
      <c r="T80" s="92">
        <f t="shared" ref="T80:V80" si="217">T94-T87</f>
        <v>77607497.329999998</v>
      </c>
      <c r="U80" s="92">
        <f t="shared" si="217"/>
        <v>60991493.850000001</v>
      </c>
      <c r="V80" s="92">
        <f t="shared" si="217"/>
        <v>49693322</v>
      </c>
      <c r="W80" s="92">
        <f t="shared" ref="W80" si="218">W94-W87</f>
        <v>44322443.07</v>
      </c>
      <c r="X80" s="258">
        <f t="shared" ref="X80:AA80" si="219">X94-X87</f>
        <v>56325289.210000001</v>
      </c>
      <c r="Y80" s="34">
        <f t="shared" si="219"/>
        <v>62604921.009999998</v>
      </c>
      <c r="Z80" s="92">
        <f t="shared" si="219"/>
        <v>56793737</v>
      </c>
      <c r="AA80" s="92">
        <f t="shared" si="219"/>
        <v>57321177.200000003</v>
      </c>
      <c r="AB80" s="92">
        <f t="shared" ref="AB80:AG80" si="220">AB94-AB87</f>
        <v>45709882.789999999</v>
      </c>
      <c r="AC80" s="92">
        <f t="shared" si="220"/>
        <v>40595555.140000001</v>
      </c>
      <c r="AD80" s="92">
        <f t="shared" si="220"/>
        <v>52734182</v>
      </c>
      <c r="AE80" s="92">
        <f t="shared" si="220"/>
        <v>62938932</v>
      </c>
      <c r="AF80" s="92">
        <f t="shared" si="220"/>
        <v>65384302.159999996</v>
      </c>
      <c r="AG80" s="92">
        <f t="shared" si="220"/>
        <v>65513100.310000002</v>
      </c>
      <c r="AH80" s="225">
        <f t="shared" ref="AH80:AI80" si="221">AH94-AH87</f>
        <v>50182570.469999999</v>
      </c>
      <c r="AI80" s="92">
        <f t="shared" si="221"/>
        <v>43334417.75</v>
      </c>
      <c r="AJ80" s="367">
        <f t="shared" ref="AJ80" si="222">AJ94-AJ87</f>
        <v>57679084.350000001</v>
      </c>
      <c r="AK80" s="91">
        <f t="shared" ref="AK80:AP80" si="223">AK94-AK87</f>
        <v>58124752.859999999</v>
      </c>
      <c r="AL80" s="92">
        <f t="shared" si="223"/>
        <v>56742966.119999997</v>
      </c>
      <c r="AM80" s="92">
        <f t="shared" si="223"/>
        <v>58900139.810000002</v>
      </c>
      <c r="AN80" s="92">
        <f t="shared" si="223"/>
        <v>46215373.869999997</v>
      </c>
      <c r="AO80" s="92">
        <f t="shared" si="223"/>
        <v>40349912.869999997</v>
      </c>
      <c r="AP80" s="92">
        <f t="shared" si="223"/>
        <v>50784609.630000003</v>
      </c>
      <c r="AQ80" s="92">
        <f t="shared" ref="AQ80:AR80" si="224">AQ94-AQ87</f>
        <v>57822476.350000001</v>
      </c>
      <c r="AR80" s="92">
        <f t="shared" si="224"/>
        <v>78495139.200000003</v>
      </c>
      <c r="AS80" s="92">
        <f t="shared" ref="AS80:AT80" si="225">AS94-AS87</f>
        <v>44955163.340000004</v>
      </c>
      <c r="AT80" s="92">
        <f t="shared" si="225"/>
        <v>48404294.130000003</v>
      </c>
      <c r="AU80" s="92"/>
      <c r="AV80" s="367"/>
      <c r="AW80" s="406">
        <f t="shared" ref="AW80:BF85" si="226">IF(ISERROR((O80-C80)/C80)=TRUE,0,(O80-C80)/C80)</f>
        <v>8.0535883145885931E-2</v>
      </c>
      <c r="AX80" s="190">
        <f t="shared" si="226"/>
        <v>0.20964607150876929</v>
      </c>
      <c r="AY80" s="191">
        <f t="shared" si="226"/>
        <v>0.18012125343673971</v>
      </c>
      <c r="AZ80" s="191">
        <f t="shared" si="226"/>
        <v>0.16590376733942355</v>
      </c>
      <c r="BA80" s="191">
        <f t="shared" si="226"/>
        <v>0.29976193214602714</v>
      </c>
      <c r="BB80" s="191">
        <f t="shared" si="226"/>
        <v>0.20543772818684963</v>
      </c>
      <c r="BC80" s="191">
        <f t="shared" si="226"/>
        <v>0.18738188750052592</v>
      </c>
      <c r="BD80" s="191">
        <f t="shared" si="226"/>
        <v>9.10235008643136E-2</v>
      </c>
      <c r="BE80" s="191">
        <f t="shared" si="226"/>
        <v>0.18160493065537442</v>
      </c>
      <c r="BF80" s="191">
        <f t="shared" si="226"/>
        <v>0.11240875159065024</v>
      </c>
      <c r="BG80" s="191">
        <f t="shared" ref="BG80:BP85" si="227">IF(ISERROR((Y80-M80)/M80)=TRUE,0,(Y80-M80)/M80)</f>
        <v>2.6857345805284594E-2</v>
      </c>
      <c r="BH80" s="191">
        <f t="shared" si="227"/>
        <v>0.25883061497414117</v>
      </c>
      <c r="BI80" s="191">
        <f t="shared" si="227"/>
        <v>0.19548174983100308</v>
      </c>
      <c r="BJ80" s="191">
        <f t="shared" si="227"/>
        <v>-7.4890433055962548E-3</v>
      </c>
      <c r="BK80" s="191">
        <f t="shared" si="227"/>
        <v>-0.10053676951603667</v>
      </c>
      <c r="BL80" s="191">
        <f t="shared" si="227"/>
        <v>0.19388668383164487</v>
      </c>
      <c r="BM80" s="191">
        <f t="shared" si="227"/>
        <v>-0.13902869423560169</v>
      </c>
      <c r="BN80" s="191">
        <f t="shared" si="227"/>
        <v>-0.15750018478272712</v>
      </c>
      <c r="BO80" s="191">
        <f t="shared" si="227"/>
        <v>7.4135033831443056E-2</v>
      </c>
      <c r="BP80" s="314">
        <f t="shared" si="227"/>
        <v>9.8453564847203971E-3</v>
      </c>
      <c r="BQ80" s="314">
        <f t="shared" ref="BQ80:BR85" si="228">IF(ISERROR((AI80-W80)/W80)=TRUE,0,(AI80-W80)/W80)</f>
        <v>-2.2291761274070045E-2</v>
      </c>
      <c r="BR80" s="314">
        <f t="shared" si="228"/>
        <v>2.4035298513117045E-2</v>
      </c>
      <c r="BS80" s="314">
        <f t="shared" ref="BS80:CB85" si="229">IF(ISERROR((AK80-Y80)/Y80)=TRUE,0,(AK80-Y80)/Y80)</f>
        <v>-7.156255574996051E-2</v>
      </c>
      <c r="BT80" s="314">
        <f t="shared" si="229"/>
        <v>-8.9395209193581827E-4</v>
      </c>
      <c r="BU80" s="314">
        <f t="shared" si="229"/>
        <v>2.7545885955740618E-2</v>
      </c>
      <c r="BV80" s="314">
        <f t="shared" si="229"/>
        <v>1.1058682480598814E-2</v>
      </c>
      <c r="BW80" s="380">
        <f t="shared" si="229"/>
        <v>-6.0509646721880811E-3</v>
      </c>
      <c r="BX80" s="380">
        <f t="shared" si="229"/>
        <v>-3.6969803949931324E-2</v>
      </c>
      <c r="BY80" s="380">
        <f t="shared" si="229"/>
        <v>-8.1292381160836966E-2</v>
      </c>
      <c r="BZ80" s="380">
        <f t="shared" si="229"/>
        <v>0.20051964472935513</v>
      </c>
      <c r="CA80" s="380">
        <f t="shared" si="229"/>
        <v>-0.31379887187024197</v>
      </c>
      <c r="CB80" s="380">
        <f t="shared" si="229"/>
        <v>-3.543613496369382E-2</v>
      </c>
      <c r="CC80" s="91">
        <f>O80-C80</f>
        <v>3573735.299999997</v>
      </c>
      <c r="CD80" s="93">
        <f>P80-D80</f>
        <v>7981843.4800000042</v>
      </c>
      <c r="CE80" s="94">
        <f>Q80-E80</f>
        <v>6888638.5700000003</v>
      </c>
      <c r="CF80" s="94">
        <f>R80-F80</f>
        <v>6285251.3200000003</v>
      </c>
      <c r="CG80" s="94">
        <f>S80-G80</f>
        <v>16859448.259999998</v>
      </c>
      <c r="CH80" s="94">
        <f>T80-H80</f>
        <v>13226322.329999998</v>
      </c>
      <c r="CI80" s="94">
        <f>U80-I80</f>
        <v>9625126.8100000024</v>
      </c>
      <c r="CJ80" s="94">
        <f>V80-J80</f>
        <v>4145886.9900000021</v>
      </c>
      <c r="CK80" s="94">
        <f>W80-K80</f>
        <v>6812068.8999999985</v>
      </c>
      <c r="CL80" s="94">
        <f>X80-L80</f>
        <v>5691662.7400000021</v>
      </c>
      <c r="CM80" s="94">
        <f>Y80-M80</f>
        <v>1637425.1199999973</v>
      </c>
      <c r="CN80" s="94">
        <f>Z80-N80</f>
        <v>11677470.899999999</v>
      </c>
      <c r="CO80" s="94">
        <f>AA80-O80</f>
        <v>9372994.6300000027</v>
      </c>
      <c r="CP80" s="94">
        <f>AB80-P80</f>
        <v>-344906.31000000238</v>
      </c>
      <c r="CQ80" s="94">
        <f>AC80-Q80</f>
        <v>-4537535.0899999961</v>
      </c>
      <c r="CR80" s="94">
        <f>AD80-R80</f>
        <v>8564008.4699999988</v>
      </c>
      <c r="CS80" s="94">
        <f>AE80-S80</f>
        <v>-10163309.129999995</v>
      </c>
      <c r="CT80" s="94">
        <f>AF80-T80</f>
        <v>-12223195.170000002</v>
      </c>
      <c r="CU80" s="94">
        <f>AG80-U80</f>
        <v>4521606.4600000009</v>
      </c>
      <c r="CV80" s="331">
        <f>AH80-V80</f>
        <v>489248.46999999881</v>
      </c>
      <c r="CW80" s="331">
        <f>AI80-W80</f>
        <v>-988025.3200000003</v>
      </c>
      <c r="CX80" s="331">
        <f>AJ80-X80</f>
        <v>1353795.1400000006</v>
      </c>
      <c r="CY80" s="331">
        <f>AK80-Y80</f>
        <v>-4480168.1499999985</v>
      </c>
      <c r="CZ80" s="331">
        <f>AL80-Z80</f>
        <v>-50770.880000002682</v>
      </c>
      <c r="DA80" s="331">
        <f>AM80-AA80</f>
        <v>1578962.6099999994</v>
      </c>
      <c r="DB80" s="331">
        <f>AN80-AB80</f>
        <v>505491.07999999821</v>
      </c>
      <c r="DC80" s="331">
        <f>AO80-AC80</f>
        <v>-245642.27000000328</v>
      </c>
      <c r="DD80" s="331">
        <f>AP80-AD80</f>
        <v>-1949572.3699999973</v>
      </c>
      <c r="DE80" s="331">
        <f>AQ80-AE80</f>
        <v>-5116455.6499999985</v>
      </c>
      <c r="DF80" s="331">
        <f>AR80-AF80</f>
        <v>13110837.040000007</v>
      </c>
      <c r="DG80" s="331">
        <f>AS80-AG80</f>
        <v>-20557936.969999999</v>
      </c>
      <c r="DH80" s="331">
        <f>AT80-AH80</f>
        <v>-1778276.3399999961</v>
      </c>
      <c r="DI80" s="348"/>
      <c r="DJ80" s="148">
        <f>DJ94</f>
        <v>44964446</v>
      </c>
    </row>
    <row r="81" spans="1:114" s="37" customFormat="1" x14ac:dyDescent="0.25">
      <c r="A81" s="139"/>
      <c r="B81" s="38" t="s">
        <v>31</v>
      </c>
      <c r="C81" s="91">
        <f t="shared" ref="C81:S81" si="230">C95-C88</f>
        <v>3187133.96</v>
      </c>
      <c r="D81" s="92">
        <f t="shared" si="230"/>
        <v>2762205.04</v>
      </c>
      <c r="E81" s="92">
        <f t="shared" si="230"/>
        <v>2625358.66</v>
      </c>
      <c r="F81" s="92">
        <f t="shared" si="230"/>
        <v>2541588</v>
      </c>
      <c r="G81" s="92">
        <f t="shared" si="230"/>
        <v>3401152.47</v>
      </c>
      <c r="H81" s="92">
        <f t="shared" si="230"/>
        <v>3867695.86</v>
      </c>
      <c r="I81" s="92">
        <f t="shared" si="230"/>
        <v>3181668.23</v>
      </c>
      <c r="J81" s="92">
        <f t="shared" si="230"/>
        <v>3012556.78</v>
      </c>
      <c r="K81" s="92">
        <f t="shared" si="230"/>
        <v>2819368.86</v>
      </c>
      <c r="L81" s="258">
        <f t="shared" si="230"/>
        <v>3579086.74</v>
      </c>
      <c r="M81" s="34">
        <f t="shared" si="230"/>
        <v>3927040.33</v>
      </c>
      <c r="N81" s="92">
        <f t="shared" si="230"/>
        <v>3060084.6</v>
      </c>
      <c r="O81" s="34">
        <f t="shared" si="230"/>
        <v>2983590.79</v>
      </c>
      <c r="P81" s="148">
        <f t="shared" si="230"/>
        <v>2834116.53</v>
      </c>
      <c r="Q81" s="184">
        <f t="shared" si="230"/>
        <v>2685953.45</v>
      </c>
      <c r="R81" s="207">
        <f t="shared" si="230"/>
        <v>2702589.92</v>
      </c>
      <c r="S81" s="92">
        <f t="shared" si="230"/>
        <v>3896457.52</v>
      </c>
      <c r="T81" s="92">
        <f t="shared" ref="T81:V81" si="231">T95-T88</f>
        <v>4138158.99</v>
      </c>
      <c r="U81" s="92">
        <f t="shared" si="231"/>
        <v>3389980.37</v>
      </c>
      <c r="V81" s="92">
        <f t="shared" si="231"/>
        <v>2445322</v>
      </c>
      <c r="W81" s="92">
        <f t="shared" ref="W81" si="232">W95-W88</f>
        <v>2365664.44</v>
      </c>
      <c r="X81" s="258">
        <f t="shared" ref="X81:AA81" si="233">X95-X88</f>
        <v>2849422.43</v>
      </c>
      <c r="Y81" s="34">
        <f t="shared" si="233"/>
        <v>3446846.19</v>
      </c>
      <c r="Z81" s="92">
        <f t="shared" si="233"/>
        <v>3173490</v>
      </c>
      <c r="AA81" s="92">
        <f t="shared" si="233"/>
        <v>3150360.98</v>
      </c>
      <c r="AB81" s="92">
        <f t="shared" ref="AB81:AG81" si="234">AB95-AB88</f>
        <v>2672965.19</v>
      </c>
      <c r="AC81" s="92">
        <f t="shared" si="234"/>
        <v>2411805.5299999998</v>
      </c>
      <c r="AD81" s="92">
        <f t="shared" si="234"/>
        <v>2839194.54</v>
      </c>
      <c r="AE81" s="92">
        <f t="shared" si="234"/>
        <v>3808314</v>
      </c>
      <c r="AF81" s="92">
        <f t="shared" si="234"/>
        <v>3091458.94</v>
      </c>
      <c r="AG81" s="92">
        <f t="shared" si="234"/>
        <v>2794821.44</v>
      </c>
      <c r="AH81" s="225">
        <f t="shared" ref="AH81:AI81" si="235">AH95-AH88</f>
        <v>2335540.48</v>
      </c>
      <c r="AI81" s="92">
        <f t="shared" si="235"/>
        <v>2431654.7400000002</v>
      </c>
      <c r="AJ81" s="367">
        <f t="shared" ref="AJ81:AK81" si="236">AJ95-AJ88</f>
        <v>3194353.07</v>
      </c>
      <c r="AK81" s="91">
        <f t="shared" si="236"/>
        <v>3433275.76</v>
      </c>
      <c r="AL81" s="92">
        <f t="shared" ref="AL81" si="237">AL95-AL88</f>
        <v>3476499.86</v>
      </c>
      <c r="AM81" s="92">
        <f t="shared" ref="AM81:AN81" si="238">AM95-AM88</f>
        <v>4049984.9</v>
      </c>
      <c r="AN81" s="92">
        <f t="shared" si="238"/>
        <v>3272029.43</v>
      </c>
      <c r="AO81" s="92">
        <f t="shared" ref="AO81:AP81" si="239">AO95-AO88</f>
        <v>2775342.96</v>
      </c>
      <c r="AP81" s="92">
        <f t="shared" si="239"/>
        <v>3529185.9</v>
      </c>
      <c r="AQ81" s="92">
        <f t="shared" ref="AQ81:AR81" si="240">AQ95-AQ88</f>
        <v>3799690.51</v>
      </c>
      <c r="AR81" s="92">
        <f t="shared" si="240"/>
        <v>4918643.2699999996</v>
      </c>
      <c r="AS81" s="92">
        <f t="shared" ref="AS81:AT81" si="241">AS95-AS88</f>
        <v>2170924.42</v>
      </c>
      <c r="AT81" s="92">
        <f t="shared" si="241"/>
        <v>2214505.4300000002</v>
      </c>
      <c r="AU81" s="92"/>
      <c r="AV81" s="367"/>
      <c r="AW81" s="406">
        <f t="shared" si="226"/>
        <v>-6.3864014677312134E-2</v>
      </c>
      <c r="AX81" s="190">
        <f t="shared" si="226"/>
        <v>2.6034088331110913E-2</v>
      </c>
      <c r="AY81" s="191">
        <f t="shared" si="226"/>
        <v>2.3080575969761034E-2</v>
      </c>
      <c r="AZ81" s="191">
        <f t="shared" si="226"/>
        <v>6.3346978345821564E-2</v>
      </c>
      <c r="BA81" s="191">
        <f t="shared" si="226"/>
        <v>0.14562859335735684</v>
      </c>
      <c r="BB81" s="191">
        <f t="shared" si="226"/>
        <v>6.9928748223755208E-2</v>
      </c>
      <c r="BC81" s="191">
        <f t="shared" si="226"/>
        <v>6.5472615288992633E-2</v>
      </c>
      <c r="BD81" s="191">
        <f t="shared" si="226"/>
        <v>-0.18829015398674073</v>
      </c>
      <c r="BE81" s="191">
        <f t="shared" si="226"/>
        <v>-0.16092410838360466</v>
      </c>
      <c r="BF81" s="191">
        <f t="shared" si="226"/>
        <v>-0.20386885342711755</v>
      </c>
      <c r="BG81" s="191">
        <f t="shared" si="227"/>
        <v>-0.12227889190025204</v>
      </c>
      <c r="BH81" s="191">
        <f t="shared" si="227"/>
        <v>3.7059563647357956E-2</v>
      </c>
      <c r="BI81" s="191">
        <f t="shared" si="227"/>
        <v>5.5895798632626809E-2</v>
      </c>
      <c r="BJ81" s="191">
        <f t="shared" si="227"/>
        <v>-5.6861225815580653E-2</v>
      </c>
      <c r="BK81" s="191">
        <f t="shared" si="227"/>
        <v>-0.10206726404733499</v>
      </c>
      <c r="BL81" s="191">
        <f t="shared" si="227"/>
        <v>5.0545818656794264E-2</v>
      </c>
      <c r="BM81" s="191">
        <f t="shared" si="227"/>
        <v>-2.2621450265419556E-2</v>
      </c>
      <c r="BN81" s="191">
        <f t="shared" si="227"/>
        <v>-0.25293857788678153</v>
      </c>
      <c r="BO81" s="191">
        <f t="shared" si="227"/>
        <v>-0.17556412280936015</v>
      </c>
      <c r="BP81" s="314">
        <f t="shared" si="227"/>
        <v>-4.4894504690997761E-2</v>
      </c>
      <c r="BQ81" s="314">
        <f t="shared" si="228"/>
        <v>2.7895038232895061E-2</v>
      </c>
      <c r="BR81" s="314">
        <f t="shared" si="228"/>
        <v>0.12105282683550703</v>
      </c>
      <c r="BS81" s="314">
        <f t="shared" si="229"/>
        <v>-3.9370570231334195E-3</v>
      </c>
      <c r="BT81" s="314">
        <f t="shared" si="229"/>
        <v>9.5481586518312608E-2</v>
      </c>
      <c r="BU81" s="314">
        <f t="shared" si="229"/>
        <v>0.28556217071987727</v>
      </c>
      <c r="BV81" s="314">
        <f t="shared" si="229"/>
        <v>0.22411973124124382</v>
      </c>
      <c r="BW81" s="380">
        <f t="shared" si="229"/>
        <v>0.1507324804914931</v>
      </c>
      <c r="BX81" s="380">
        <f t="shared" si="229"/>
        <v>0.24302362880706296</v>
      </c>
      <c r="BY81" s="380">
        <f t="shared" si="229"/>
        <v>-2.264385237141744E-3</v>
      </c>
      <c r="BZ81" s="380">
        <f t="shared" si="229"/>
        <v>0.59104272948875058</v>
      </c>
      <c r="CA81" s="380">
        <f t="shared" si="229"/>
        <v>-0.2232332309573237</v>
      </c>
      <c r="CB81" s="380">
        <f t="shared" si="229"/>
        <v>-5.1823143737589943E-2</v>
      </c>
      <c r="CC81" s="91">
        <f>O81-C81</f>
        <v>-203543.16999999993</v>
      </c>
      <c r="CD81" s="93">
        <f>P81-D81</f>
        <v>71911.489999999758</v>
      </c>
      <c r="CE81" s="94">
        <f>Q81-E81</f>
        <v>60594.790000000037</v>
      </c>
      <c r="CF81" s="94">
        <f>R81-F81</f>
        <v>161001.91999999993</v>
      </c>
      <c r="CG81" s="94">
        <f>S81-G81</f>
        <v>495305.04999999981</v>
      </c>
      <c r="CH81" s="94">
        <f>T81-H81</f>
        <v>270463.13000000035</v>
      </c>
      <c r="CI81" s="94">
        <f>U81-I81</f>
        <v>208312.14000000013</v>
      </c>
      <c r="CJ81" s="94">
        <f>V81-J81</f>
        <v>-567234.7799999998</v>
      </c>
      <c r="CK81" s="94">
        <f>W81-K81</f>
        <v>-453704.41999999993</v>
      </c>
      <c r="CL81" s="94">
        <f>X81-L81</f>
        <v>-729664.31</v>
      </c>
      <c r="CM81" s="94">
        <f>Y81-M81</f>
        <v>-480194.14000000013</v>
      </c>
      <c r="CN81" s="94">
        <f>Z81-N81</f>
        <v>113405.39999999991</v>
      </c>
      <c r="CO81" s="94">
        <f>AA81-O81</f>
        <v>166770.18999999994</v>
      </c>
      <c r="CP81" s="94">
        <f>AB81-P81</f>
        <v>-161151.33999999985</v>
      </c>
      <c r="CQ81" s="94">
        <f>AC81-Q81</f>
        <v>-274147.92000000039</v>
      </c>
      <c r="CR81" s="94">
        <f>AD81-R81</f>
        <v>136604.62000000011</v>
      </c>
      <c r="CS81" s="94">
        <f>AE81-S81</f>
        <v>-88143.520000000019</v>
      </c>
      <c r="CT81" s="94">
        <f>AF81-T81</f>
        <v>-1046700.0500000003</v>
      </c>
      <c r="CU81" s="94">
        <f>AG81-U81</f>
        <v>-595158.93000000017</v>
      </c>
      <c r="CV81" s="331">
        <f>AH81-V81</f>
        <v>-109781.52000000002</v>
      </c>
      <c r="CW81" s="331">
        <f>AI81-W81</f>
        <v>65990.300000000279</v>
      </c>
      <c r="CX81" s="331">
        <f>AJ81-X81</f>
        <v>344930.63999999966</v>
      </c>
      <c r="CY81" s="331">
        <f>AK81-Y81</f>
        <v>-13570.430000000168</v>
      </c>
      <c r="CZ81" s="331">
        <f>AL81-Z81</f>
        <v>303009.85999999987</v>
      </c>
      <c r="DA81" s="331">
        <f>AM81-AA81</f>
        <v>899623.91999999993</v>
      </c>
      <c r="DB81" s="331">
        <f>AN81-AB81</f>
        <v>599064.24000000022</v>
      </c>
      <c r="DC81" s="331">
        <f>AO81-AC81</f>
        <v>363537.43000000017</v>
      </c>
      <c r="DD81" s="331">
        <f>AP81-AD81</f>
        <v>689991.35999999987</v>
      </c>
      <c r="DE81" s="331">
        <f>AQ81-AE81</f>
        <v>-8623.4900000002235</v>
      </c>
      <c r="DF81" s="331">
        <f>AR81-AF81</f>
        <v>1827184.3299999996</v>
      </c>
      <c r="DG81" s="331">
        <f>AS81-AG81</f>
        <v>-623897.02</v>
      </c>
      <c r="DH81" s="331">
        <f>AT81-AH81</f>
        <v>-121035.04999999981</v>
      </c>
      <c r="DI81" s="348"/>
      <c r="DJ81" s="148">
        <f t="shared" ref="DJ81:DJ85" si="242">DJ95</f>
        <v>2170924</v>
      </c>
    </row>
    <row r="82" spans="1:114" s="37" customFormat="1" x14ac:dyDescent="0.25">
      <c r="A82" s="139"/>
      <c r="B82" s="38" t="s">
        <v>32</v>
      </c>
      <c r="C82" s="91">
        <f t="shared" ref="C82:S82" si="243">C96-C89</f>
        <v>10605548.630000001</v>
      </c>
      <c r="D82" s="92">
        <f t="shared" si="243"/>
        <v>9376827.6500000004</v>
      </c>
      <c r="E82" s="92">
        <f t="shared" si="243"/>
        <v>8898496.5800000001</v>
      </c>
      <c r="F82" s="92">
        <f t="shared" si="243"/>
        <v>8692860.4700000007</v>
      </c>
      <c r="G82" s="92">
        <f t="shared" si="243"/>
        <v>10834756.16</v>
      </c>
      <c r="H82" s="92">
        <f t="shared" si="243"/>
        <v>11716207.470000001</v>
      </c>
      <c r="I82" s="92">
        <f t="shared" si="243"/>
        <v>10466145.82</v>
      </c>
      <c r="J82" s="92">
        <f t="shared" si="243"/>
        <v>9951257.9900000002</v>
      </c>
      <c r="K82" s="92">
        <f t="shared" si="243"/>
        <v>8285225.3700000001</v>
      </c>
      <c r="L82" s="258">
        <f t="shared" si="243"/>
        <v>10537433.369999999</v>
      </c>
      <c r="M82" s="34">
        <f t="shared" si="243"/>
        <v>12399888.699999999</v>
      </c>
      <c r="N82" s="92">
        <f t="shared" si="243"/>
        <v>10285812.73</v>
      </c>
      <c r="O82" s="34">
        <f t="shared" si="243"/>
        <v>10603918.41</v>
      </c>
      <c r="P82" s="148">
        <f t="shared" si="243"/>
        <v>9293257.5700000003</v>
      </c>
      <c r="Q82" s="184">
        <f t="shared" si="243"/>
        <v>8208391.1699999999</v>
      </c>
      <c r="R82" s="207">
        <f t="shared" si="243"/>
        <v>8286830.6299999999</v>
      </c>
      <c r="S82" s="92">
        <f t="shared" si="243"/>
        <v>11456691.17</v>
      </c>
      <c r="T82" s="92">
        <f t="shared" ref="T82:V82" si="244">T96-T89</f>
        <v>12423744.49</v>
      </c>
      <c r="U82" s="92">
        <f t="shared" si="244"/>
        <v>11756769.68</v>
      </c>
      <c r="V82" s="92">
        <f t="shared" si="244"/>
        <v>10679247</v>
      </c>
      <c r="W82" s="92">
        <f t="shared" ref="W82" si="245">W96-W89</f>
        <v>8761319.5600000005</v>
      </c>
      <c r="X82" s="256">
        <f t="shared" ref="X82:AA82" si="246">X96-X89</f>
        <v>10723044.75</v>
      </c>
      <c r="Y82" s="34">
        <f t="shared" si="246"/>
        <v>11279550.880000001</v>
      </c>
      <c r="Z82" s="92">
        <f t="shared" si="246"/>
        <v>11281073</v>
      </c>
      <c r="AA82" s="92">
        <f t="shared" si="246"/>
        <v>11695611.050000001</v>
      </c>
      <c r="AB82" s="92">
        <f t="shared" ref="AB82:AG82" si="247">AB96-AB89</f>
        <v>9676008.4900000002</v>
      </c>
      <c r="AC82" s="92">
        <f t="shared" si="247"/>
        <v>8924523.1899999995</v>
      </c>
      <c r="AD82" s="92">
        <f t="shared" si="247"/>
        <v>10480589.220000001</v>
      </c>
      <c r="AE82" s="92">
        <f t="shared" si="247"/>
        <v>11403403</v>
      </c>
      <c r="AF82" s="92">
        <f t="shared" si="247"/>
        <v>11601549.289999999</v>
      </c>
      <c r="AG82" s="92">
        <f t="shared" si="247"/>
        <v>12195296.439999999</v>
      </c>
      <c r="AH82" s="225">
        <f t="shared" ref="AH82:AI82" si="248">AH96-AH89</f>
        <v>18491134.710000001</v>
      </c>
      <c r="AI82" s="92">
        <f t="shared" si="248"/>
        <v>9632781.3399999999</v>
      </c>
      <c r="AJ82" s="367">
        <f t="shared" ref="AJ82:AK82" si="249">AJ96-AJ89</f>
        <v>19500707.449999999</v>
      </c>
      <c r="AK82" s="91">
        <f t="shared" si="249"/>
        <v>11778849.689999999</v>
      </c>
      <c r="AL82" s="92">
        <f t="shared" ref="AL82" si="250">AL96-AL89</f>
        <v>12228498.09</v>
      </c>
      <c r="AM82" s="92">
        <f t="shared" ref="AM82:AN82" si="251">AM96-AM89</f>
        <v>13011502.210000001</v>
      </c>
      <c r="AN82" s="92">
        <f t="shared" si="251"/>
        <v>10354106.060000001</v>
      </c>
      <c r="AO82" s="92">
        <f t="shared" ref="AO82:AP82" si="252">AO96-AO89</f>
        <v>9552795.0199999996</v>
      </c>
      <c r="AP82" s="92">
        <f t="shared" si="252"/>
        <v>11059582.41</v>
      </c>
      <c r="AQ82" s="92">
        <f t="shared" ref="AQ82:AR82" si="253">AQ96-AQ89</f>
        <v>10816285.91</v>
      </c>
      <c r="AR82" s="92">
        <f t="shared" si="253"/>
        <v>13477590.890000001</v>
      </c>
      <c r="AS82" s="92">
        <f t="shared" ref="AS82:AT82" si="254">AS96-AS89</f>
        <v>10877144.880000001</v>
      </c>
      <c r="AT82" s="92">
        <f t="shared" si="254"/>
        <v>11226397.01</v>
      </c>
      <c r="AU82" s="92"/>
      <c r="AV82" s="367"/>
      <c r="AW82" s="406">
        <f t="shared" si="226"/>
        <v>-1.5371387722359353E-4</v>
      </c>
      <c r="AX82" s="190">
        <f t="shared" si="226"/>
        <v>-8.9124043993706204E-3</v>
      </c>
      <c r="AY82" s="191">
        <f t="shared" si="226"/>
        <v>-7.755303424525227E-2</v>
      </c>
      <c r="AZ82" s="191">
        <f t="shared" si="226"/>
        <v>-4.6708427151367901E-2</v>
      </c>
      <c r="BA82" s="191">
        <f t="shared" si="226"/>
        <v>5.7401846503576485E-2</v>
      </c>
      <c r="BB82" s="191">
        <f t="shared" si="226"/>
        <v>6.0389594654386869E-2</v>
      </c>
      <c r="BC82" s="191">
        <f t="shared" si="226"/>
        <v>0.12331414851240811</v>
      </c>
      <c r="BD82" s="191">
        <f t="shared" si="226"/>
        <v>7.3155475491797572E-2</v>
      </c>
      <c r="BE82" s="191">
        <f t="shared" si="226"/>
        <v>5.7463034345920323E-2</v>
      </c>
      <c r="BF82" s="191">
        <f t="shared" si="226"/>
        <v>1.7614477214957784E-2</v>
      </c>
      <c r="BG82" s="191">
        <f t="shared" si="227"/>
        <v>-9.0350635163362267E-2</v>
      </c>
      <c r="BH82" s="191">
        <f t="shared" si="227"/>
        <v>9.676048904693596E-2</v>
      </c>
      <c r="BI82" s="191">
        <f t="shared" si="227"/>
        <v>0.10295181439443012</v>
      </c>
      <c r="BJ82" s="191">
        <f t="shared" si="227"/>
        <v>4.1185872350678852E-2</v>
      </c>
      <c r="BK82" s="191">
        <f t="shared" si="227"/>
        <v>8.7243895322303408E-2</v>
      </c>
      <c r="BL82" s="191">
        <f t="shared" si="227"/>
        <v>0.26472830059518193</v>
      </c>
      <c r="BM82" s="191">
        <f t="shared" si="227"/>
        <v>-4.6512705290981437E-3</v>
      </c>
      <c r="BN82" s="191">
        <f t="shared" si="227"/>
        <v>-6.6179339140610499E-2</v>
      </c>
      <c r="BO82" s="191">
        <f t="shared" si="227"/>
        <v>3.7299936286580362E-2</v>
      </c>
      <c r="BP82" s="314">
        <f t="shared" si="227"/>
        <v>0.7315017350942441</v>
      </c>
      <c r="BQ82" s="314">
        <f t="shared" si="228"/>
        <v>9.9466955180892783E-2</v>
      </c>
      <c r="BR82" s="314">
        <f t="shared" si="228"/>
        <v>0.81857932188523219</v>
      </c>
      <c r="BS82" s="314">
        <f t="shared" si="229"/>
        <v>4.4265841371868397E-2</v>
      </c>
      <c r="BT82" s="314">
        <f t="shared" si="229"/>
        <v>8.3983597127684564E-2</v>
      </c>
      <c r="BU82" s="314">
        <f t="shared" si="229"/>
        <v>0.1125115356841488</v>
      </c>
      <c r="BV82" s="314">
        <f t="shared" si="229"/>
        <v>7.0080299195768928E-2</v>
      </c>
      <c r="BW82" s="380">
        <f t="shared" si="229"/>
        <v>7.0398363769616709E-2</v>
      </c>
      <c r="BX82" s="380">
        <f t="shared" si="229"/>
        <v>5.5244335775999381E-2</v>
      </c>
      <c r="BY82" s="380">
        <f t="shared" si="229"/>
        <v>-5.1486130061350971E-2</v>
      </c>
      <c r="BZ82" s="380">
        <f t="shared" si="229"/>
        <v>0.16170612675128337</v>
      </c>
      <c r="CA82" s="380">
        <f t="shared" si="229"/>
        <v>-0.10808688140425381</v>
      </c>
      <c r="CB82" s="380">
        <f t="shared" si="229"/>
        <v>-0.39287679279472409</v>
      </c>
      <c r="CC82" s="91">
        <f>O82-C82</f>
        <v>-1630.2200000006706</v>
      </c>
      <c r="CD82" s="93">
        <f>P82-D82</f>
        <v>-83570.080000000075</v>
      </c>
      <c r="CE82" s="94">
        <f>Q82-E82</f>
        <v>-690105.41000000015</v>
      </c>
      <c r="CF82" s="94">
        <f>R82-F82</f>
        <v>-406029.84000000078</v>
      </c>
      <c r="CG82" s="94">
        <f>S82-G82</f>
        <v>621935.00999999978</v>
      </c>
      <c r="CH82" s="94">
        <f>T82-H82</f>
        <v>707537.01999999955</v>
      </c>
      <c r="CI82" s="94">
        <f>U82-I82</f>
        <v>1290623.8599999994</v>
      </c>
      <c r="CJ82" s="94">
        <f>V82-J82</f>
        <v>727989.00999999978</v>
      </c>
      <c r="CK82" s="94">
        <f>W82-K82</f>
        <v>476094.19000000041</v>
      </c>
      <c r="CL82" s="94">
        <f>X82-L82</f>
        <v>185611.38000000082</v>
      </c>
      <c r="CM82" s="94">
        <f>Y82-M82</f>
        <v>-1120337.8199999984</v>
      </c>
      <c r="CN82" s="94">
        <f>Z82-N82</f>
        <v>995260.26999999955</v>
      </c>
      <c r="CO82" s="94">
        <f>AA82-O82</f>
        <v>1091692.6400000006</v>
      </c>
      <c r="CP82" s="94">
        <f>AB82-P82</f>
        <v>382750.91999999993</v>
      </c>
      <c r="CQ82" s="94">
        <f>AC82-Q82</f>
        <v>716132.01999999955</v>
      </c>
      <c r="CR82" s="94">
        <f>AD82-R82</f>
        <v>2193758.5900000008</v>
      </c>
      <c r="CS82" s="94">
        <f>AE82-S82</f>
        <v>-53288.169999999925</v>
      </c>
      <c r="CT82" s="94">
        <f>AF82-T82</f>
        <v>-822195.20000000112</v>
      </c>
      <c r="CU82" s="94">
        <f>AG82-U82</f>
        <v>438526.75999999978</v>
      </c>
      <c r="CV82" s="331">
        <f>AH82-V82</f>
        <v>7811887.7100000009</v>
      </c>
      <c r="CW82" s="331">
        <f>AI82-W82</f>
        <v>871461.77999999933</v>
      </c>
      <c r="CX82" s="331">
        <f>AJ82-X82</f>
        <v>8777662.6999999993</v>
      </c>
      <c r="CY82" s="331">
        <f>AK82-Y82</f>
        <v>499298.80999999866</v>
      </c>
      <c r="CZ82" s="331">
        <f>AL82-Z82</f>
        <v>947425.08999999985</v>
      </c>
      <c r="DA82" s="331">
        <f>AM82-AA82</f>
        <v>1315891.1600000001</v>
      </c>
      <c r="DB82" s="331">
        <f>AN82-AB82</f>
        <v>678097.5700000003</v>
      </c>
      <c r="DC82" s="331">
        <f>AO82-AC82</f>
        <v>628271.83000000007</v>
      </c>
      <c r="DD82" s="331">
        <f>AP82-AD82</f>
        <v>578993.18999999948</v>
      </c>
      <c r="DE82" s="331">
        <f>AQ82-AE82</f>
        <v>-587117.08999999985</v>
      </c>
      <c r="DF82" s="331">
        <f>AR82-AF82</f>
        <v>1876041.6000000015</v>
      </c>
      <c r="DG82" s="331">
        <f>AS82-AG82</f>
        <v>-1318151.5599999987</v>
      </c>
      <c r="DH82" s="331">
        <f>AT82-AH82</f>
        <v>-7264737.7000000011</v>
      </c>
      <c r="DI82" s="348"/>
      <c r="DJ82" s="148">
        <f t="shared" si="242"/>
        <v>10886520</v>
      </c>
    </row>
    <row r="83" spans="1:114" s="37" customFormat="1" x14ac:dyDescent="0.25">
      <c r="A83" s="139"/>
      <c r="B83" s="38" t="s">
        <v>33</v>
      </c>
      <c r="C83" s="91">
        <f t="shared" ref="C83:S83" si="255">C97-C90</f>
        <v>18614726.379999999</v>
      </c>
      <c r="D83" s="92">
        <f t="shared" si="255"/>
        <v>16886604.93</v>
      </c>
      <c r="E83" s="92">
        <f t="shared" si="255"/>
        <v>16085408.449999999</v>
      </c>
      <c r="F83" s="92">
        <f t="shared" si="255"/>
        <v>15733169.99</v>
      </c>
      <c r="G83" s="92">
        <f t="shared" si="255"/>
        <v>21967358.530000001</v>
      </c>
      <c r="H83" s="92">
        <f t="shared" si="255"/>
        <v>18540175.41</v>
      </c>
      <c r="I83" s="92">
        <f t="shared" si="255"/>
        <v>18302020.050000001</v>
      </c>
      <c r="J83" s="92">
        <f t="shared" si="255"/>
        <v>17012211.010000002</v>
      </c>
      <c r="K83" s="92">
        <f t="shared" si="255"/>
        <v>13289222.32</v>
      </c>
      <c r="L83" s="258">
        <f t="shared" si="255"/>
        <v>16360559.970000001</v>
      </c>
      <c r="M83" s="34">
        <f t="shared" si="255"/>
        <v>19931449.969999999</v>
      </c>
      <c r="N83" s="92">
        <f t="shared" si="255"/>
        <v>16850376.280000001</v>
      </c>
      <c r="O83" s="34">
        <f t="shared" si="255"/>
        <v>16804216.559999999</v>
      </c>
      <c r="P83" s="148">
        <f t="shared" si="255"/>
        <v>15505898.09</v>
      </c>
      <c r="Q83" s="184">
        <f t="shared" si="255"/>
        <v>14747466.119999999</v>
      </c>
      <c r="R83" s="207">
        <f t="shared" si="255"/>
        <v>15332969.779999999</v>
      </c>
      <c r="S83" s="92">
        <f t="shared" si="255"/>
        <v>18194701.399999999</v>
      </c>
      <c r="T83" s="92">
        <f t="shared" ref="T83:V83" si="256">T97-T90</f>
        <v>22313534.690000001</v>
      </c>
      <c r="U83" s="92">
        <f t="shared" si="256"/>
        <v>24810672.59</v>
      </c>
      <c r="V83" s="92">
        <f t="shared" si="256"/>
        <v>17948093</v>
      </c>
      <c r="W83" s="92">
        <f t="shared" ref="W83" si="257">W97-W90</f>
        <v>14165995.039999999</v>
      </c>
      <c r="X83" s="258">
        <f t="shared" ref="X83:AA83" si="258">X97-X90</f>
        <v>18591808.760000002</v>
      </c>
      <c r="Y83" s="34">
        <f t="shared" si="258"/>
        <v>17909541.66</v>
      </c>
      <c r="Z83" s="92">
        <f t="shared" si="258"/>
        <v>20055709</v>
      </c>
      <c r="AA83" s="92">
        <f t="shared" si="258"/>
        <v>19983619.93</v>
      </c>
      <c r="AB83" s="92">
        <f t="shared" ref="AB83:AG83" si="259">AB97-AB90</f>
        <v>16639446.460000001</v>
      </c>
      <c r="AC83" s="92">
        <f t="shared" si="259"/>
        <v>16234548.68</v>
      </c>
      <c r="AD83" s="92">
        <f t="shared" si="259"/>
        <v>18635759.850000001</v>
      </c>
      <c r="AE83" s="92">
        <f t="shared" si="259"/>
        <v>19627136</v>
      </c>
      <c r="AF83" s="92">
        <f t="shared" si="259"/>
        <v>19543751.57</v>
      </c>
      <c r="AG83" s="92">
        <f t="shared" si="259"/>
        <v>21188018.960000001</v>
      </c>
      <c r="AH83" s="225">
        <f t="shared" ref="AH83:AI83" si="260">AH97-AH90</f>
        <v>23867609.260000002</v>
      </c>
      <c r="AI83" s="92">
        <f t="shared" si="260"/>
        <v>18238025.510000002</v>
      </c>
      <c r="AJ83" s="367">
        <f t="shared" ref="AJ83:AK83" si="261">AJ97-AJ90</f>
        <v>19062167.640000001</v>
      </c>
      <c r="AK83" s="91">
        <f t="shared" si="261"/>
        <v>18034526.120000001</v>
      </c>
      <c r="AL83" s="92">
        <f t="shared" ref="AL83" si="262">AL97-AL90</f>
        <v>20759879.600000001</v>
      </c>
      <c r="AM83" s="92">
        <f t="shared" ref="AM83:AN83" si="263">AM97-AM90</f>
        <v>21522251.760000002</v>
      </c>
      <c r="AN83" s="92">
        <f t="shared" si="263"/>
        <v>18305224.41</v>
      </c>
      <c r="AO83" s="92">
        <f t="shared" ref="AO83:AP83" si="264">AO97-AO90</f>
        <v>17267843.559999999</v>
      </c>
      <c r="AP83" s="92">
        <f t="shared" si="264"/>
        <v>18037054.199999999</v>
      </c>
      <c r="AQ83" s="92">
        <f t="shared" ref="AQ83:AR83" si="265">AQ97-AQ90</f>
        <v>17017487.68</v>
      </c>
      <c r="AR83" s="92">
        <f t="shared" si="265"/>
        <v>22055499.989999998</v>
      </c>
      <c r="AS83" s="92">
        <f t="shared" ref="AS83:AT83" si="266">AS97-AS90</f>
        <v>23579860.079999998</v>
      </c>
      <c r="AT83" s="92">
        <f t="shared" si="266"/>
        <v>24555453.280000001</v>
      </c>
      <c r="AU83" s="92"/>
      <c r="AV83" s="367"/>
      <c r="AW83" s="406">
        <f t="shared" si="226"/>
        <v>-9.7262231151850023E-2</v>
      </c>
      <c r="AX83" s="190">
        <f t="shared" si="226"/>
        <v>-8.17634359140538E-2</v>
      </c>
      <c r="AY83" s="191">
        <f t="shared" si="226"/>
        <v>-8.3177392365190464E-2</v>
      </c>
      <c r="AZ83" s="191">
        <f t="shared" si="226"/>
        <v>-2.543671810921563E-2</v>
      </c>
      <c r="BA83" s="191">
        <f t="shared" si="226"/>
        <v>-0.17173922503462699</v>
      </c>
      <c r="BB83" s="191">
        <f t="shared" si="226"/>
        <v>0.2035233861900124</v>
      </c>
      <c r="BC83" s="191">
        <f t="shared" si="226"/>
        <v>0.35562481749111619</v>
      </c>
      <c r="BD83" s="191">
        <f t="shared" si="226"/>
        <v>5.501236667296653E-2</v>
      </c>
      <c r="BE83" s="191">
        <f t="shared" si="226"/>
        <v>6.5976224860086377E-2</v>
      </c>
      <c r="BF83" s="191">
        <f t="shared" si="226"/>
        <v>0.13637973236193582</v>
      </c>
      <c r="BG83" s="191">
        <f t="shared" si="227"/>
        <v>-0.10144311191826445</v>
      </c>
      <c r="BH83" s="191">
        <f t="shared" si="227"/>
        <v>0.19022321322310545</v>
      </c>
      <c r="BI83" s="191">
        <f t="shared" si="227"/>
        <v>0.1892027134170664</v>
      </c>
      <c r="BJ83" s="191">
        <f t="shared" si="227"/>
        <v>7.3104335100141304E-2</v>
      </c>
      <c r="BK83" s="191">
        <f t="shared" si="227"/>
        <v>0.10083647915510523</v>
      </c>
      <c r="BL83" s="191">
        <f t="shared" si="227"/>
        <v>0.21540445963104235</v>
      </c>
      <c r="BM83" s="191">
        <f t="shared" si="227"/>
        <v>7.8728118066285033E-2</v>
      </c>
      <c r="BN83" s="191">
        <f t="shared" si="227"/>
        <v>-0.12413018190440722</v>
      </c>
      <c r="BO83" s="191">
        <f t="shared" si="227"/>
        <v>-0.14601190745067177</v>
      </c>
      <c r="BP83" s="314">
        <f t="shared" si="227"/>
        <v>0.32981310382111356</v>
      </c>
      <c r="BQ83" s="314">
        <f t="shared" si="228"/>
        <v>0.28745107269217307</v>
      </c>
      <c r="BR83" s="314">
        <f t="shared" si="228"/>
        <v>2.5299253347096009E-2</v>
      </c>
      <c r="BS83" s="314">
        <f t="shared" si="229"/>
        <v>6.9786520712111231E-3</v>
      </c>
      <c r="BT83" s="314">
        <f t="shared" si="229"/>
        <v>3.5110730814851845E-2</v>
      </c>
      <c r="BU83" s="314">
        <f t="shared" si="229"/>
        <v>7.6994650388149274E-2</v>
      </c>
      <c r="BV83" s="314">
        <f t="shared" si="229"/>
        <v>0.10011017818437688</v>
      </c>
      <c r="BW83" s="380">
        <f t="shared" si="229"/>
        <v>6.3647896862877182E-2</v>
      </c>
      <c r="BX83" s="380">
        <f t="shared" si="229"/>
        <v>-3.2126709874939832E-2</v>
      </c>
      <c r="BY83" s="380">
        <f t="shared" si="229"/>
        <v>-0.13296123897037246</v>
      </c>
      <c r="BZ83" s="380">
        <f t="shared" si="229"/>
        <v>0.12851925644898063</v>
      </c>
      <c r="CA83" s="380">
        <f t="shared" si="229"/>
        <v>0.11288649139475743</v>
      </c>
      <c r="CB83" s="380">
        <f t="shared" si="229"/>
        <v>2.8819141980540346E-2</v>
      </c>
      <c r="CC83" s="91">
        <f>O83-C83</f>
        <v>-1810509.8200000003</v>
      </c>
      <c r="CD83" s="93">
        <f>P83-D83</f>
        <v>-1380706.8399999999</v>
      </c>
      <c r="CE83" s="94">
        <f>Q83-E83</f>
        <v>-1337942.33</v>
      </c>
      <c r="CF83" s="94">
        <f>R83-F83</f>
        <v>-400200.21000000089</v>
      </c>
      <c r="CG83" s="94">
        <f>S83-G83</f>
        <v>-3772657.1300000027</v>
      </c>
      <c r="CH83" s="94">
        <f>T83-H83</f>
        <v>3773359.2800000012</v>
      </c>
      <c r="CI83" s="94">
        <f>U83-I83</f>
        <v>6508652.5399999991</v>
      </c>
      <c r="CJ83" s="94">
        <f>V83-J83</f>
        <v>935881.98999999836</v>
      </c>
      <c r="CK83" s="94">
        <f>W83-K83</f>
        <v>876772.71999999881</v>
      </c>
      <c r="CL83" s="94">
        <f>X83-L83</f>
        <v>2231248.790000001</v>
      </c>
      <c r="CM83" s="94">
        <f>Y83-M83</f>
        <v>-2021908.3099999987</v>
      </c>
      <c r="CN83" s="94">
        <f>Z83-N83</f>
        <v>3205332.7199999988</v>
      </c>
      <c r="CO83" s="94">
        <f>AA83-O83</f>
        <v>3179403.370000001</v>
      </c>
      <c r="CP83" s="94">
        <f>AB83-P83</f>
        <v>1133548.370000001</v>
      </c>
      <c r="CQ83" s="94">
        <f>AC83-Q83</f>
        <v>1487082.5600000005</v>
      </c>
      <c r="CR83" s="94">
        <f>AD83-R83</f>
        <v>3302790.0700000022</v>
      </c>
      <c r="CS83" s="94">
        <f>AE83-S83</f>
        <v>1432434.6000000015</v>
      </c>
      <c r="CT83" s="94">
        <f>AF83-T83</f>
        <v>-2769783.120000001</v>
      </c>
      <c r="CU83" s="94">
        <f>AG83-U83</f>
        <v>-3622653.629999999</v>
      </c>
      <c r="CV83" s="331">
        <f>AH83-V83</f>
        <v>5919516.2600000016</v>
      </c>
      <c r="CW83" s="331">
        <f>AI83-W83</f>
        <v>4072030.4700000025</v>
      </c>
      <c r="CX83" s="331">
        <f>AJ83-X83</f>
        <v>470358.87999999896</v>
      </c>
      <c r="CY83" s="331">
        <f>AK83-Y83</f>
        <v>124984.46000000089</v>
      </c>
      <c r="CZ83" s="331">
        <f>AL83-Z83</f>
        <v>704170.60000000149</v>
      </c>
      <c r="DA83" s="331">
        <f>AM83-AA83</f>
        <v>1538631.8300000019</v>
      </c>
      <c r="DB83" s="331">
        <f>AN83-AB83</f>
        <v>1665777.9499999993</v>
      </c>
      <c r="DC83" s="331">
        <f>AO83-AC83</f>
        <v>1033294.879999999</v>
      </c>
      <c r="DD83" s="331">
        <f>AP83-AD83</f>
        <v>-598705.65000000224</v>
      </c>
      <c r="DE83" s="331">
        <f>AQ83-AE83</f>
        <v>-2609648.3200000003</v>
      </c>
      <c r="DF83" s="331">
        <f>AR83-AF83</f>
        <v>2511748.4199999981</v>
      </c>
      <c r="DG83" s="331">
        <f>AS83-AG83</f>
        <v>2391841.1199999973</v>
      </c>
      <c r="DH83" s="331">
        <f>AT83-AH83</f>
        <v>687844.01999999955</v>
      </c>
      <c r="DI83" s="348"/>
      <c r="DJ83" s="148">
        <f t="shared" si="242"/>
        <v>23608335</v>
      </c>
    </row>
    <row r="84" spans="1:114" s="37" customFormat="1" x14ac:dyDescent="0.25">
      <c r="A84" s="139"/>
      <c r="B84" s="38" t="s">
        <v>34</v>
      </c>
      <c r="C84" s="91">
        <f t="shared" ref="C84:S84" si="267">C98-C91</f>
        <v>22899445.559999999</v>
      </c>
      <c r="D84" s="92">
        <f t="shared" si="267"/>
        <v>22100771.300000001</v>
      </c>
      <c r="E84" s="92">
        <f t="shared" si="267"/>
        <v>20209300.030000001</v>
      </c>
      <c r="F84" s="92">
        <f t="shared" si="267"/>
        <v>19094126.75</v>
      </c>
      <c r="G84" s="92">
        <f t="shared" si="267"/>
        <v>22106031.100000001</v>
      </c>
      <c r="H84" s="92">
        <f t="shared" si="267"/>
        <v>23107732.219999999</v>
      </c>
      <c r="I84" s="92">
        <f t="shared" si="267"/>
        <v>22000690.870000001</v>
      </c>
      <c r="J84" s="92">
        <f t="shared" si="267"/>
        <v>22949413.620000001</v>
      </c>
      <c r="K84" s="92">
        <f>K98-K91</f>
        <v>17336710.210000001</v>
      </c>
      <c r="L84" s="258">
        <f>L98-L91</f>
        <v>20539158.289999999</v>
      </c>
      <c r="M84" s="34">
        <f t="shared" si="267"/>
        <v>23641441.850000001</v>
      </c>
      <c r="N84" s="92">
        <f t="shared" si="267"/>
        <v>19373090.300000001</v>
      </c>
      <c r="O84" s="34">
        <f t="shared" si="267"/>
        <v>18272204.920000002</v>
      </c>
      <c r="P84" s="148">
        <f t="shared" si="267"/>
        <v>19983751.940000001</v>
      </c>
      <c r="Q84" s="184">
        <f t="shared" si="267"/>
        <v>18310514.149999999</v>
      </c>
      <c r="R84" s="207">
        <f t="shared" si="267"/>
        <v>23677033.870000001</v>
      </c>
      <c r="S84" s="92">
        <f t="shared" si="267"/>
        <v>22519364.93</v>
      </c>
      <c r="T84" s="92">
        <f t="shared" ref="T84:V84" si="268">T98-T91</f>
        <v>23905833.93</v>
      </c>
      <c r="U84" s="92">
        <f t="shared" si="268"/>
        <v>24098687.870000001</v>
      </c>
      <c r="V84" s="92">
        <f t="shared" si="268"/>
        <v>20197865</v>
      </c>
      <c r="W84" s="92">
        <f t="shared" ref="W84" si="269">W98-W91</f>
        <v>19120369.449999999</v>
      </c>
      <c r="X84" s="258">
        <f t="shared" ref="X84:AA84" si="270">X98-X91</f>
        <v>25237484.879999999</v>
      </c>
      <c r="Y84" s="34">
        <f t="shared" si="270"/>
        <v>21168944.649999999</v>
      </c>
      <c r="Z84" s="92">
        <f t="shared" si="270"/>
        <v>22955473</v>
      </c>
      <c r="AA84" s="92">
        <f t="shared" si="270"/>
        <v>25225636.960000001</v>
      </c>
      <c r="AB84" s="92">
        <f t="shared" ref="AB84:AG84" si="271">AB98-AB91</f>
        <v>20894244.530000001</v>
      </c>
      <c r="AC84" s="92">
        <f t="shared" si="271"/>
        <v>19301382.550000001</v>
      </c>
      <c r="AD84" s="92">
        <f t="shared" si="271"/>
        <v>22668965.68</v>
      </c>
      <c r="AE84" s="92">
        <f t="shared" si="271"/>
        <v>23733895</v>
      </c>
      <c r="AF84" s="92">
        <f t="shared" si="271"/>
        <v>24018388.75</v>
      </c>
      <c r="AG84" s="92">
        <f t="shared" si="271"/>
        <v>25468273.449999999</v>
      </c>
      <c r="AH84" s="225">
        <f t="shared" ref="AH84:AI84" si="272">AH98-AH91</f>
        <v>20619201.920000002</v>
      </c>
      <c r="AI84" s="92">
        <f t="shared" si="272"/>
        <v>20388454.100000001</v>
      </c>
      <c r="AJ84" s="367">
        <f t="shared" ref="AJ84" si="273">AJ98-AJ91</f>
        <v>24413523.460000001</v>
      </c>
      <c r="AK84" s="91">
        <f t="shared" ref="AK84:AP84" si="274">AK98-AK91</f>
        <v>23928879.350000001</v>
      </c>
      <c r="AL84" s="92">
        <f t="shared" si="274"/>
        <v>24745105.199999999</v>
      </c>
      <c r="AM84" s="92">
        <f t="shared" si="274"/>
        <v>27512221.469999999</v>
      </c>
      <c r="AN84" s="92">
        <f t="shared" si="274"/>
        <v>20071105.670000002</v>
      </c>
      <c r="AO84" s="92">
        <f t="shared" si="274"/>
        <v>21990848.18</v>
      </c>
      <c r="AP84" s="92">
        <f t="shared" si="274"/>
        <v>23439978.199999999</v>
      </c>
      <c r="AQ84" s="92">
        <f>AQ98-AQ91</f>
        <v>20805827.699999999</v>
      </c>
      <c r="AR84" s="92">
        <f>AR98-AR91</f>
        <v>28688847.890000001</v>
      </c>
      <c r="AS84" s="92">
        <f>AS98-AS91</f>
        <v>20290695.300000001</v>
      </c>
      <c r="AT84" s="92">
        <f>AT98-AT91</f>
        <v>22247015.579999998</v>
      </c>
      <c r="AU84" s="92"/>
      <c r="AV84" s="367"/>
      <c r="AW84" s="406">
        <f t="shared" si="226"/>
        <v>-0.20206780237870514</v>
      </c>
      <c r="AX84" s="190">
        <f t="shared" si="226"/>
        <v>-9.5789388128730113E-2</v>
      </c>
      <c r="AY84" s="191">
        <f t="shared" si="226"/>
        <v>-9.3956043860070421E-2</v>
      </c>
      <c r="AZ84" s="191">
        <f t="shared" si="226"/>
        <v>0.24001658625210504</v>
      </c>
      <c r="BA84" s="191">
        <f t="shared" si="226"/>
        <v>1.8697785601142946E-2</v>
      </c>
      <c r="BB84" s="191">
        <f t="shared" si="226"/>
        <v>3.4538296636016708E-2</v>
      </c>
      <c r="BC84" s="191">
        <f t="shared" si="226"/>
        <v>9.5360505376711382E-2</v>
      </c>
      <c r="BD84" s="191">
        <f t="shared" si="226"/>
        <v>-0.11989624944500002</v>
      </c>
      <c r="BE84" s="191">
        <f t="shared" si="226"/>
        <v>0.1028833739731754</v>
      </c>
      <c r="BF84" s="191">
        <f t="shared" si="226"/>
        <v>0.22874971426105115</v>
      </c>
      <c r="BG84" s="191">
        <f t="shared" si="227"/>
        <v>-0.1045831813341792</v>
      </c>
      <c r="BH84" s="191">
        <f t="shared" si="227"/>
        <v>0.18491539782891525</v>
      </c>
      <c r="BI84" s="191">
        <f t="shared" si="227"/>
        <v>0.38054696028441859</v>
      </c>
      <c r="BJ84" s="191">
        <f t="shared" si="227"/>
        <v>4.5561643916202446E-2</v>
      </c>
      <c r="BK84" s="191">
        <f t="shared" si="227"/>
        <v>5.4114722933654068E-2</v>
      </c>
      <c r="BL84" s="191">
        <f t="shared" si="227"/>
        <v>-4.2575780206881179E-2</v>
      </c>
      <c r="BM84" s="191">
        <f t="shared" si="227"/>
        <v>5.3932696316050167E-2</v>
      </c>
      <c r="BN84" s="191">
        <f t="shared" si="227"/>
        <v>4.7082574207441717E-3</v>
      </c>
      <c r="BO84" s="191">
        <f t="shared" si="227"/>
        <v>5.6832371429855699E-2</v>
      </c>
      <c r="BP84" s="314">
        <f t="shared" si="227"/>
        <v>2.0860468173245134E-2</v>
      </c>
      <c r="BQ84" s="314">
        <f t="shared" si="228"/>
        <v>6.6321137429695545E-2</v>
      </c>
      <c r="BR84" s="314">
        <f t="shared" si="228"/>
        <v>-3.26483175291752E-2</v>
      </c>
      <c r="BS84" s="314">
        <f t="shared" si="229"/>
        <v>0.13037658445575856</v>
      </c>
      <c r="BT84" s="314">
        <f t="shared" si="229"/>
        <v>7.796102480658966E-2</v>
      </c>
      <c r="BU84" s="314">
        <f t="shared" si="229"/>
        <v>9.064526353193017E-2</v>
      </c>
      <c r="BV84" s="314">
        <f t="shared" si="229"/>
        <v>-3.9395483230711445E-2</v>
      </c>
      <c r="BW84" s="380">
        <f t="shared" si="229"/>
        <v>0.13934056915523904</v>
      </c>
      <c r="BX84" s="380">
        <f t="shared" si="229"/>
        <v>3.4011808517590891E-2</v>
      </c>
      <c r="BY84" s="380">
        <f t="shared" si="229"/>
        <v>-0.12337070253323362</v>
      </c>
      <c r="BZ84" s="380">
        <f t="shared" si="229"/>
        <v>0.19445347431975429</v>
      </c>
      <c r="CA84" s="380">
        <f t="shared" si="229"/>
        <v>-0.20329521591499947</v>
      </c>
      <c r="CB84" s="380">
        <f t="shared" si="229"/>
        <v>7.8946492027951204E-2</v>
      </c>
      <c r="CC84" s="91">
        <f>O84-C84</f>
        <v>-4627240.6399999969</v>
      </c>
      <c r="CD84" s="93">
        <f>P84-D84</f>
        <v>-2117019.3599999994</v>
      </c>
      <c r="CE84" s="94">
        <f>Q84-E84</f>
        <v>-1898785.8800000027</v>
      </c>
      <c r="CF84" s="94">
        <f>R84-F84</f>
        <v>4582907.120000001</v>
      </c>
      <c r="CG84" s="94">
        <f>S84-G84</f>
        <v>413333.82999999821</v>
      </c>
      <c r="CH84" s="94">
        <f>T84-H84</f>
        <v>798101.71000000089</v>
      </c>
      <c r="CI84" s="94">
        <f>U84-I84</f>
        <v>2097997</v>
      </c>
      <c r="CJ84" s="94">
        <f>V84-J84</f>
        <v>-2751548.620000001</v>
      </c>
      <c r="CK84" s="94">
        <f>W84-K84</f>
        <v>1783659.2399999984</v>
      </c>
      <c r="CL84" s="94">
        <f>X84-L84</f>
        <v>4698326.59</v>
      </c>
      <c r="CM84" s="94">
        <f>Y84-M84</f>
        <v>-2472497.200000003</v>
      </c>
      <c r="CN84" s="94">
        <f>Z84-N84</f>
        <v>3582382.6999999993</v>
      </c>
      <c r="CO84" s="94">
        <f>AA84-O84</f>
        <v>6953432.0399999991</v>
      </c>
      <c r="CP84" s="94">
        <f>AB84-P84</f>
        <v>910492.58999999985</v>
      </c>
      <c r="CQ84" s="94">
        <f>AC84-Q84</f>
        <v>990868.40000000224</v>
      </c>
      <c r="CR84" s="94">
        <f>AD84-R84</f>
        <v>-1008068.1900000013</v>
      </c>
      <c r="CS84" s="94">
        <f>AE84-S84</f>
        <v>1214530.0700000003</v>
      </c>
      <c r="CT84" s="94">
        <f>AF84-T84</f>
        <v>112554.8200000003</v>
      </c>
      <c r="CU84" s="94">
        <f>AG84-U84</f>
        <v>1369585.5799999982</v>
      </c>
      <c r="CV84" s="331">
        <f>AH84-V84</f>
        <v>421336.92000000179</v>
      </c>
      <c r="CW84" s="331">
        <f>AI84-W84</f>
        <v>1268084.6500000022</v>
      </c>
      <c r="CX84" s="331">
        <f>AJ84-X84</f>
        <v>-823961.41999999806</v>
      </c>
      <c r="CY84" s="331">
        <f>AK84-Y84</f>
        <v>2759934.700000003</v>
      </c>
      <c r="CZ84" s="331">
        <f>AL84-Z84</f>
        <v>1789632.1999999993</v>
      </c>
      <c r="DA84" s="331">
        <f>AM84-AA84</f>
        <v>2286584.5099999979</v>
      </c>
      <c r="DB84" s="331">
        <f>AN84-AB84</f>
        <v>-823138.8599999994</v>
      </c>
      <c r="DC84" s="331">
        <f>AO84-AC84</f>
        <v>2689465.629999999</v>
      </c>
      <c r="DD84" s="331">
        <f>AP84-AD84</f>
        <v>771012.51999999955</v>
      </c>
      <c r="DE84" s="331">
        <f>AQ84-AE84</f>
        <v>-2928067.3000000007</v>
      </c>
      <c r="DF84" s="331">
        <f>AR84-AF84</f>
        <v>4670459.1400000006</v>
      </c>
      <c r="DG84" s="331">
        <f>AS84-AG84</f>
        <v>-5177578.1499999985</v>
      </c>
      <c r="DH84" s="331">
        <f>AT84-AH84</f>
        <v>1627813.6599999964</v>
      </c>
      <c r="DI84" s="348"/>
      <c r="DJ84" s="148">
        <f t="shared" si="242"/>
        <v>20290695</v>
      </c>
    </row>
    <row r="85" spans="1:114" s="122" customFormat="1" x14ac:dyDescent="0.25">
      <c r="A85" s="140"/>
      <c r="B85" s="38" t="s">
        <v>35</v>
      </c>
      <c r="C85" s="123">
        <f>SUM(C80:C84)</f>
        <v>99681301.800000012</v>
      </c>
      <c r="D85" s="124">
        <f t="shared" ref="D85:CF85" si="275">SUM(D80:D84)</f>
        <v>89199354.539999992</v>
      </c>
      <c r="E85" s="124">
        <f t="shared" si="275"/>
        <v>86063015.379999995</v>
      </c>
      <c r="F85" s="124">
        <f t="shared" si="275"/>
        <v>83946667.420000002</v>
      </c>
      <c r="G85" s="124">
        <f t="shared" si="275"/>
        <v>114552091.13</v>
      </c>
      <c r="H85" s="124">
        <f t="shared" si="275"/>
        <v>121612985.95999999</v>
      </c>
      <c r="I85" s="124">
        <f t="shared" si="275"/>
        <v>105316892.01000001</v>
      </c>
      <c r="J85" s="124">
        <f t="shared" si="275"/>
        <v>98472874.410000011</v>
      </c>
      <c r="K85" s="124">
        <f t="shared" si="275"/>
        <v>79240900.930000007</v>
      </c>
      <c r="L85" s="259">
        <f>SUM(L80:L84)</f>
        <v>101649864.84</v>
      </c>
      <c r="M85" s="125">
        <f t="shared" si="275"/>
        <v>120867316.74000001</v>
      </c>
      <c r="N85" s="124">
        <f t="shared" si="275"/>
        <v>94685630.010000005</v>
      </c>
      <c r="O85" s="125">
        <f t="shared" si="275"/>
        <v>96612113.25</v>
      </c>
      <c r="P85" s="163">
        <f t="shared" si="275"/>
        <v>93671813.230000004</v>
      </c>
      <c r="Q85" s="163">
        <f t="shared" si="275"/>
        <v>89085415.120000005</v>
      </c>
      <c r="R85" s="201">
        <f t="shared" si="275"/>
        <v>94169597.730000004</v>
      </c>
      <c r="S85" s="124">
        <f t="shared" si="275"/>
        <v>129169456.15000001</v>
      </c>
      <c r="T85" s="124">
        <f t="shared" ref="T85:V85" si="276">SUM(T80:T84)</f>
        <v>140388769.42999998</v>
      </c>
      <c r="U85" s="124">
        <f t="shared" si="276"/>
        <v>125047604.36000001</v>
      </c>
      <c r="V85" s="124">
        <f t="shared" si="276"/>
        <v>100963849</v>
      </c>
      <c r="W85" s="124">
        <f t="shared" ref="W85" si="277">SUM(W80:W84)</f>
        <v>88735791.560000002</v>
      </c>
      <c r="X85" s="259">
        <f t="shared" ref="X85:AA85" si="278">SUM(X80:X84)</f>
        <v>113727050.03</v>
      </c>
      <c r="Y85" s="125">
        <f t="shared" si="278"/>
        <v>116409804.38999999</v>
      </c>
      <c r="Z85" s="124">
        <f t="shared" si="278"/>
        <v>114259482</v>
      </c>
      <c r="AA85" s="124">
        <f t="shared" si="278"/>
        <v>117376406.12</v>
      </c>
      <c r="AB85" s="124">
        <f t="shared" ref="AB85:AG85" si="279">SUM(AB80:AB84)</f>
        <v>95592547.460000008</v>
      </c>
      <c r="AC85" s="124">
        <f t="shared" si="279"/>
        <v>87467815.089999989</v>
      </c>
      <c r="AD85" s="124">
        <f t="shared" si="279"/>
        <v>107358691.28999999</v>
      </c>
      <c r="AE85" s="124">
        <f t="shared" si="279"/>
        <v>121511680</v>
      </c>
      <c r="AF85" s="124">
        <f t="shared" si="279"/>
        <v>123639450.70999998</v>
      </c>
      <c r="AG85" s="124">
        <f t="shared" si="279"/>
        <v>127159510.60000001</v>
      </c>
      <c r="AH85" s="226">
        <f t="shared" ref="AH85" si="280">SUM(AH80:AH84)</f>
        <v>115496056.84</v>
      </c>
      <c r="AI85" s="124">
        <f t="shared" ref="AI85:AO85" si="281">SUM(AI80:AI84)</f>
        <v>94025333.439999998</v>
      </c>
      <c r="AJ85" s="368">
        <f t="shared" si="281"/>
        <v>123849835.97</v>
      </c>
      <c r="AK85" s="123">
        <f t="shared" si="281"/>
        <v>115300283.78</v>
      </c>
      <c r="AL85" s="124">
        <f t="shared" si="281"/>
        <v>117952948.86999999</v>
      </c>
      <c r="AM85" s="124">
        <f t="shared" si="281"/>
        <v>124996100.15000001</v>
      </c>
      <c r="AN85" s="124">
        <f t="shared" si="281"/>
        <v>98217839.439999998</v>
      </c>
      <c r="AO85" s="124">
        <f t="shared" si="281"/>
        <v>91936742.590000004</v>
      </c>
      <c r="AP85" s="124">
        <f t="shared" ref="AP85:AQ85" si="282">SUM(AP80:AP84)</f>
        <v>106850410.34</v>
      </c>
      <c r="AQ85" s="124">
        <f t="shared" si="282"/>
        <v>110261768.14999999</v>
      </c>
      <c r="AR85" s="124">
        <f>SUM(AR80:AR84)</f>
        <v>147635721.24000001</v>
      </c>
      <c r="AS85" s="124">
        <f>SUM(AS80:AS84)</f>
        <v>101873788.02</v>
      </c>
      <c r="AT85" s="124">
        <f>SUM(AT80:AT84)</f>
        <v>108647665.42999999</v>
      </c>
      <c r="AU85" s="124"/>
      <c r="AV85" s="368"/>
      <c r="AW85" s="407">
        <f t="shared" si="226"/>
        <v>-3.0790012716306756E-2</v>
      </c>
      <c r="AX85" s="192">
        <f t="shared" si="226"/>
        <v>5.0140034230790442E-2</v>
      </c>
      <c r="AY85" s="193">
        <f t="shared" si="226"/>
        <v>3.5118450436055472E-2</v>
      </c>
      <c r="AZ85" s="193">
        <f t="shared" si="226"/>
        <v>0.12177887013492598</v>
      </c>
      <c r="BA85" s="193">
        <f t="shared" si="226"/>
        <v>0.1276045236346792</v>
      </c>
      <c r="BB85" s="193">
        <f t="shared" si="226"/>
        <v>0.15438962641847778</v>
      </c>
      <c r="BC85" s="193">
        <f t="shared" si="226"/>
        <v>0.18734613197782696</v>
      </c>
      <c r="BD85" s="193">
        <f t="shared" si="226"/>
        <v>2.5296048327264304E-2</v>
      </c>
      <c r="BE85" s="193">
        <f t="shared" si="226"/>
        <v>0.11982310295017483</v>
      </c>
      <c r="BF85" s="193">
        <f t="shared" si="226"/>
        <v>0.11881162074351852</v>
      </c>
      <c r="BG85" s="193">
        <f t="shared" si="227"/>
        <v>-3.6879385347725252E-2</v>
      </c>
      <c r="BH85" s="193">
        <f t="shared" si="227"/>
        <v>0.20672463168838554</v>
      </c>
      <c r="BI85" s="193">
        <f t="shared" si="227"/>
        <v>0.2149243213039852</v>
      </c>
      <c r="BJ85" s="193">
        <f t="shared" si="227"/>
        <v>2.0504932740907551E-2</v>
      </c>
      <c r="BK85" s="193">
        <f t="shared" si="227"/>
        <v>-1.8157854771413181E-2</v>
      </c>
      <c r="BL85" s="193">
        <f t="shared" si="227"/>
        <v>0.14005681109327159</v>
      </c>
      <c r="BM85" s="193">
        <f t="shared" si="227"/>
        <v>-5.9284728590227216E-2</v>
      </c>
      <c r="BN85" s="193">
        <f t="shared" si="227"/>
        <v>-0.11930668519999721</v>
      </c>
      <c r="BO85" s="193">
        <f t="shared" si="227"/>
        <v>1.6888818068997308E-2</v>
      </c>
      <c r="BP85" s="315">
        <f t="shared" si="227"/>
        <v>0.14393476461064794</v>
      </c>
      <c r="BQ85" s="315">
        <f t="shared" si="228"/>
        <v>5.9610015158577744E-2</v>
      </c>
      <c r="BR85" s="315">
        <f t="shared" si="228"/>
        <v>8.9009483120591912E-2</v>
      </c>
      <c r="BS85" s="315">
        <f t="shared" si="229"/>
        <v>-9.5311611922551803E-3</v>
      </c>
      <c r="BT85" s="315">
        <f t="shared" si="229"/>
        <v>3.2325254809049367E-2</v>
      </c>
      <c r="BU85" s="315">
        <f t="shared" si="229"/>
        <v>6.4916743337753852E-2</v>
      </c>
      <c r="BV85" s="315">
        <f t="shared" si="229"/>
        <v>2.7463354097750383E-2</v>
      </c>
      <c r="BW85" s="433">
        <f t="shared" si="229"/>
        <v>5.109225027973676E-2</v>
      </c>
      <c r="BX85" s="433">
        <f t="shared" si="229"/>
        <v>-4.7344182747813754E-3</v>
      </c>
      <c r="BY85" s="433">
        <f t="shared" si="229"/>
        <v>-9.2582966921369275E-2</v>
      </c>
      <c r="BZ85" s="433">
        <f t="shared" si="229"/>
        <v>0.19408263618287985</v>
      </c>
      <c r="CA85" s="433">
        <f t="shared" si="229"/>
        <v>-0.19885042385496576</v>
      </c>
      <c r="CB85" s="433">
        <f t="shared" si="229"/>
        <v>-5.9295456462962054E-2</v>
      </c>
      <c r="CC85" s="123">
        <f t="shared" si="199"/>
        <v>-3069188.5500000007</v>
      </c>
      <c r="CD85" s="126">
        <f t="shared" si="275"/>
        <v>4472458.6900000051</v>
      </c>
      <c r="CE85" s="127">
        <f t="shared" si="275"/>
        <v>3022399.7399999974</v>
      </c>
      <c r="CF85" s="127">
        <f t="shared" si="275"/>
        <v>10222930.309999999</v>
      </c>
      <c r="CG85" s="127">
        <f t="shared" ref="CG85:CH85" si="283">SUM(CG80:CG84)</f>
        <v>14617365.019999996</v>
      </c>
      <c r="CH85" s="127">
        <f t="shared" si="283"/>
        <v>18775783.469999999</v>
      </c>
      <c r="CI85" s="127">
        <f t="shared" ref="CI85:CJ85" si="284">SUM(CI80:CI84)</f>
        <v>19730712.350000001</v>
      </c>
      <c r="CJ85" s="127">
        <f t="shared" si="284"/>
        <v>2490974.59</v>
      </c>
      <c r="CK85" s="127">
        <f t="shared" ref="CK85:CL85" si="285">SUM(CK80:CK84)</f>
        <v>9494890.6299999952</v>
      </c>
      <c r="CL85" s="127">
        <f t="shared" si="285"/>
        <v>12077185.190000003</v>
      </c>
      <c r="CM85" s="127">
        <f t="shared" ref="CM85:CN85" si="286">SUM(CM80:CM84)</f>
        <v>-4457512.3500000034</v>
      </c>
      <c r="CN85" s="127">
        <f t="shared" si="286"/>
        <v>19573851.989999995</v>
      </c>
      <c r="CO85" s="127">
        <f t="shared" ref="CO85:CP85" si="287">SUM(CO80:CO84)</f>
        <v>20764292.870000005</v>
      </c>
      <c r="CP85" s="127">
        <f t="shared" si="287"/>
        <v>1920734.2299999986</v>
      </c>
      <c r="CQ85" s="127">
        <f t="shared" ref="CQ85:CR85" si="288">SUM(CQ80:CQ84)</f>
        <v>-1617600.0299999937</v>
      </c>
      <c r="CR85" s="127">
        <f t="shared" si="288"/>
        <v>13189093.560000001</v>
      </c>
      <c r="CS85" s="127">
        <f t="shared" ref="CS85" si="289">SUM(CS80:CS84)</f>
        <v>-7657776.1499999929</v>
      </c>
      <c r="CT85" s="127">
        <f t="shared" ref="CT85:CU85" si="290">SUM(CT80:CT84)</f>
        <v>-16749318.720000006</v>
      </c>
      <c r="CU85" s="127">
        <f t="shared" si="290"/>
        <v>2111906.2400000002</v>
      </c>
      <c r="CV85" s="332">
        <f t="shared" ref="CV85:CW85" si="291">SUM(CV80:CV84)</f>
        <v>14532207.840000004</v>
      </c>
      <c r="CW85" s="332">
        <f t="shared" si="291"/>
        <v>5289541.8800000045</v>
      </c>
      <c r="CX85" s="332">
        <f t="shared" ref="CX85:CY85" si="292">SUM(CX80:CX84)</f>
        <v>10122785.940000001</v>
      </c>
      <c r="CY85" s="332">
        <f t="shared" si="292"/>
        <v>-1109520.6099999957</v>
      </c>
      <c r="CZ85" s="332">
        <f t="shared" ref="CZ85:DA85" si="293">SUM(CZ80:CZ84)</f>
        <v>3693466.8699999978</v>
      </c>
      <c r="DA85" s="332">
        <f t="shared" si="293"/>
        <v>7619694.0299999993</v>
      </c>
      <c r="DB85" s="332">
        <f t="shared" ref="DB85" si="294">SUM(DB80:DB84)</f>
        <v>2625291.9799999986</v>
      </c>
      <c r="DC85" s="332">
        <f t="shared" ref="DC85" si="295">SUM(DC80:DC84)</f>
        <v>4468927.4999999944</v>
      </c>
      <c r="DD85" s="332">
        <f t="shared" ref="DD85:DE85" si="296">SUM(DD80:DD84)</f>
        <v>-508280.95000000065</v>
      </c>
      <c r="DE85" s="332">
        <f t="shared" si="296"/>
        <v>-11249911.85</v>
      </c>
      <c r="DF85" s="332">
        <f t="shared" ref="DF85:DG85" si="297">SUM(DF80:DF84)</f>
        <v>23996270.530000005</v>
      </c>
      <c r="DG85" s="332">
        <f t="shared" si="297"/>
        <v>-25285722.579999998</v>
      </c>
      <c r="DH85" s="332">
        <f t="shared" ref="DH85" si="298">SUM(DH80:DH84)</f>
        <v>-6848391.4100000001</v>
      </c>
      <c r="DI85" s="349"/>
      <c r="DJ85" s="202">
        <f t="shared" si="242"/>
        <v>101920920</v>
      </c>
    </row>
    <row r="86" spans="1:114" s="37" customFormat="1" x14ac:dyDescent="0.2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45"/>
      <c r="AO86" s="45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311"/>
      <c r="BT86" s="311"/>
      <c r="BU86" s="311"/>
      <c r="BV86" s="311"/>
      <c r="BW86" s="432"/>
      <c r="BX86" s="432"/>
      <c r="BY86" s="432"/>
      <c r="BZ86" s="432"/>
      <c r="CA86" s="432"/>
      <c r="CB86" s="432"/>
      <c r="CC86" s="44"/>
      <c r="CD86" s="47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327"/>
      <c r="CW86" s="327"/>
      <c r="CX86" s="327"/>
      <c r="CY86" s="327"/>
      <c r="CZ86" s="327"/>
      <c r="DA86" s="327"/>
      <c r="DB86" s="327"/>
      <c r="DC86" s="327"/>
      <c r="DD86" s="327"/>
      <c r="DE86" s="327"/>
      <c r="DF86" s="327"/>
      <c r="DG86" s="327"/>
      <c r="DH86" s="327"/>
      <c r="DI86" s="348"/>
      <c r="DJ86" s="46"/>
    </row>
    <row r="87" spans="1:114" s="37" customFormat="1" x14ac:dyDescent="0.2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92"/>
      <c r="AO87" s="92"/>
      <c r="AP87" s="225"/>
      <c r="AQ87" s="225"/>
      <c r="AR87" s="225"/>
      <c r="AS87" s="225"/>
      <c r="AT87" s="225"/>
      <c r="AU87" s="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314"/>
      <c r="BT87" s="314"/>
      <c r="BU87" s="314"/>
      <c r="BV87" s="314"/>
      <c r="BW87" s="380"/>
      <c r="BX87" s="380"/>
      <c r="BY87" s="380"/>
      <c r="BZ87" s="380"/>
      <c r="CA87" s="380"/>
      <c r="CB87" s="380"/>
      <c r="CC87" s="91"/>
      <c r="CD87" s="93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331"/>
      <c r="CW87" s="331"/>
      <c r="CX87" s="331"/>
      <c r="CY87" s="331"/>
      <c r="CZ87" s="331"/>
      <c r="DA87" s="331"/>
      <c r="DB87" s="331"/>
      <c r="DC87" s="331"/>
      <c r="DD87" s="331"/>
      <c r="DE87" s="331"/>
      <c r="DF87" s="331"/>
      <c r="DG87" s="331"/>
      <c r="DH87" s="331"/>
      <c r="DI87" s="348"/>
      <c r="DJ87" s="148"/>
    </row>
    <row r="88" spans="1:114" s="37" customFormat="1" x14ac:dyDescent="0.2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92"/>
      <c r="AO88" s="92"/>
      <c r="AP88" s="225"/>
      <c r="AQ88" s="225"/>
      <c r="AR88" s="225"/>
      <c r="AS88" s="225"/>
      <c r="AT88" s="225"/>
      <c r="AU88" s="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314"/>
      <c r="BT88" s="314"/>
      <c r="BU88" s="314"/>
      <c r="BV88" s="314"/>
      <c r="BW88" s="380"/>
      <c r="BX88" s="380"/>
      <c r="BY88" s="380"/>
      <c r="BZ88" s="380"/>
      <c r="CA88" s="380"/>
      <c r="CB88" s="380"/>
      <c r="CC88" s="91"/>
      <c r="CD88" s="93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331"/>
      <c r="CW88" s="331"/>
      <c r="CX88" s="331"/>
      <c r="CY88" s="331"/>
      <c r="CZ88" s="331"/>
      <c r="DA88" s="331"/>
      <c r="DB88" s="331"/>
      <c r="DC88" s="331"/>
      <c r="DD88" s="331"/>
      <c r="DE88" s="331"/>
      <c r="DF88" s="331"/>
      <c r="DG88" s="331"/>
      <c r="DH88" s="331"/>
      <c r="DI88" s="348"/>
      <c r="DJ88" s="148"/>
    </row>
    <row r="89" spans="1:114" s="37" customFormat="1" x14ac:dyDescent="0.2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92"/>
      <c r="AO89" s="92"/>
      <c r="AP89" s="225"/>
      <c r="AQ89" s="225"/>
      <c r="AR89" s="225"/>
      <c r="AS89" s="225"/>
      <c r="AT89" s="225"/>
      <c r="AU89" s="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314"/>
      <c r="BT89" s="314"/>
      <c r="BU89" s="314"/>
      <c r="BV89" s="314"/>
      <c r="BW89" s="380"/>
      <c r="BX89" s="380"/>
      <c r="BY89" s="380"/>
      <c r="BZ89" s="380"/>
      <c r="CA89" s="380"/>
      <c r="CB89" s="380"/>
      <c r="CC89" s="91"/>
      <c r="CD89" s="93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331"/>
      <c r="CW89" s="331"/>
      <c r="CX89" s="331"/>
      <c r="CY89" s="331"/>
      <c r="CZ89" s="331"/>
      <c r="DA89" s="331"/>
      <c r="DB89" s="331"/>
      <c r="DC89" s="331"/>
      <c r="DD89" s="331"/>
      <c r="DE89" s="331"/>
      <c r="DF89" s="331"/>
      <c r="DG89" s="331"/>
      <c r="DH89" s="331"/>
      <c r="DI89" s="348"/>
      <c r="DJ89" s="148"/>
    </row>
    <row r="90" spans="1:114" s="37" customFormat="1" x14ac:dyDescent="0.2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92"/>
      <c r="AO90" s="92"/>
      <c r="AP90" s="225"/>
      <c r="AQ90" s="225"/>
      <c r="AR90" s="225"/>
      <c r="AS90" s="225"/>
      <c r="AT90" s="225"/>
      <c r="AU90" s="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314"/>
      <c r="BT90" s="314"/>
      <c r="BU90" s="314"/>
      <c r="BV90" s="314"/>
      <c r="BW90" s="380"/>
      <c r="BX90" s="380"/>
      <c r="BY90" s="380"/>
      <c r="BZ90" s="380"/>
      <c r="CA90" s="380"/>
      <c r="CB90" s="380"/>
      <c r="CC90" s="91"/>
      <c r="CD90" s="93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331"/>
      <c r="CW90" s="331"/>
      <c r="CX90" s="331"/>
      <c r="CY90" s="331"/>
      <c r="CZ90" s="331"/>
      <c r="DA90" s="331"/>
      <c r="DB90" s="331"/>
      <c r="DC90" s="331"/>
      <c r="DD90" s="331"/>
      <c r="DE90" s="331"/>
      <c r="DF90" s="331"/>
      <c r="DG90" s="331"/>
      <c r="DH90" s="331"/>
      <c r="DI90" s="348"/>
      <c r="DJ90" s="148"/>
    </row>
    <row r="91" spans="1:114" s="37" customFormat="1" x14ac:dyDescent="0.2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92"/>
      <c r="AO91" s="92"/>
      <c r="AP91" s="225"/>
      <c r="AQ91" s="225"/>
      <c r="AR91" s="225"/>
      <c r="AS91" s="225"/>
      <c r="AT91" s="225"/>
      <c r="AU91" s="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314"/>
      <c r="BT91" s="314"/>
      <c r="BU91" s="314"/>
      <c r="BV91" s="314"/>
      <c r="BW91" s="380"/>
      <c r="BX91" s="380"/>
      <c r="BY91" s="380"/>
      <c r="BZ91" s="380"/>
      <c r="CA91" s="380"/>
      <c r="CB91" s="380"/>
      <c r="CC91" s="91"/>
      <c r="CD91" s="93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331"/>
      <c r="CW91" s="331"/>
      <c r="CX91" s="331"/>
      <c r="CY91" s="331"/>
      <c r="CZ91" s="331"/>
      <c r="DA91" s="331"/>
      <c r="DB91" s="331"/>
      <c r="DC91" s="331"/>
      <c r="DD91" s="331"/>
      <c r="DE91" s="331"/>
      <c r="DF91" s="331"/>
      <c r="DG91" s="331"/>
      <c r="DH91" s="331"/>
      <c r="DI91" s="348"/>
      <c r="DJ91" s="148"/>
    </row>
    <row r="92" spans="1:114" s="122" customFormat="1" x14ac:dyDescent="0.2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124"/>
      <c r="AO92" s="124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315"/>
      <c r="BT92" s="315"/>
      <c r="BU92" s="315"/>
      <c r="BV92" s="315"/>
      <c r="BW92" s="433"/>
      <c r="BX92" s="433"/>
      <c r="BY92" s="433"/>
      <c r="BZ92" s="433"/>
      <c r="CA92" s="433"/>
      <c r="CB92" s="433"/>
      <c r="CC92" s="123"/>
      <c r="CD92" s="126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127"/>
      <c r="CV92" s="332"/>
      <c r="CW92" s="332"/>
      <c r="CX92" s="332"/>
      <c r="CY92" s="332"/>
      <c r="CZ92" s="332"/>
      <c r="DA92" s="332"/>
      <c r="DB92" s="332"/>
      <c r="DC92" s="332"/>
      <c r="DD92" s="332"/>
      <c r="DE92" s="332"/>
      <c r="DF92" s="332"/>
      <c r="DG92" s="332"/>
      <c r="DH92" s="332"/>
      <c r="DI92" s="349"/>
      <c r="DJ92" s="272"/>
    </row>
    <row r="93" spans="1:114" s="37" customFormat="1" x14ac:dyDescent="0.2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45"/>
      <c r="AO93" s="45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311"/>
      <c r="BT93" s="311"/>
      <c r="BU93" s="311"/>
      <c r="BV93" s="311"/>
      <c r="BW93" s="432"/>
      <c r="BX93" s="432"/>
      <c r="BY93" s="432"/>
      <c r="BZ93" s="432"/>
      <c r="CA93" s="432"/>
      <c r="CB93" s="432"/>
      <c r="CC93" s="44"/>
      <c r="CD93" s="47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48"/>
      <c r="DJ93" s="46"/>
    </row>
    <row r="94" spans="1:114" s="37" customFormat="1" x14ac:dyDescent="0.25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58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25">
        <v>60991493.850000001</v>
      </c>
      <c r="V94" s="225">
        <v>49693322</v>
      </c>
      <c r="W94" s="225">
        <v>44322443.07</v>
      </c>
      <c r="X94" s="258">
        <v>56325289.210000001</v>
      </c>
      <c r="Y94" s="292">
        <v>62604921.009999998</v>
      </c>
      <c r="Z94" s="225">
        <v>56793737</v>
      </c>
      <c r="AA94" s="225">
        <v>57321177.200000003</v>
      </c>
      <c r="AB94" s="225">
        <v>45709882.789999999</v>
      </c>
      <c r="AC94" s="225">
        <v>40595555.140000001</v>
      </c>
      <c r="AD94" s="225">
        <v>52734182</v>
      </c>
      <c r="AE94" s="225">
        <v>62938932</v>
      </c>
      <c r="AF94" s="225">
        <v>65384302.159999996</v>
      </c>
      <c r="AG94" s="225">
        <v>65513100.310000002</v>
      </c>
      <c r="AH94" s="225">
        <v>50182570.469999999</v>
      </c>
      <c r="AI94" s="92">
        <v>43334417.75</v>
      </c>
      <c r="AJ94" s="367">
        <v>57679084.350000001</v>
      </c>
      <c r="AK94" s="91">
        <v>58124752.859999999</v>
      </c>
      <c r="AL94" s="92">
        <v>56742966.119999997</v>
      </c>
      <c r="AM94" s="92">
        <v>58900139.810000002</v>
      </c>
      <c r="AN94" s="92">
        <v>46215373.869999997</v>
      </c>
      <c r="AO94" s="92">
        <v>40349912.869999997</v>
      </c>
      <c r="AP94" s="225">
        <v>50784609.630000003</v>
      </c>
      <c r="AQ94" s="225">
        <v>57822476.350000001</v>
      </c>
      <c r="AR94" s="225">
        <v>78495139.200000003</v>
      </c>
      <c r="AS94" s="225">
        <v>44955163.340000004</v>
      </c>
      <c r="AT94" s="225">
        <v>48404294.130000003</v>
      </c>
      <c r="AU94" s="92"/>
      <c r="AV94" s="367"/>
      <c r="AW94" s="406">
        <f t="shared" ref="AW94:BF99" si="299">IF(ISERROR((O94-C94)/C94)=TRUE,0,(O94-C94)/C94)</f>
        <v>8.0535883145885931E-2</v>
      </c>
      <c r="AX94" s="190">
        <f t="shared" si="299"/>
        <v>0.20964607150876929</v>
      </c>
      <c r="AY94" s="191">
        <f t="shared" si="299"/>
        <v>0.18012125343673971</v>
      </c>
      <c r="AZ94" s="191">
        <f t="shared" si="299"/>
        <v>0.16590376733942355</v>
      </c>
      <c r="BA94" s="191">
        <f t="shared" si="299"/>
        <v>0.29976193214602714</v>
      </c>
      <c r="BB94" s="191">
        <f t="shared" si="299"/>
        <v>0.20543772818684963</v>
      </c>
      <c r="BC94" s="191">
        <f t="shared" si="299"/>
        <v>0.18738188750052592</v>
      </c>
      <c r="BD94" s="191">
        <f t="shared" si="299"/>
        <v>9.10235008643136E-2</v>
      </c>
      <c r="BE94" s="191">
        <f t="shared" si="299"/>
        <v>0.18160493065537442</v>
      </c>
      <c r="BF94" s="191">
        <f t="shared" si="299"/>
        <v>0.11240875159065024</v>
      </c>
      <c r="BG94" s="191">
        <f t="shared" ref="BG94:BP99" si="300">IF(ISERROR((Y94-M94)/M94)=TRUE,0,(Y94-M94)/M94)</f>
        <v>2.6857345805284594E-2</v>
      </c>
      <c r="BH94" s="191">
        <f t="shared" si="300"/>
        <v>0.25883061497414117</v>
      </c>
      <c r="BI94" s="191">
        <f t="shared" si="300"/>
        <v>0.19548174983100308</v>
      </c>
      <c r="BJ94" s="191">
        <f t="shared" si="300"/>
        <v>-7.4890433055962548E-3</v>
      </c>
      <c r="BK94" s="191">
        <f t="shared" si="300"/>
        <v>-0.10053676951603667</v>
      </c>
      <c r="BL94" s="191">
        <f t="shared" si="300"/>
        <v>0.19388668383164487</v>
      </c>
      <c r="BM94" s="191">
        <f t="shared" si="300"/>
        <v>-0.13902869423560169</v>
      </c>
      <c r="BN94" s="191">
        <f t="shared" si="300"/>
        <v>-0.15750018478272712</v>
      </c>
      <c r="BO94" s="191">
        <f t="shared" si="300"/>
        <v>7.4135033831443056E-2</v>
      </c>
      <c r="BP94" s="314">
        <f t="shared" si="300"/>
        <v>9.8453564847203971E-3</v>
      </c>
      <c r="BQ94" s="314">
        <f t="shared" ref="BQ94:BR99" si="301">IF(ISERROR((AI94-W94)/W94)=TRUE,0,(AI94-W94)/W94)</f>
        <v>-2.2291761274070045E-2</v>
      </c>
      <c r="BR94" s="314">
        <f t="shared" si="301"/>
        <v>2.4035298513117045E-2</v>
      </c>
      <c r="BS94" s="314">
        <f t="shared" ref="BS94:CB99" si="302">IF(ISERROR((AK94-Y94)/Y94)=TRUE,0,(AK94-Y94)/Y94)</f>
        <v>-7.156255574996051E-2</v>
      </c>
      <c r="BT94" s="314">
        <f t="shared" si="302"/>
        <v>-8.9395209193581827E-4</v>
      </c>
      <c r="BU94" s="314">
        <f t="shared" si="302"/>
        <v>2.7545885955740618E-2</v>
      </c>
      <c r="BV94" s="314">
        <f t="shared" si="302"/>
        <v>1.1058682480598814E-2</v>
      </c>
      <c r="BW94" s="380">
        <f t="shared" si="302"/>
        <v>-6.0509646721880811E-3</v>
      </c>
      <c r="BX94" s="380">
        <f t="shared" si="302"/>
        <v>-3.6969803949931324E-2</v>
      </c>
      <c r="BY94" s="380">
        <f t="shared" si="302"/>
        <v>-8.1292381160836966E-2</v>
      </c>
      <c r="BZ94" s="380">
        <f t="shared" si="302"/>
        <v>0.20051964472935513</v>
      </c>
      <c r="CA94" s="380">
        <f t="shared" si="302"/>
        <v>-0.31379887187024197</v>
      </c>
      <c r="CB94" s="380">
        <f t="shared" si="302"/>
        <v>-3.543613496369382E-2</v>
      </c>
      <c r="CC94" s="91">
        <f>O94-C94</f>
        <v>3573735.299999997</v>
      </c>
      <c r="CD94" s="61">
        <f>P94-D94</f>
        <v>7981843.4800000042</v>
      </c>
      <c r="CE94" s="62">
        <f>Q94-E94</f>
        <v>6888638.5700000003</v>
      </c>
      <c r="CF94" s="62">
        <f>R94-F94</f>
        <v>6285251.3200000003</v>
      </c>
      <c r="CG94" s="62">
        <f>S94-G94</f>
        <v>16859448.259999998</v>
      </c>
      <c r="CH94" s="62">
        <f>T94-H94</f>
        <v>13226322.329999998</v>
      </c>
      <c r="CI94" s="62">
        <f>U94-I94</f>
        <v>9625126.8100000024</v>
      </c>
      <c r="CJ94" s="62">
        <f>V94-J94</f>
        <v>4145886.9900000021</v>
      </c>
      <c r="CK94" s="62">
        <f>W94-K94</f>
        <v>6812068.8999999985</v>
      </c>
      <c r="CL94" s="62">
        <f>X94-L94</f>
        <v>5691662.7400000021</v>
      </c>
      <c r="CM94" s="62">
        <f>Y94-M94</f>
        <v>1637425.1199999973</v>
      </c>
      <c r="CN94" s="62">
        <f>Z94-N94</f>
        <v>11677470.899999999</v>
      </c>
      <c r="CO94" s="62">
        <f>AA94-O94</f>
        <v>9372994.6300000027</v>
      </c>
      <c r="CP94" s="62">
        <f>AB94-P94</f>
        <v>-344906.31000000238</v>
      </c>
      <c r="CQ94" s="62">
        <f>AC94-Q94</f>
        <v>-4537535.0899999961</v>
      </c>
      <c r="CR94" s="62">
        <f>AD94-R94</f>
        <v>8564008.4699999988</v>
      </c>
      <c r="CS94" s="62">
        <f>AE94-S94</f>
        <v>-10163309.129999995</v>
      </c>
      <c r="CT94" s="62">
        <f>AF94-T94</f>
        <v>-12223195.170000002</v>
      </c>
      <c r="CU94" s="62">
        <f>AG94-U94</f>
        <v>4521606.4600000009</v>
      </c>
      <c r="CV94" s="333">
        <f>AH94-V94</f>
        <v>489248.46999999881</v>
      </c>
      <c r="CW94" s="333">
        <f>AI94-W94</f>
        <v>-988025.3200000003</v>
      </c>
      <c r="CX94" s="331">
        <f>AJ94-X94</f>
        <v>1353795.1400000006</v>
      </c>
      <c r="CY94" s="331">
        <f>AK94-Y94</f>
        <v>-4480168.1499999985</v>
      </c>
      <c r="CZ94" s="331">
        <f>AL94-Z94</f>
        <v>-50770.880000002682</v>
      </c>
      <c r="DA94" s="331">
        <f>AM94-AA94</f>
        <v>1578962.6099999994</v>
      </c>
      <c r="DB94" s="331">
        <f>AN94-AB94</f>
        <v>505491.07999999821</v>
      </c>
      <c r="DC94" s="331">
        <f>AO94-AC94</f>
        <v>-245642.27000000328</v>
      </c>
      <c r="DD94" s="331">
        <f>AP94-AD94</f>
        <v>-1949572.3699999973</v>
      </c>
      <c r="DE94" s="331">
        <f>AQ94-AE94</f>
        <v>-5116455.6499999985</v>
      </c>
      <c r="DF94" s="331">
        <f>AR94-AF94</f>
        <v>13110837.040000007</v>
      </c>
      <c r="DG94" s="331">
        <f>AS94-AG94</f>
        <v>-20557936.969999999</v>
      </c>
      <c r="DH94" s="331">
        <f>AT94-AH94</f>
        <v>-1778276.3399999961</v>
      </c>
      <c r="DI94" s="348"/>
      <c r="DJ94" s="60">
        <f>IF(ISERROR(GETPIVOTDATA("VALUE",'CSS WK pvt'!$J$2,"DT_FILE",DJ$8,"COMMODITY",DJ$6,"TRIM_CAT",TRIM(B94),"TRIM_LINE",A93))=TRUE,0,GETPIVOTDATA("VALUE",'CSS WK pvt'!$J$2,"DT_FILE",DJ$8,"COMMODITY",DJ$6,"TRIM_CAT",TRIM(B94),"TRIM_LINE",A93))</f>
        <v>44964446</v>
      </c>
    </row>
    <row r="95" spans="1:114" s="37" customFormat="1" x14ac:dyDescent="0.25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58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25">
        <v>3389980.37</v>
      </c>
      <c r="V95" s="225">
        <v>2445322</v>
      </c>
      <c r="W95" s="225">
        <v>2365664.44</v>
      </c>
      <c r="X95" s="258">
        <v>2849422.43</v>
      </c>
      <c r="Y95" s="292">
        <v>3446846.19</v>
      </c>
      <c r="Z95" s="225">
        <v>3173490</v>
      </c>
      <c r="AA95" s="225">
        <v>3150360.98</v>
      </c>
      <c r="AB95" s="225">
        <v>2672965.19</v>
      </c>
      <c r="AC95" s="225">
        <v>2411805.5299999998</v>
      </c>
      <c r="AD95" s="225">
        <v>2839194.54</v>
      </c>
      <c r="AE95" s="225">
        <v>3808314</v>
      </c>
      <c r="AF95" s="225">
        <v>3091458.94</v>
      </c>
      <c r="AG95" s="225">
        <v>2794821.44</v>
      </c>
      <c r="AH95" s="225">
        <v>2335540.48</v>
      </c>
      <c r="AI95" s="92">
        <v>2431654.7400000002</v>
      </c>
      <c r="AJ95" s="367">
        <v>3194353.07</v>
      </c>
      <c r="AK95" s="91">
        <v>3433275.76</v>
      </c>
      <c r="AL95" s="92">
        <v>3476499.86</v>
      </c>
      <c r="AM95" s="92">
        <v>4049984.9</v>
      </c>
      <c r="AN95" s="92">
        <v>3272029.43</v>
      </c>
      <c r="AO95" s="92">
        <v>2775342.96</v>
      </c>
      <c r="AP95" s="225">
        <v>3529185.9</v>
      </c>
      <c r="AQ95" s="225">
        <v>3799690.51</v>
      </c>
      <c r="AR95" s="225">
        <v>4918643.2699999996</v>
      </c>
      <c r="AS95" s="225">
        <v>2170924.42</v>
      </c>
      <c r="AT95" s="225">
        <v>2214505.4300000002</v>
      </c>
      <c r="AU95" s="92"/>
      <c r="AV95" s="367"/>
      <c r="AW95" s="406">
        <f t="shared" si="299"/>
        <v>-6.3864014677312134E-2</v>
      </c>
      <c r="AX95" s="190">
        <f t="shared" si="299"/>
        <v>2.6034088331110913E-2</v>
      </c>
      <c r="AY95" s="191">
        <f t="shared" si="299"/>
        <v>2.3080575969761034E-2</v>
      </c>
      <c r="AZ95" s="191">
        <f t="shared" si="299"/>
        <v>6.3346978345821564E-2</v>
      </c>
      <c r="BA95" s="191">
        <f t="shared" si="299"/>
        <v>0.14562859335735684</v>
      </c>
      <c r="BB95" s="191">
        <f t="shared" si="299"/>
        <v>6.9928748223755208E-2</v>
      </c>
      <c r="BC95" s="191">
        <f t="shared" si="299"/>
        <v>6.5472615288992633E-2</v>
      </c>
      <c r="BD95" s="191">
        <f t="shared" si="299"/>
        <v>-0.18829015398674073</v>
      </c>
      <c r="BE95" s="191">
        <f t="shared" si="299"/>
        <v>-0.16092410838360466</v>
      </c>
      <c r="BF95" s="191">
        <f t="shared" si="299"/>
        <v>-0.20386885342711755</v>
      </c>
      <c r="BG95" s="191">
        <f t="shared" si="300"/>
        <v>-0.12227889190025204</v>
      </c>
      <c r="BH95" s="191">
        <f t="shared" si="300"/>
        <v>3.7059563647357956E-2</v>
      </c>
      <c r="BI95" s="191">
        <f t="shared" si="300"/>
        <v>5.5895798632626809E-2</v>
      </c>
      <c r="BJ95" s="191">
        <f t="shared" si="300"/>
        <v>-5.6861225815580653E-2</v>
      </c>
      <c r="BK95" s="191">
        <f t="shared" si="300"/>
        <v>-0.10206726404733499</v>
      </c>
      <c r="BL95" s="191">
        <f t="shared" si="300"/>
        <v>5.0545818656794264E-2</v>
      </c>
      <c r="BM95" s="191">
        <f t="shared" si="300"/>
        <v>-2.2621450265419556E-2</v>
      </c>
      <c r="BN95" s="191">
        <f t="shared" si="300"/>
        <v>-0.25293857788678153</v>
      </c>
      <c r="BO95" s="191">
        <f t="shared" si="300"/>
        <v>-0.17556412280936015</v>
      </c>
      <c r="BP95" s="314">
        <f t="shared" si="300"/>
        <v>-4.4894504690997761E-2</v>
      </c>
      <c r="BQ95" s="314">
        <f t="shared" si="301"/>
        <v>2.7895038232895061E-2</v>
      </c>
      <c r="BR95" s="314">
        <f t="shared" si="301"/>
        <v>0.12105282683550703</v>
      </c>
      <c r="BS95" s="314">
        <f t="shared" si="302"/>
        <v>-3.9370570231334195E-3</v>
      </c>
      <c r="BT95" s="314">
        <f t="shared" si="302"/>
        <v>9.5481586518312608E-2</v>
      </c>
      <c r="BU95" s="314">
        <f t="shared" si="302"/>
        <v>0.28556217071987727</v>
      </c>
      <c r="BV95" s="314">
        <f t="shared" si="302"/>
        <v>0.22411973124124382</v>
      </c>
      <c r="BW95" s="380">
        <f t="shared" si="302"/>
        <v>0.1507324804914931</v>
      </c>
      <c r="BX95" s="380">
        <f t="shared" si="302"/>
        <v>0.24302362880706296</v>
      </c>
      <c r="BY95" s="380">
        <f t="shared" si="302"/>
        <v>-2.264385237141744E-3</v>
      </c>
      <c r="BZ95" s="380">
        <f t="shared" si="302"/>
        <v>0.59104272948875058</v>
      </c>
      <c r="CA95" s="380">
        <f t="shared" si="302"/>
        <v>-0.2232332309573237</v>
      </c>
      <c r="CB95" s="380">
        <f t="shared" si="302"/>
        <v>-5.1823143737589943E-2</v>
      </c>
      <c r="CC95" s="91">
        <f>O95-C95</f>
        <v>-203543.16999999993</v>
      </c>
      <c r="CD95" s="61">
        <f>P95-D95</f>
        <v>71911.489999999758</v>
      </c>
      <c r="CE95" s="62">
        <f>Q95-E95</f>
        <v>60594.790000000037</v>
      </c>
      <c r="CF95" s="62">
        <f>R95-F95</f>
        <v>161001.91999999993</v>
      </c>
      <c r="CG95" s="62">
        <f>S95-G95</f>
        <v>495305.04999999981</v>
      </c>
      <c r="CH95" s="62">
        <f>T95-H95</f>
        <v>270463.13000000035</v>
      </c>
      <c r="CI95" s="62">
        <f>U95-I95</f>
        <v>208312.14000000013</v>
      </c>
      <c r="CJ95" s="62">
        <f>V95-J95</f>
        <v>-567234.7799999998</v>
      </c>
      <c r="CK95" s="62">
        <f>W95-K95</f>
        <v>-453704.41999999993</v>
      </c>
      <c r="CL95" s="62">
        <f>X95-L95</f>
        <v>-729664.31</v>
      </c>
      <c r="CM95" s="62">
        <f>Y95-M95</f>
        <v>-480194.14000000013</v>
      </c>
      <c r="CN95" s="62">
        <f>Z95-N95</f>
        <v>113405.39999999991</v>
      </c>
      <c r="CO95" s="62">
        <f>AA95-O95</f>
        <v>166770.18999999994</v>
      </c>
      <c r="CP95" s="62">
        <f>AB95-P95</f>
        <v>-161151.33999999985</v>
      </c>
      <c r="CQ95" s="62">
        <f>AC95-Q95</f>
        <v>-274147.92000000039</v>
      </c>
      <c r="CR95" s="62">
        <f>AD95-R95</f>
        <v>136604.62000000011</v>
      </c>
      <c r="CS95" s="62">
        <f>AE95-S95</f>
        <v>-88143.520000000019</v>
      </c>
      <c r="CT95" s="62">
        <f>AF95-T95</f>
        <v>-1046700.0500000003</v>
      </c>
      <c r="CU95" s="62">
        <f>AG95-U95</f>
        <v>-595158.93000000017</v>
      </c>
      <c r="CV95" s="333">
        <f>AH95-V95</f>
        <v>-109781.52000000002</v>
      </c>
      <c r="CW95" s="333">
        <f>AI95-W95</f>
        <v>65990.300000000279</v>
      </c>
      <c r="CX95" s="331">
        <f>AJ95-X95</f>
        <v>344930.63999999966</v>
      </c>
      <c r="CY95" s="331">
        <f>AK95-Y95</f>
        <v>-13570.430000000168</v>
      </c>
      <c r="CZ95" s="331">
        <f>AL95-Z95</f>
        <v>303009.85999999987</v>
      </c>
      <c r="DA95" s="331">
        <f>AM95-AA95</f>
        <v>899623.91999999993</v>
      </c>
      <c r="DB95" s="331">
        <f>AN95-AB95</f>
        <v>599064.24000000022</v>
      </c>
      <c r="DC95" s="331">
        <f>AO95-AC95</f>
        <v>363537.43000000017</v>
      </c>
      <c r="DD95" s="331">
        <f>AP95-AD95</f>
        <v>689991.35999999987</v>
      </c>
      <c r="DE95" s="331">
        <f>AQ95-AE95</f>
        <v>-8623.4900000002235</v>
      </c>
      <c r="DF95" s="331">
        <f>AR95-AF95</f>
        <v>1827184.3299999996</v>
      </c>
      <c r="DG95" s="331">
        <f>AS95-AG95</f>
        <v>-623897.02</v>
      </c>
      <c r="DH95" s="331">
        <f>AT95-AH95</f>
        <v>-121035.04999999981</v>
      </c>
      <c r="DI95" s="348"/>
      <c r="DJ95" s="60">
        <f>IF(ISERROR(GETPIVOTDATA("VALUE",'CSS WK pvt'!$J$2,"DT_FILE",DJ$8,"COMMODITY",DJ$6,"TRIM_CAT",TRIM(B95),"TRIM_LINE",A93))=TRUE,0,GETPIVOTDATA("VALUE",'CSS WK pvt'!$J$2,"DT_FILE",DJ$8,"COMMODITY",DJ$6,"TRIM_CAT",TRIM(B95),"TRIM_LINE",A93))</f>
        <v>2170924</v>
      </c>
    </row>
    <row r="96" spans="1:114" s="37" customFormat="1" x14ac:dyDescent="0.25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58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25">
        <v>11756769.68</v>
      </c>
      <c r="V96" s="225">
        <v>10679247</v>
      </c>
      <c r="W96" s="225">
        <v>8761319.5600000005</v>
      </c>
      <c r="X96" s="258">
        <v>10723044.75</v>
      </c>
      <c r="Y96" s="292">
        <v>11279550.880000001</v>
      </c>
      <c r="Z96" s="225">
        <v>11281073</v>
      </c>
      <c r="AA96" s="225">
        <v>11695611.050000001</v>
      </c>
      <c r="AB96" s="225">
        <v>9676008.4900000002</v>
      </c>
      <c r="AC96" s="225">
        <v>8924523.1899999995</v>
      </c>
      <c r="AD96" s="225">
        <v>10480589.220000001</v>
      </c>
      <c r="AE96" s="225">
        <v>11403403</v>
      </c>
      <c r="AF96" s="225">
        <v>11601549.289999999</v>
      </c>
      <c r="AG96" s="225">
        <v>12195296.439999999</v>
      </c>
      <c r="AH96" s="225">
        <v>18491134.710000001</v>
      </c>
      <c r="AI96" s="92">
        <v>9632781.3399999999</v>
      </c>
      <c r="AJ96" s="367">
        <v>19500707.449999999</v>
      </c>
      <c r="AK96" s="91">
        <v>11778849.689999999</v>
      </c>
      <c r="AL96" s="92">
        <v>12228498.09</v>
      </c>
      <c r="AM96" s="92">
        <v>13011502.210000001</v>
      </c>
      <c r="AN96" s="92">
        <v>10354106.060000001</v>
      </c>
      <c r="AO96" s="92">
        <v>9552795.0199999996</v>
      </c>
      <c r="AP96" s="225">
        <v>11059582.41</v>
      </c>
      <c r="AQ96" s="225">
        <v>10816285.91</v>
      </c>
      <c r="AR96" s="225">
        <v>13477590.890000001</v>
      </c>
      <c r="AS96" s="225">
        <v>10877144.880000001</v>
      </c>
      <c r="AT96" s="225">
        <v>11226397.01</v>
      </c>
      <c r="AU96" s="92"/>
      <c r="AV96" s="367"/>
      <c r="AW96" s="406">
        <f t="shared" si="299"/>
        <v>-1.5371387722359353E-4</v>
      </c>
      <c r="AX96" s="190">
        <f t="shared" si="299"/>
        <v>-8.9124043993706204E-3</v>
      </c>
      <c r="AY96" s="191">
        <f t="shared" si="299"/>
        <v>-7.755303424525227E-2</v>
      </c>
      <c r="AZ96" s="191">
        <f t="shared" si="299"/>
        <v>-4.6708427151367901E-2</v>
      </c>
      <c r="BA96" s="191">
        <f t="shared" si="299"/>
        <v>5.7401846503576485E-2</v>
      </c>
      <c r="BB96" s="191">
        <f t="shared" si="299"/>
        <v>6.0389594654386869E-2</v>
      </c>
      <c r="BC96" s="191">
        <f t="shared" si="299"/>
        <v>0.12331414851240811</v>
      </c>
      <c r="BD96" s="191">
        <f t="shared" si="299"/>
        <v>7.3155475491797572E-2</v>
      </c>
      <c r="BE96" s="191">
        <f t="shared" si="299"/>
        <v>5.7463034345920323E-2</v>
      </c>
      <c r="BF96" s="191">
        <f t="shared" si="299"/>
        <v>1.7614477214957784E-2</v>
      </c>
      <c r="BG96" s="191">
        <f t="shared" si="300"/>
        <v>-9.0350635163362267E-2</v>
      </c>
      <c r="BH96" s="191">
        <f t="shared" si="300"/>
        <v>9.676048904693596E-2</v>
      </c>
      <c r="BI96" s="191">
        <f t="shared" si="300"/>
        <v>0.10295181439443012</v>
      </c>
      <c r="BJ96" s="191">
        <f t="shared" si="300"/>
        <v>4.1185872350678852E-2</v>
      </c>
      <c r="BK96" s="191">
        <f t="shared" si="300"/>
        <v>8.7243895322303408E-2</v>
      </c>
      <c r="BL96" s="191">
        <f t="shared" si="300"/>
        <v>0.26472830059518193</v>
      </c>
      <c r="BM96" s="191">
        <f t="shared" si="300"/>
        <v>-4.6512705290981437E-3</v>
      </c>
      <c r="BN96" s="191">
        <f t="shared" si="300"/>
        <v>-6.6179339140610499E-2</v>
      </c>
      <c r="BO96" s="191">
        <f t="shared" si="300"/>
        <v>3.7299936286580362E-2</v>
      </c>
      <c r="BP96" s="314">
        <f t="shared" si="300"/>
        <v>0.7315017350942441</v>
      </c>
      <c r="BQ96" s="314">
        <f t="shared" si="301"/>
        <v>9.9466955180892783E-2</v>
      </c>
      <c r="BR96" s="314">
        <f t="shared" si="301"/>
        <v>0.81857932188523219</v>
      </c>
      <c r="BS96" s="314">
        <f t="shared" si="302"/>
        <v>4.4265841371868397E-2</v>
      </c>
      <c r="BT96" s="314">
        <f t="shared" si="302"/>
        <v>8.3983597127684564E-2</v>
      </c>
      <c r="BU96" s="314">
        <f t="shared" si="302"/>
        <v>0.1125115356841488</v>
      </c>
      <c r="BV96" s="314">
        <f t="shared" si="302"/>
        <v>7.0080299195768928E-2</v>
      </c>
      <c r="BW96" s="380">
        <f t="shared" si="302"/>
        <v>7.0398363769616709E-2</v>
      </c>
      <c r="BX96" s="380">
        <f t="shared" si="302"/>
        <v>5.5244335775999381E-2</v>
      </c>
      <c r="BY96" s="380">
        <f t="shared" si="302"/>
        <v>-5.1486130061350971E-2</v>
      </c>
      <c r="BZ96" s="380">
        <f t="shared" si="302"/>
        <v>0.16170612675128337</v>
      </c>
      <c r="CA96" s="380">
        <f t="shared" si="302"/>
        <v>-0.10808688140425381</v>
      </c>
      <c r="CB96" s="380">
        <f t="shared" si="302"/>
        <v>-0.39287679279472409</v>
      </c>
      <c r="CC96" s="91">
        <f>O96-C96</f>
        <v>-1630.2200000006706</v>
      </c>
      <c r="CD96" s="61">
        <f>P96-D96</f>
        <v>-83570.080000000075</v>
      </c>
      <c r="CE96" s="62">
        <f>Q96-E96</f>
        <v>-690105.41000000015</v>
      </c>
      <c r="CF96" s="62">
        <f>R96-F96</f>
        <v>-406029.84000000078</v>
      </c>
      <c r="CG96" s="62">
        <f>S96-G96</f>
        <v>621935.00999999978</v>
      </c>
      <c r="CH96" s="62">
        <f>T96-H96</f>
        <v>707537.01999999955</v>
      </c>
      <c r="CI96" s="62">
        <f>U96-I96</f>
        <v>1290623.8599999994</v>
      </c>
      <c r="CJ96" s="62">
        <f>V96-J96</f>
        <v>727989.00999999978</v>
      </c>
      <c r="CK96" s="62">
        <f>W96-K96</f>
        <v>476094.19000000041</v>
      </c>
      <c r="CL96" s="62">
        <f>X96-L96</f>
        <v>185611.38000000082</v>
      </c>
      <c r="CM96" s="62">
        <f>Y96-M96</f>
        <v>-1120337.8199999984</v>
      </c>
      <c r="CN96" s="62">
        <f>Z96-N96</f>
        <v>995260.26999999955</v>
      </c>
      <c r="CO96" s="62">
        <f>AA96-O96</f>
        <v>1091692.6400000006</v>
      </c>
      <c r="CP96" s="62">
        <f>AB96-P96</f>
        <v>382750.91999999993</v>
      </c>
      <c r="CQ96" s="62">
        <f>AC96-Q96</f>
        <v>716132.01999999955</v>
      </c>
      <c r="CR96" s="62">
        <f>AD96-R96</f>
        <v>2193758.5900000008</v>
      </c>
      <c r="CS96" s="62">
        <f>AE96-S96</f>
        <v>-53288.169999999925</v>
      </c>
      <c r="CT96" s="62">
        <f>AF96-T96</f>
        <v>-822195.20000000112</v>
      </c>
      <c r="CU96" s="62">
        <f>AG96-U96</f>
        <v>438526.75999999978</v>
      </c>
      <c r="CV96" s="333">
        <f>AH96-V96</f>
        <v>7811887.7100000009</v>
      </c>
      <c r="CW96" s="333">
        <f>AI96-W96</f>
        <v>871461.77999999933</v>
      </c>
      <c r="CX96" s="331">
        <f>AJ96-X96</f>
        <v>8777662.6999999993</v>
      </c>
      <c r="CY96" s="331">
        <f>AK96-Y96</f>
        <v>499298.80999999866</v>
      </c>
      <c r="CZ96" s="331">
        <f>AL96-Z96</f>
        <v>947425.08999999985</v>
      </c>
      <c r="DA96" s="331">
        <f>AM96-AA96</f>
        <v>1315891.1600000001</v>
      </c>
      <c r="DB96" s="331">
        <f>AN96-AB96</f>
        <v>678097.5700000003</v>
      </c>
      <c r="DC96" s="331">
        <f>AO96-AC96</f>
        <v>628271.83000000007</v>
      </c>
      <c r="DD96" s="331">
        <f>AP96-AD96</f>
        <v>578993.18999999948</v>
      </c>
      <c r="DE96" s="331">
        <f>AQ96-AE96</f>
        <v>-587117.08999999985</v>
      </c>
      <c r="DF96" s="331">
        <f>AR96-AF96</f>
        <v>1876041.6000000015</v>
      </c>
      <c r="DG96" s="331">
        <f>AS96-AG96</f>
        <v>-1318151.5599999987</v>
      </c>
      <c r="DH96" s="331">
        <f>AT96-AH96</f>
        <v>-7264737.7000000011</v>
      </c>
      <c r="DI96" s="348"/>
      <c r="DJ96" s="60">
        <f>IF(ISERROR(GETPIVOTDATA("VALUE",'CSS WK pvt'!$J$2,"DT_FILE",DJ$8,"COMMODITY",DJ$6,"TRIM_CAT",TRIM(B96),"TRIM_LINE",A93))=TRUE,0,GETPIVOTDATA("VALUE",'CSS WK pvt'!$J$2,"DT_FILE",DJ$8,"COMMODITY",DJ$6,"TRIM_CAT",TRIM(B96),"TRIM_LINE",A93))</f>
        <v>10886520</v>
      </c>
    </row>
    <row r="97" spans="1:114" s="37" customFormat="1" x14ac:dyDescent="0.25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58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25">
        <v>24810672.59</v>
      </c>
      <c r="V97" s="225">
        <v>17948093</v>
      </c>
      <c r="W97" s="225">
        <v>14165995.039999999</v>
      </c>
      <c r="X97" s="258">
        <v>18591808.760000002</v>
      </c>
      <c r="Y97" s="292">
        <v>17909541.66</v>
      </c>
      <c r="Z97" s="225">
        <v>20055709</v>
      </c>
      <c r="AA97" s="225">
        <v>19983619.93</v>
      </c>
      <c r="AB97" s="225">
        <v>16639446.460000001</v>
      </c>
      <c r="AC97" s="225">
        <v>16234548.68</v>
      </c>
      <c r="AD97" s="225">
        <v>18635759.850000001</v>
      </c>
      <c r="AE97" s="225">
        <v>19627136</v>
      </c>
      <c r="AF97" s="225">
        <v>19543751.57</v>
      </c>
      <c r="AG97" s="225">
        <v>21188018.960000001</v>
      </c>
      <c r="AH97" s="225">
        <v>23867609.260000002</v>
      </c>
      <c r="AI97" s="92">
        <v>18238025.510000002</v>
      </c>
      <c r="AJ97" s="367">
        <v>19062167.640000001</v>
      </c>
      <c r="AK97" s="91">
        <v>18034526.120000001</v>
      </c>
      <c r="AL97" s="92">
        <v>20759879.600000001</v>
      </c>
      <c r="AM97" s="92">
        <v>21522251.760000002</v>
      </c>
      <c r="AN97" s="92">
        <v>18305224.41</v>
      </c>
      <c r="AO97" s="92">
        <v>17267843.559999999</v>
      </c>
      <c r="AP97" s="225">
        <v>18037054.199999999</v>
      </c>
      <c r="AQ97" s="225">
        <v>17017487.68</v>
      </c>
      <c r="AR97" s="225">
        <v>22055499.989999998</v>
      </c>
      <c r="AS97" s="225">
        <v>23579860.079999998</v>
      </c>
      <c r="AT97" s="225">
        <v>24555453.280000001</v>
      </c>
      <c r="AU97" s="92"/>
      <c r="AV97" s="367"/>
      <c r="AW97" s="406">
        <f t="shared" si="299"/>
        <v>-9.7262231151850023E-2</v>
      </c>
      <c r="AX97" s="190">
        <f t="shared" si="299"/>
        <v>-8.17634359140538E-2</v>
      </c>
      <c r="AY97" s="191">
        <f t="shared" si="299"/>
        <v>-8.3177392365190464E-2</v>
      </c>
      <c r="AZ97" s="191">
        <f t="shared" si="299"/>
        <v>-2.543671810921563E-2</v>
      </c>
      <c r="BA97" s="191">
        <f t="shared" si="299"/>
        <v>-0.17173922503462699</v>
      </c>
      <c r="BB97" s="191">
        <f t="shared" si="299"/>
        <v>0.2035233861900124</v>
      </c>
      <c r="BC97" s="191">
        <f t="shared" si="299"/>
        <v>0.35562481749111619</v>
      </c>
      <c r="BD97" s="191">
        <f t="shared" si="299"/>
        <v>5.501236667296653E-2</v>
      </c>
      <c r="BE97" s="191">
        <f t="shared" si="299"/>
        <v>6.5976224860086377E-2</v>
      </c>
      <c r="BF97" s="191">
        <f t="shared" si="299"/>
        <v>0.13637973236193582</v>
      </c>
      <c r="BG97" s="191">
        <f t="shared" si="300"/>
        <v>-0.10144311191826445</v>
      </c>
      <c r="BH97" s="191">
        <f t="shared" si="300"/>
        <v>0.19022321322310545</v>
      </c>
      <c r="BI97" s="191">
        <f t="shared" si="300"/>
        <v>0.1892027134170664</v>
      </c>
      <c r="BJ97" s="191">
        <f t="shared" si="300"/>
        <v>7.3104335100141304E-2</v>
      </c>
      <c r="BK97" s="191">
        <f t="shared" si="300"/>
        <v>0.10083647915510523</v>
      </c>
      <c r="BL97" s="191">
        <f t="shared" si="300"/>
        <v>0.21540445963104235</v>
      </c>
      <c r="BM97" s="191">
        <f t="shared" si="300"/>
        <v>7.8728118066285033E-2</v>
      </c>
      <c r="BN97" s="191">
        <f t="shared" si="300"/>
        <v>-0.12413018190440722</v>
      </c>
      <c r="BO97" s="191">
        <f t="shared" si="300"/>
        <v>-0.14601190745067177</v>
      </c>
      <c r="BP97" s="314">
        <f t="shared" si="300"/>
        <v>0.32981310382111356</v>
      </c>
      <c r="BQ97" s="314">
        <f t="shared" si="301"/>
        <v>0.28745107269217307</v>
      </c>
      <c r="BR97" s="314">
        <f t="shared" si="301"/>
        <v>2.5299253347096009E-2</v>
      </c>
      <c r="BS97" s="314">
        <f t="shared" si="302"/>
        <v>6.9786520712111231E-3</v>
      </c>
      <c r="BT97" s="314">
        <f t="shared" si="302"/>
        <v>3.5110730814851845E-2</v>
      </c>
      <c r="BU97" s="314">
        <f t="shared" si="302"/>
        <v>7.6994650388149274E-2</v>
      </c>
      <c r="BV97" s="314">
        <f t="shared" si="302"/>
        <v>0.10011017818437688</v>
      </c>
      <c r="BW97" s="380">
        <f t="shared" si="302"/>
        <v>6.3647896862877182E-2</v>
      </c>
      <c r="BX97" s="380">
        <f t="shared" si="302"/>
        <v>-3.2126709874939832E-2</v>
      </c>
      <c r="BY97" s="380">
        <f t="shared" si="302"/>
        <v>-0.13296123897037246</v>
      </c>
      <c r="BZ97" s="380">
        <f t="shared" si="302"/>
        <v>0.12851925644898063</v>
      </c>
      <c r="CA97" s="380">
        <f t="shared" si="302"/>
        <v>0.11288649139475743</v>
      </c>
      <c r="CB97" s="380">
        <f t="shared" si="302"/>
        <v>2.8819141980540346E-2</v>
      </c>
      <c r="CC97" s="91">
        <f>O97-C97</f>
        <v>-1810509.8200000003</v>
      </c>
      <c r="CD97" s="61">
        <f>P97-D97</f>
        <v>-1380706.8399999999</v>
      </c>
      <c r="CE97" s="62">
        <f>Q97-E97</f>
        <v>-1337942.33</v>
      </c>
      <c r="CF97" s="62">
        <f>R97-F97</f>
        <v>-400200.21000000089</v>
      </c>
      <c r="CG97" s="62">
        <f>S97-G97</f>
        <v>-3772657.1300000027</v>
      </c>
      <c r="CH97" s="62">
        <f>T97-H97</f>
        <v>3773359.2800000012</v>
      </c>
      <c r="CI97" s="62">
        <f>U97-I97</f>
        <v>6508652.5399999991</v>
      </c>
      <c r="CJ97" s="62">
        <f>V97-J97</f>
        <v>935881.98999999836</v>
      </c>
      <c r="CK97" s="62">
        <f>W97-K97</f>
        <v>876772.71999999881</v>
      </c>
      <c r="CL97" s="62">
        <f>X97-L97</f>
        <v>2231248.790000001</v>
      </c>
      <c r="CM97" s="62">
        <f>Y97-M97</f>
        <v>-2021908.3099999987</v>
      </c>
      <c r="CN97" s="62">
        <f>Z97-N97</f>
        <v>3205332.7199999988</v>
      </c>
      <c r="CO97" s="62">
        <f>AA97-O97</f>
        <v>3179403.370000001</v>
      </c>
      <c r="CP97" s="62">
        <f>AB97-P97</f>
        <v>1133548.370000001</v>
      </c>
      <c r="CQ97" s="62">
        <f>AC97-Q97</f>
        <v>1487082.5600000005</v>
      </c>
      <c r="CR97" s="62">
        <f>AD97-R97</f>
        <v>3302790.0700000022</v>
      </c>
      <c r="CS97" s="62">
        <f>AE97-S97</f>
        <v>1432434.6000000015</v>
      </c>
      <c r="CT97" s="62">
        <f>AF97-T97</f>
        <v>-2769783.120000001</v>
      </c>
      <c r="CU97" s="62">
        <f>AG97-U97</f>
        <v>-3622653.629999999</v>
      </c>
      <c r="CV97" s="333">
        <f>AH97-V97</f>
        <v>5919516.2600000016</v>
      </c>
      <c r="CW97" s="333">
        <f>AI97-W97</f>
        <v>4072030.4700000025</v>
      </c>
      <c r="CX97" s="331">
        <f>AJ97-X97</f>
        <v>470358.87999999896</v>
      </c>
      <c r="CY97" s="331">
        <f>AK97-Y97</f>
        <v>124984.46000000089</v>
      </c>
      <c r="CZ97" s="331">
        <f>AL97-Z97</f>
        <v>704170.60000000149</v>
      </c>
      <c r="DA97" s="331">
        <f>AM97-AA97</f>
        <v>1538631.8300000019</v>
      </c>
      <c r="DB97" s="331">
        <f>AN97-AB97</f>
        <v>1665777.9499999993</v>
      </c>
      <c r="DC97" s="331">
        <f>AO97-AC97</f>
        <v>1033294.879999999</v>
      </c>
      <c r="DD97" s="331">
        <f>AP97-AD97</f>
        <v>-598705.65000000224</v>
      </c>
      <c r="DE97" s="331">
        <f>AQ97-AE97</f>
        <v>-2609648.3200000003</v>
      </c>
      <c r="DF97" s="331">
        <f>AR97-AF97</f>
        <v>2511748.4199999981</v>
      </c>
      <c r="DG97" s="331">
        <f>AS97-AG97</f>
        <v>2391841.1199999973</v>
      </c>
      <c r="DH97" s="331">
        <f>AT97-AH97</f>
        <v>687844.01999999955</v>
      </c>
      <c r="DI97" s="348"/>
      <c r="DJ97" s="60">
        <f>IF(ISERROR(GETPIVOTDATA("VALUE",'CSS WK pvt'!$J$2,"DT_FILE",DJ$8,"COMMODITY",DJ$6,"TRIM_CAT",TRIM(B97),"TRIM_LINE",A93))=TRUE,0,GETPIVOTDATA("VALUE",'CSS WK pvt'!$J$2,"DT_FILE",DJ$8,"COMMODITY",DJ$6,"TRIM_CAT",TRIM(B97),"TRIM_LINE",A93))</f>
        <v>23608335</v>
      </c>
    </row>
    <row r="98" spans="1:114" s="37" customFormat="1" x14ac:dyDescent="0.25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58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25">
        <v>24098687.870000001</v>
      </c>
      <c r="V98" s="225">
        <v>20197865</v>
      </c>
      <c r="W98" s="225">
        <v>19120369.449999999</v>
      </c>
      <c r="X98" s="258">
        <v>25237484.879999999</v>
      </c>
      <c r="Y98" s="292">
        <v>21168944.649999999</v>
      </c>
      <c r="Z98" s="225">
        <v>22955473</v>
      </c>
      <c r="AA98" s="225">
        <v>25225636.960000001</v>
      </c>
      <c r="AB98" s="225">
        <v>20894244.530000001</v>
      </c>
      <c r="AC98" s="225">
        <v>19301382.550000001</v>
      </c>
      <c r="AD98" s="225">
        <v>22668965.68</v>
      </c>
      <c r="AE98" s="225">
        <v>23733895</v>
      </c>
      <c r="AF98" s="225">
        <v>24018388.75</v>
      </c>
      <c r="AG98" s="225">
        <v>25468273.449999999</v>
      </c>
      <c r="AH98" s="225">
        <v>20619201.920000002</v>
      </c>
      <c r="AI98" s="92">
        <v>20388454.100000001</v>
      </c>
      <c r="AJ98" s="367">
        <v>24413523.460000001</v>
      </c>
      <c r="AK98" s="91">
        <v>23928879.350000001</v>
      </c>
      <c r="AL98" s="92">
        <v>24745105.199999999</v>
      </c>
      <c r="AM98" s="92">
        <v>27512221.469999999</v>
      </c>
      <c r="AN98" s="92">
        <v>20071105.670000002</v>
      </c>
      <c r="AO98" s="92">
        <v>21990848.18</v>
      </c>
      <c r="AP98" s="225">
        <v>23439978.199999999</v>
      </c>
      <c r="AQ98" s="225">
        <v>20805827.699999999</v>
      </c>
      <c r="AR98" s="225">
        <v>28688847.890000001</v>
      </c>
      <c r="AS98" s="225">
        <v>20290695.300000001</v>
      </c>
      <c r="AT98" s="225">
        <v>22247015.579999998</v>
      </c>
      <c r="AU98" s="92"/>
      <c r="AV98" s="367"/>
      <c r="AW98" s="406">
        <f t="shared" si="299"/>
        <v>-0.20206780237870514</v>
      </c>
      <c r="AX98" s="190">
        <f t="shared" si="299"/>
        <v>-9.5789388128730113E-2</v>
      </c>
      <c r="AY98" s="191">
        <f t="shared" si="299"/>
        <v>-9.3956043860070421E-2</v>
      </c>
      <c r="AZ98" s="191">
        <f t="shared" si="299"/>
        <v>0.24001658625210504</v>
      </c>
      <c r="BA98" s="191">
        <f t="shared" si="299"/>
        <v>1.8697785601142946E-2</v>
      </c>
      <c r="BB98" s="191">
        <f t="shared" si="299"/>
        <v>3.4538296636016708E-2</v>
      </c>
      <c r="BC98" s="191">
        <f t="shared" si="299"/>
        <v>9.5360505376711382E-2</v>
      </c>
      <c r="BD98" s="191">
        <f t="shared" si="299"/>
        <v>-0.11989624944500002</v>
      </c>
      <c r="BE98" s="191">
        <f t="shared" si="299"/>
        <v>0.1028833739731754</v>
      </c>
      <c r="BF98" s="191">
        <f t="shared" si="299"/>
        <v>0.22874971426105115</v>
      </c>
      <c r="BG98" s="191">
        <f t="shared" si="300"/>
        <v>-0.1045831813341792</v>
      </c>
      <c r="BH98" s="191">
        <f t="shared" si="300"/>
        <v>0.18491539782891525</v>
      </c>
      <c r="BI98" s="191">
        <f t="shared" si="300"/>
        <v>0.38054696028441859</v>
      </c>
      <c r="BJ98" s="191">
        <f t="shared" si="300"/>
        <v>4.5561643916202446E-2</v>
      </c>
      <c r="BK98" s="191">
        <f t="shared" si="300"/>
        <v>5.4114722933654068E-2</v>
      </c>
      <c r="BL98" s="191">
        <f t="shared" si="300"/>
        <v>-4.2575780206881179E-2</v>
      </c>
      <c r="BM98" s="191">
        <f t="shared" si="300"/>
        <v>5.3932696316050167E-2</v>
      </c>
      <c r="BN98" s="191">
        <f t="shared" si="300"/>
        <v>4.7082574207441717E-3</v>
      </c>
      <c r="BO98" s="191">
        <f t="shared" si="300"/>
        <v>5.6832371429855699E-2</v>
      </c>
      <c r="BP98" s="314">
        <f t="shared" si="300"/>
        <v>2.0860468173245134E-2</v>
      </c>
      <c r="BQ98" s="314">
        <f t="shared" si="301"/>
        <v>6.6321137429695545E-2</v>
      </c>
      <c r="BR98" s="314">
        <f t="shared" si="301"/>
        <v>-3.26483175291752E-2</v>
      </c>
      <c r="BS98" s="314">
        <f t="shared" si="302"/>
        <v>0.13037658445575856</v>
      </c>
      <c r="BT98" s="314">
        <f t="shared" si="302"/>
        <v>7.796102480658966E-2</v>
      </c>
      <c r="BU98" s="314">
        <f t="shared" si="302"/>
        <v>9.064526353193017E-2</v>
      </c>
      <c r="BV98" s="314">
        <f t="shared" si="302"/>
        <v>-3.9395483230711445E-2</v>
      </c>
      <c r="BW98" s="380">
        <f t="shared" si="302"/>
        <v>0.13934056915523904</v>
      </c>
      <c r="BX98" s="380">
        <f t="shared" si="302"/>
        <v>3.4011808517590891E-2</v>
      </c>
      <c r="BY98" s="380">
        <f t="shared" si="302"/>
        <v>-0.12337070253323362</v>
      </c>
      <c r="BZ98" s="380">
        <f t="shared" si="302"/>
        <v>0.19445347431975429</v>
      </c>
      <c r="CA98" s="380">
        <f t="shared" si="302"/>
        <v>-0.20329521591499947</v>
      </c>
      <c r="CB98" s="380">
        <f t="shared" si="302"/>
        <v>7.8946492027951204E-2</v>
      </c>
      <c r="CC98" s="91">
        <f>O98-C98</f>
        <v>-4627240.6399999969</v>
      </c>
      <c r="CD98" s="61">
        <f>P98-D98</f>
        <v>-2117019.3599999994</v>
      </c>
      <c r="CE98" s="62">
        <f>Q98-E98</f>
        <v>-1898785.8800000027</v>
      </c>
      <c r="CF98" s="62">
        <f>R98-F98</f>
        <v>4582907.120000001</v>
      </c>
      <c r="CG98" s="62">
        <f>S98-G98</f>
        <v>413333.82999999821</v>
      </c>
      <c r="CH98" s="62">
        <f>T98-H98</f>
        <v>798101.71000000089</v>
      </c>
      <c r="CI98" s="62">
        <f>U98-I98</f>
        <v>2097997</v>
      </c>
      <c r="CJ98" s="62">
        <f>V98-J98</f>
        <v>-2751548.620000001</v>
      </c>
      <c r="CK98" s="62">
        <f>W98-K98</f>
        <v>1783659.2399999984</v>
      </c>
      <c r="CL98" s="62">
        <f>X98-L98</f>
        <v>4698326.59</v>
      </c>
      <c r="CM98" s="62">
        <f>Y98-M98</f>
        <v>-2472497.200000003</v>
      </c>
      <c r="CN98" s="62">
        <f>Z98-N98</f>
        <v>3582382.6999999993</v>
      </c>
      <c r="CO98" s="62">
        <f>AA98-O98</f>
        <v>6953432.0399999991</v>
      </c>
      <c r="CP98" s="62">
        <f>AB98-P98</f>
        <v>910492.58999999985</v>
      </c>
      <c r="CQ98" s="62">
        <f>AC98-Q98</f>
        <v>990868.40000000224</v>
      </c>
      <c r="CR98" s="62">
        <f>AD98-R98</f>
        <v>-1008068.1900000013</v>
      </c>
      <c r="CS98" s="62">
        <f>AE98-S98</f>
        <v>1214530.0700000003</v>
      </c>
      <c r="CT98" s="62">
        <f>AF98-T98</f>
        <v>112554.8200000003</v>
      </c>
      <c r="CU98" s="62">
        <f>AG98-U98</f>
        <v>1369585.5799999982</v>
      </c>
      <c r="CV98" s="333">
        <f>AH98-V98</f>
        <v>421336.92000000179</v>
      </c>
      <c r="CW98" s="333">
        <f>AI98-W98</f>
        <v>1268084.6500000022</v>
      </c>
      <c r="CX98" s="331">
        <f>AJ98-X98</f>
        <v>-823961.41999999806</v>
      </c>
      <c r="CY98" s="331">
        <f>AK98-Y98</f>
        <v>2759934.700000003</v>
      </c>
      <c r="CZ98" s="331">
        <f>AL98-Z98</f>
        <v>1789632.1999999993</v>
      </c>
      <c r="DA98" s="331">
        <f>AM98-AA98</f>
        <v>2286584.5099999979</v>
      </c>
      <c r="DB98" s="331">
        <f>AN98-AB98</f>
        <v>-823138.8599999994</v>
      </c>
      <c r="DC98" s="331">
        <f>AO98-AC98</f>
        <v>2689465.629999999</v>
      </c>
      <c r="DD98" s="331">
        <f>AP98-AD98</f>
        <v>771012.51999999955</v>
      </c>
      <c r="DE98" s="331">
        <f>AQ98-AE98</f>
        <v>-2928067.3000000007</v>
      </c>
      <c r="DF98" s="331">
        <f>AR98-AF98</f>
        <v>4670459.1400000006</v>
      </c>
      <c r="DG98" s="331">
        <f>AS98-AG98</f>
        <v>-5177578.1499999985</v>
      </c>
      <c r="DH98" s="331">
        <f>AT98-AH98</f>
        <v>1627813.6599999964</v>
      </c>
      <c r="DI98" s="348"/>
      <c r="DJ98" s="60">
        <f>IF(ISERROR(GETPIVOTDATA("VALUE",'CSS WK pvt'!$J$2,"DT_FILE",DJ$8,"COMMODITY",DJ$6,"TRIM_CAT",TRIM(B98),"TRIM_LINE",A93))=TRUE,0,GETPIVOTDATA("VALUE",'CSS WK pvt'!$J$2,"DT_FILE",DJ$8,"COMMODITY",DJ$6,"TRIM_CAT",TRIM(B98),"TRIM_LINE",A93))</f>
        <v>20290695</v>
      </c>
    </row>
    <row r="99" spans="1:114" s="122" customFormat="1" ht="15.75" thickBot="1" x14ac:dyDescent="0.3">
      <c r="A99" s="140"/>
      <c r="B99" s="49" t="s">
        <v>35</v>
      </c>
      <c r="C99" s="118">
        <f>SUM(C94:C98)</f>
        <v>99681301.800000012</v>
      </c>
      <c r="D99" s="119">
        <f t="shared" ref="D99:DJ99" si="303">SUM(D94:D98)</f>
        <v>89199354.539999992</v>
      </c>
      <c r="E99" s="119">
        <f t="shared" si="303"/>
        <v>86063015.379999995</v>
      </c>
      <c r="F99" s="119">
        <f t="shared" si="303"/>
        <v>83946667.420000002</v>
      </c>
      <c r="G99" s="119">
        <f t="shared" si="303"/>
        <v>114552091.13</v>
      </c>
      <c r="H99" s="119">
        <f t="shared" si="303"/>
        <v>121612985.95999999</v>
      </c>
      <c r="I99" s="119">
        <f t="shared" si="303"/>
        <v>105316892.01000001</v>
      </c>
      <c r="J99" s="119">
        <f t="shared" si="303"/>
        <v>98472874.410000011</v>
      </c>
      <c r="K99" s="119">
        <f t="shared" si="303"/>
        <v>79240900.930000007</v>
      </c>
      <c r="L99" s="257">
        <f t="shared" si="303"/>
        <v>101649864.84</v>
      </c>
      <c r="M99" s="35">
        <f t="shared" si="303"/>
        <v>120867316.74000001</v>
      </c>
      <c r="N99" s="119">
        <f t="shared" si="303"/>
        <v>94685630.010000005</v>
      </c>
      <c r="O99" s="35">
        <f t="shared" si="303"/>
        <v>96612113.25</v>
      </c>
      <c r="P99" s="119">
        <f t="shared" si="303"/>
        <v>93671813.230000004</v>
      </c>
      <c r="Q99" s="119">
        <f t="shared" si="303"/>
        <v>89085415.120000005</v>
      </c>
      <c r="R99" s="119">
        <f t="shared" si="303"/>
        <v>94169597.730000004</v>
      </c>
      <c r="S99" s="119">
        <f t="shared" si="303"/>
        <v>129169456.15000001</v>
      </c>
      <c r="T99" s="119">
        <f t="shared" si="303"/>
        <v>140388769.42999998</v>
      </c>
      <c r="U99" s="119">
        <f t="shared" si="303"/>
        <v>125047604.36000001</v>
      </c>
      <c r="V99" s="119">
        <f t="shared" si="303"/>
        <v>100963849</v>
      </c>
      <c r="W99" s="119">
        <f t="shared" si="303"/>
        <v>88735791.560000002</v>
      </c>
      <c r="X99" s="257">
        <f t="shared" si="303"/>
        <v>113727050.03</v>
      </c>
      <c r="Y99" s="35">
        <f t="shared" si="303"/>
        <v>116409804.38999999</v>
      </c>
      <c r="Z99" s="119">
        <f t="shared" si="303"/>
        <v>114259482</v>
      </c>
      <c r="AA99" s="119">
        <f t="shared" si="303"/>
        <v>117376406.12</v>
      </c>
      <c r="AB99" s="119">
        <f t="shared" si="303"/>
        <v>95592547.460000008</v>
      </c>
      <c r="AC99" s="119">
        <f t="shared" si="303"/>
        <v>87467815.089999989</v>
      </c>
      <c r="AD99" s="119">
        <f t="shared" si="303"/>
        <v>107358691.28999999</v>
      </c>
      <c r="AE99" s="119">
        <f t="shared" si="303"/>
        <v>121511680</v>
      </c>
      <c r="AF99" s="119">
        <f t="shared" si="303"/>
        <v>123639450.70999998</v>
      </c>
      <c r="AG99" s="119">
        <f t="shared" si="303"/>
        <v>127159510.60000001</v>
      </c>
      <c r="AH99" s="119">
        <f t="shared" ref="AH99:AM99" si="304">SUM(AH94:AH98)</f>
        <v>115496056.84</v>
      </c>
      <c r="AI99" s="119">
        <f t="shared" si="304"/>
        <v>94025333.439999998</v>
      </c>
      <c r="AJ99" s="364">
        <f t="shared" si="304"/>
        <v>123849835.97</v>
      </c>
      <c r="AK99" s="118">
        <f t="shared" si="304"/>
        <v>115300283.78</v>
      </c>
      <c r="AL99" s="119">
        <f t="shared" si="304"/>
        <v>117952948.86999999</v>
      </c>
      <c r="AM99" s="119">
        <f t="shared" si="304"/>
        <v>124996100.15000001</v>
      </c>
      <c r="AN99" s="119">
        <f t="shared" ref="AN99:AT99" si="305">SUM(AN94:AN98)</f>
        <v>98217839.439999998</v>
      </c>
      <c r="AO99" s="119">
        <f t="shared" si="305"/>
        <v>91936742.590000004</v>
      </c>
      <c r="AP99" s="119">
        <f t="shared" si="305"/>
        <v>106850410.34</v>
      </c>
      <c r="AQ99" s="119">
        <f t="shared" si="305"/>
        <v>110261768.14999999</v>
      </c>
      <c r="AR99" s="119">
        <f t="shared" si="305"/>
        <v>147635721.24000001</v>
      </c>
      <c r="AS99" s="119">
        <f t="shared" si="305"/>
        <v>101873788.02</v>
      </c>
      <c r="AT99" s="119">
        <f t="shared" si="305"/>
        <v>108647665.42999999</v>
      </c>
      <c r="AU99" s="119">
        <f t="shared" ref="AU99:AV99" si="306">SUM(AU94:AU98)</f>
        <v>0</v>
      </c>
      <c r="AV99" s="119">
        <f t="shared" si="306"/>
        <v>0</v>
      </c>
      <c r="AW99" s="170">
        <f t="shared" si="299"/>
        <v>-3.0790012716306756E-2</v>
      </c>
      <c r="AX99" s="173">
        <f t="shared" si="299"/>
        <v>5.0140034230790442E-2</v>
      </c>
      <c r="AY99" s="174">
        <f t="shared" si="299"/>
        <v>3.5118450436055472E-2</v>
      </c>
      <c r="AZ99" s="174">
        <f t="shared" si="299"/>
        <v>0.12177887013492598</v>
      </c>
      <c r="BA99" s="174">
        <f t="shared" si="299"/>
        <v>0.1276045236346792</v>
      </c>
      <c r="BB99" s="174">
        <f t="shared" si="299"/>
        <v>0.15438962641847778</v>
      </c>
      <c r="BC99" s="174">
        <f t="shared" si="299"/>
        <v>0.18734613197782696</v>
      </c>
      <c r="BD99" s="174">
        <f t="shared" si="299"/>
        <v>2.5296048327264304E-2</v>
      </c>
      <c r="BE99" s="174">
        <f t="shared" si="299"/>
        <v>0.11982310295017483</v>
      </c>
      <c r="BF99" s="174">
        <f t="shared" si="299"/>
        <v>0.11881162074351852</v>
      </c>
      <c r="BG99" s="174">
        <f t="shared" si="300"/>
        <v>-3.6879385347725252E-2</v>
      </c>
      <c r="BH99" s="174">
        <f t="shared" si="300"/>
        <v>0.20672463168838554</v>
      </c>
      <c r="BI99" s="174">
        <f t="shared" si="300"/>
        <v>0.2149243213039852</v>
      </c>
      <c r="BJ99" s="174">
        <f t="shared" si="300"/>
        <v>2.0504932740907551E-2</v>
      </c>
      <c r="BK99" s="174">
        <f t="shared" si="300"/>
        <v>-1.8157854771413181E-2</v>
      </c>
      <c r="BL99" s="174">
        <f t="shared" si="300"/>
        <v>0.14005681109327159</v>
      </c>
      <c r="BM99" s="174">
        <f t="shared" si="300"/>
        <v>-5.9284728590227216E-2</v>
      </c>
      <c r="BN99" s="174">
        <f t="shared" si="300"/>
        <v>-0.11930668519999721</v>
      </c>
      <c r="BO99" s="174">
        <f t="shared" si="300"/>
        <v>1.6888818068997308E-2</v>
      </c>
      <c r="BP99" s="308">
        <f t="shared" si="300"/>
        <v>0.14393476461064794</v>
      </c>
      <c r="BQ99" s="308">
        <f t="shared" si="301"/>
        <v>5.9610015158577744E-2</v>
      </c>
      <c r="BR99" s="308">
        <f t="shared" si="301"/>
        <v>8.9009483120591912E-2</v>
      </c>
      <c r="BS99" s="308">
        <f t="shared" si="302"/>
        <v>-9.5311611922551803E-3</v>
      </c>
      <c r="BT99" s="308">
        <f t="shared" si="302"/>
        <v>3.2325254809049367E-2</v>
      </c>
      <c r="BU99" s="308">
        <f t="shared" si="302"/>
        <v>6.4916743337753852E-2</v>
      </c>
      <c r="BV99" s="308">
        <f t="shared" si="302"/>
        <v>2.7463354097750383E-2</v>
      </c>
      <c r="BW99" s="381">
        <f t="shared" si="302"/>
        <v>5.109225027973676E-2</v>
      </c>
      <c r="BX99" s="381">
        <f t="shared" si="302"/>
        <v>-4.7344182747813754E-3</v>
      </c>
      <c r="BY99" s="381">
        <f t="shared" si="302"/>
        <v>-9.2582966921369275E-2</v>
      </c>
      <c r="BZ99" s="381">
        <f t="shared" si="302"/>
        <v>0.19408263618287985</v>
      </c>
      <c r="CA99" s="381">
        <f t="shared" si="302"/>
        <v>-0.19885042385496576</v>
      </c>
      <c r="CB99" s="381">
        <f t="shared" si="302"/>
        <v>-5.9295456462962054E-2</v>
      </c>
      <c r="CC99" s="118">
        <f t="shared" ref="CC99:CC106" si="307">SUM(CC94:CC98)</f>
        <v>-3069188.5500000007</v>
      </c>
      <c r="CD99" s="120">
        <f t="shared" si="303"/>
        <v>4472458.6900000051</v>
      </c>
      <c r="CE99" s="121">
        <f t="shared" si="303"/>
        <v>3022399.7399999974</v>
      </c>
      <c r="CF99" s="121">
        <f t="shared" si="303"/>
        <v>10222930.309999999</v>
      </c>
      <c r="CG99" s="121">
        <f t="shared" ref="CG99:CH99" si="308">SUM(CG94:CG98)</f>
        <v>14617365.019999996</v>
      </c>
      <c r="CH99" s="121">
        <f t="shared" si="308"/>
        <v>18775783.469999999</v>
      </c>
      <c r="CI99" s="121">
        <f t="shared" ref="CI99:CJ99" si="309">SUM(CI94:CI98)</f>
        <v>19730712.350000001</v>
      </c>
      <c r="CJ99" s="121">
        <f t="shared" si="309"/>
        <v>2490974.59</v>
      </c>
      <c r="CK99" s="121">
        <f t="shared" ref="CK99:CL99" si="310">SUM(CK94:CK98)</f>
        <v>9494890.6299999952</v>
      </c>
      <c r="CL99" s="121">
        <f t="shared" si="310"/>
        <v>12077185.190000003</v>
      </c>
      <c r="CM99" s="121">
        <f t="shared" ref="CM99:CN99" si="311">SUM(CM94:CM98)</f>
        <v>-4457512.3500000034</v>
      </c>
      <c r="CN99" s="121">
        <f t="shared" si="311"/>
        <v>19573851.989999995</v>
      </c>
      <c r="CO99" s="121">
        <f t="shared" ref="CO99:CP99" si="312">SUM(CO94:CO98)</f>
        <v>20764292.870000005</v>
      </c>
      <c r="CP99" s="121">
        <f t="shared" si="312"/>
        <v>1920734.2299999986</v>
      </c>
      <c r="CQ99" s="121">
        <f t="shared" ref="CQ99:CR99" si="313">SUM(CQ94:CQ98)</f>
        <v>-1617600.0299999937</v>
      </c>
      <c r="CR99" s="121">
        <f t="shared" si="313"/>
        <v>13189093.560000001</v>
      </c>
      <c r="CS99" s="121">
        <f t="shared" ref="CS99" si="314">SUM(CS94:CS98)</f>
        <v>-7657776.1499999929</v>
      </c>
      <c r="CT99" s="121">
        <f t="shared" ref="CT99:CU99" si="315">SUM(CT94:CT98)</f>
        <v>-16749318.720000006</v>
      </c>
      <c r="CU99" s="121">
        <f t="shared" si="315"/>
        <v>2111906.2400000002</v>
      </c>
      <c r="CV99" s="328">
        <f t="shared" ref="CV99:CW99" si="316">SUM(CV94:CV98)</f>
        <v>14532207.840000004</v>
      </c>
      <c r="CW99" s="328">
        <f t="shared" si="316"/>
        <v>5289541.8800000045</v>
      </c>
      <c r="CX99" s="328">
        <f t="shared" ref="CX99:CY99" si="317">SUM(CX94:CX98)</f>
        <v>10122785.940000001</v>
      </c>
      <c r="CY99" s="328">
        <f t="shared" si="317"/>
        <v>-1109520.6099999957</v>
      </c>
      <c r="CZ99" s="328">
        <f t="shared" ref="CZ99:DA99" si="318">SUM(CZ94:CZ98)</f>
        <v>3693466.8699999978</v>
      </c>
      <c r="DA99" s="328">
        <f t="shared" si="318"/>
        <v>7619694.0299999993</v>
      </c>
      <c r="DB99" s="328">
        <f t="shared" ref="DB99" si="319">SUM(DB94:DB98)</f>
        <v>2625291.9799999986</v>
      </c>
      <c r="DC99" s="328">
        <f t="shared" ref="DC99" si="320">SUM(DC94:DC98)</f>
        <v>4468927.4999999944</v>
      </c>
      <c r="DD99" s="328">
        <f t="shared" ref="DD99:DE99" si="321">SUM(DD94:DD98)</f>
        <v>-508280.95000000065</v>
      </c>
      <c r="DE99" s="328">
        <f t="shared" si="321"/>
        <v>-11249911.85</v>
      </c>
      <c r="DF99" s="328">
        <f t="shared" ref="DF99:DG99" si="322">SUM(DF94:DF98)</f>
        <v>23996270.530000005</v>
      </c>
      <c r="DG99" s="328">
        <f t="shared" si="322"/>
        <v>-25285722.579999998</v>
      </c>
      <c r="DH99" s="328">
        <f t="shared" ref="DH99" si="323">SUM(DH94:DH98)</f>
        <v>-6848391.4100000001</v>
      </c>
      <c r="DI99" s="349"/>
      <c r="DJ99" s="35">
        <f t="shared" si="303"/>
        <v>101920920</v>
      </c>
    </row>
    <row r="100" spans="1:114" s="37" customFormat="1" x14ac:dyDescent="0.2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87"/>
      <c r="AO100" s="87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309"/>
      <c r="BT100" s="309"/>
      <c r="BU100" s="309"/>
      <c r="BV100" s="309"/>
      <c r="BW100" s="421"/>
      <c r="BX100" s="421"/>
      <c r="BY100" s="421"/>
      <c r="BZ100" s="421"/>
      <c r="CA100" s="421"/>
      <c r="CB100" s="421"/>
      <c r="CC100" s="86"/>
      <c r="CD100" s="89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25"/>
      <c r="DH100" s="325"/>
      <c r="DI100" s="348"/>
      <c r="DJ100" s="88"/>
    </row>
    <row r="101" spans="1:114" s="37" customFormat="1" x14ac:dyDescent="0.25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58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25">
        <v>64083032.170000002</v>
      </c>
      <c r="V101" s="225">
        <v>53588657</v>
      </c>
      <c r="W101" s="225">
        <v>44611907.399999999</v>
      </c>
      <c r="X101" s="258">
        <v>46167290.729999997</v>
      </c>
      <c r="Y101" s="292">
        <v>52650400.689999998</v>
      </c>
      <c r="Z101" s="225">
        <v>52281691</v>
      </c>
      <c r="AA101" s="225">
        <v>61620218.119999997</v>
      </c>
      <c r="AB101" s="225">
        <v>47626763.899999999</v>
      </c>
      <c r="AC101" s="225">
        <v>41290322.399999999</v>
      </c>
      <c r="AD101" s="225">
        <v>45567675.200000003</v>
      </c>
      <c r="AE101" s="225">
        <v>54365472</v>
      </c>
      <c r="AF101" s="225">
        <v>63877205.770000003</v>
      </c>
      <c r="AG101" s="225">
        <v>62772992.170000002</v>
      </c>
      <c r="AH101" s="225">
        <v>57001627</v>
      </c>
      <c r="AI101" s="92">
        <v>49601832.149999999</v>
      </c>
      <c r="AJ101" s="367">
        <v>46987431.140000001</v>
      </c>
      <c r="AK101" s="91">
        <v>52316873.280000001</v>
      </c>
      <c r="AL101" s="92">
        <v>56569557.939999998</v>
      </c>
      <c r="AM101" s="92">
        <v>60697682.560000002</v>
      </c>
      <c r="AN101" s="92">
        <v>48919095.920000002</v>
      </c>
      <c r="AO101" s="92">
        <v>44232238.619999997</v>
      </c>
      <c r="AP101" s="225">
        <v>42380489.18</v>
      </c>
      <c r="AQ101" s="225">
        <v>48188070.159999996</v>
      </c>
      <c r="AR101" s="225">
        <v>67704749.680000007</v>
      </c>
      <c r="AS101" s="225">
        <v>54217623.789999999</v>
      </c>
      <c r="AT101" s="225">
        <v>56644042.43</v>
      </c>
      <c r="AU101" s="92"/>
      <c r="AV101" s="367"/>
      <c r="AW101" s="406">
        <f t="shared" ref="AW101:BF106" si="324">IF(ISERROR((O101-C101)/C101)=TRUE,0,(O101-C101)/C101)</f>
        <v>2.4553286255689755E-2</v>
      </c>
      <c r="AX101" s="190">
        <f t="shared" si="324"/>
        <v>-3.8196150857658685E-3</v>
      </c>
      <c r="AY101" s="191">
        <f t="shared" si="324"/>
        <v>4.1147962970401186E-2</v>
      </c>
      <c r="AZ101" s="191">
        <f t="shared" si="324"/>
        <v>0.20380112861004779</v>
      </c>
      <c r="BA101" s="191">
        <f t="shared" si="324"/>
        <v>0.18177868415919329</v>
      </c>
      <c r="BB101" s="191">
        <f t="shared" si="324"/>
        <v>0.1339657660253061</v>
      </c>
      <c r="BC101" s="191">
        <f t="shared" si="324"/>
        <v>0.12682390533592902</v>
      </c>
      <c r="BD101" s="191">
        <f t="shared" si="324"/>
        <v>7.1840862121191368E-2</v>
      </c>
      <c r="BE101" s="191">
        <f t="shared" si="324"/>
        <v>0.18222107115106484</v>
      </c>
      <c r="BF101" s="191">
        <f t="shared" si="324"/>
        <v>4.6833375950931178E-2</v>
      </c>
      <c r="BG101" s="191">
        <f t="shared" ref="BG101:BP106" si="325">IF(ISERROR((Y101-M101)/M101)=TRUE,0,(Y101-M101)/M101)</f>
        <v>9.1864266630142764E-3</v>
      </c>
      <c r="BH101" s="191">
        <f t="shared" si="325"/>
        <v>8.236834233312651E-2</v>
      </c>
      <c r="BI101" s="191">
        <f t="shared" si="325"/>
        <v>0.26154077698500472</v>
      </c>
      <c r="BJ101" s="191">
        <f t="shared" si="325"/>
        <v>8.7279107425790398E-2</v>
      </c>
      <c r="BK101" s="191">
        <f t="shared" si="325"/>
        <v>-2.902255495032156E-2</v>
      </c>
      <c r="BL101" s="191">
        <f t="shared" si="325"/>
        <v>7.5563064918740028E-2</v>
      </c>
      <c r="BM101" s="191">
        <f t="shared" si="325"/>
        <v>5.7470686843194826E-2</v>
      </c>
      <c r="BN101" s="191">
        <f t="shared" si="325"/>
        <v>-3.3049349721424537E-2</v>
      </c>
      <c r="BO101" s="191">
        <f t="shared" si="325"/>
        <v>-2.0442852899418287E-2</v>
      </c>
      <c r="BP101" s="314">
        <f t="shared" si="325"/>
        <v>6.3688291348671044E-2</v>
      </c>
      <c r="BQ101" s="314">
        <f t="shared" ref="BQ101:BR106" si="326">IF(ISERROR((AI101-W101)/W101)=TRUE,0,(AI101-W101)/W101)</f>
        <v>0.11185185841213326</v>
      </c>
      <c r="BR101" s="314">
        <f t="shared" si="326"/>
        <v>1.7764534089652957E-2</v>
      </c>
      <c r="BS101" s="314">
        <f t="shared" ref="BS101:CB106" si="327">IF(ISERROR((AK101-Y101)/Y101)=TRUE,0,(AK101-Y101)/Y101)</f>
        <v>-6.3347553984208138E-3</v>
      </c>
      <c r="BT101" s="314">
        <f t="shared" si="327"/>
        <v>8.2014694972280019E-2</v>
      </c>
      <c r="BU101" s="314">
        <f t="shared" si="327"/>
        <v>-1.4971312795476274E-2</v>
      </c>
      <c r="BV101" s="314">
        <f t="shared" si="327"/>
        <v>2.71345754818333E-2</v>
      </c>
      <c r="BW101" s="380">
        <f t="shared" si="327"/>
        <v>7.124953376484168E-2</v>
      </c>
      <c r="BX101" s="380">
        <f t="shared" si="327"/>
        <v>-6.994401197803489E-2</v>
      </c>
      <c r="BY101" s="380">
        <f t="shared" si="327"/>
        <v>-0.11362730079856574</v>
      </c>
      <c r="BZ101" s="380">
        <f t="shared" si="327"/>
        <v>5.9920340344593058E-2</v>
      </c>
      <c r="CA101" s="380">
        <f t="shared" si="327"/>
        <v>-0.13629059384058995</v>
      </c>
      <c r="CB101" s="380">
        <f t="shared" si="327"/>
        <v>-6.2732344464483496E-3</v>
      </c>
      <c r="CC101" s="91">
        <f>O101-C101</f>
        <v>1170568.9900000021</v>
      </c>
      <c r="CD101" s="61">
        <f>P101-D101</f>
        <v>-167954.5</v>
      </c>
      <c r="CE101" s="62">
        <f>Q101-E101</f>
        <v>1680641.25</v>
      </c>
      <c r="CF101" s="62">
        <f>R101-F101</f>
        <v>7172537.549999997</v>
      </c>
      <c r="CG101" s="62">
        <f>S101-G101</f>
        <v>7907908.3699999973</v>
      </c>
      <c r="CH101" s="62">
        <f>T101-H101</f>
        <v>7804327.549999997</v>
      </c>
      <c r="CI101" s="62">
        <f>U101-I101</f>
        <v>7212538.1499999985</v>
      </c>
      <c r="CJ101" s="62">
        <f>V101-J101</f>
        <v>3591816.1499999985</v>
      </c>
      <c r="CK101" s="62">
        <f>W101-K101</f>
        <v>6876234.6999999955</v>
      </c>
      <c r="CL101" s="62">
        <f>X101-L101</f>
        <v>2065438.6199999973</v>
      </c>
      <c r="CM101" s="62">
        <f>Y101-M101</f>
        <v>479266.29999999702</v>
      </c>
      <c r="CN101" s="62">
        <f>Z101-N101</f>
        <v>3978642.0700000003</v>
      </c>
      <c r="CO101" s="62">
        <f>AA101-O101</f>
        <v>12775012.919999994</v>
      </c>
      <c r="CP101" s="62">
        <f>AB101-P101</f>
        <v>3823141.1000000015</v>
      </c>
      <c r="CQ101" s="62">
        <f>AC101-Q101</f>
        <v>-1234169.3999999985</v>
      </c>
      <c r="CR101" s="62">
        <f>AD101-R101</f>
        <v>3201330.8300000057</v>
      </c>
      <c r="CS101" s="62">
        <f>AE101-S101</f>
        <v>2954617.1400000006</v>
      </c>
      <c r="CT101" s="62">
        <f>AF101-T101</f>
        <v>-2183255.2799999937</v>
      </c>
      <c r="CU101" s="62">
        <f>AG101-U101</f>
        <v>-1310040</v>
      </c>
      <c r="CV101" s="333">
        <f>AH101-V101</f>
        <v>3412970</v>
      </c>
      <c r="CW101" s="333">
        <f>AI101-W101</f>
        <v>4989924.75</v>
      </c>
      <c r="CX101" s="331">
        <f>AJ101-X101</f>
        <v>820140.41000000387</v>
      </c>
      <c r="CY101" s="331">
        <f>AK101-Y101</f>
        <v>-333527.40999999642</v>
      </c>
      <c r="CZ101" s="331">
        <f>AL101-Z101</f>
        <v>4287866.9399999976</v>
      </c>
      <c r="DA101" s="331">
        <f>AM101-AA101</f>
        <v>-922535.55999999493</v>
      </c>
      <c r="DB101" s="331">
        <f>AN101-AB101</f>
        <v>1292332.0200000033</v>
      </c>
      <c r="DC101" s="331">
        <f>AO101-AC101</f>
        <v>2941916.2199999988</v>
      </c>
      <c r="DD101" s="331">
        <f>AP101-AD101</f>
        <v>-3187186.0200000033</v>
      </c>
      <c r="DE101" s="331">
        <f>AQ101-AE101</f>
        <v>-6177401.8400000036</v>
      </c>
      <c r="DF101" s="331">
        <f>AR101-AF101</f>
        <v>3827543.9100000039</v>
      </c>
      <c r="DG101" s="331">
        <f>AS101-AG101</f>
        <v>-8555368.3800000027</v>
      </c>
      <c r="DH101" s="331">
        <f>AT101-AH101</f>
        <v>-357584.5700000003</v>
      </c>
      <c r="DI101" s="348"/>
      <c r="DJ101" s="60">
        <f>IF(ISERROR(GETPIVOTDATA("VALUE",'CSS WK pvt'!$J$2,"DT_FILE",DJ$8,"COMMODITY",DJ$6,"TRIM_CAT",TRIM(B101),"TRIM_LINE",A100))=TRUE,0,GETPIVOTDATA("VALUE",'CSS WK pvt'!$J$2,"DT_FILE",DJ$8,"COMMODITY",DJ$6,"TRIM_CAT",TRIM(B101),"TRIM_LINE",A100))</f>
        <v>54218114</v>
      </c>
    </row>
    <row r="102" spans="1:114" s="37" customFormat="1" x14ac:dyDescent="0.25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58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25">
        <v>3095683.67</v>
      </c>
      <c r="V102" s="225">
        <v>2456975</v>
      </c>
      <c r="W102" s="225">
        <v>1904140.87</v>
      </c>
      <c r="X102" s="258">
        <v>2249581.0099999998</v>
      </c>
      <c r="Y102" s="292">
        <v>2709589.45</v>
      </c>
      <c r="Z102" s="225">
        <v>2387068</v>
      </c>
      <c r="AA102" s="225">
        <v>3067578.62</v>
      </c>
      <c r="AB102" s="225">
        <v>2455183.25</v>
      </c>
      <c r="AC102" s="225">
        <v>2346071.52</v>
      </c>
      <c r="AD102" s="225">
        <v>3287664.27</v>
      </c>
      <c r="AE102" s="225">
        <v>5235242</v>
      </c>
      <c r="AF102" s="225">
        <v>6318705.8099999996</v>
      </c>
      <c r="AG102" s="225">
        <v>4811558.13</v>
      </c>
      <c r="AH102" s="225">
        <v>2175438.5099999998</v>
      </c>
      <c r="AI102" s="92">
        <v>2402212.25</v>
      </c>
      <c r="AJ102" s="367">
        <v>2015670.02</v>
      </c>
      <c r="AK102" s="91">
        <v>2843955.29</v>
      </c>
      <c r="AL102" s="92">
        <v>2965762.79</v>
      </c>
      <c r="AM102" s="92">
        <v>3551210.57</v>
      </c>
      <c r="AN102" s="92">
        <v>2894304.65</v>
      </c>
      <c r="AO102" s="92">
        <v>3325721.4</v>
      </c>
      <c r="AP102" s="225">
        <v>3117527.17</v>
      </c>
      <c r="AQ102" s="225">
        <v>3136530.75</v>
      </c>
      <c r="AR102" s="225">
        <v>4069154.08</v>
      </c>
      <c r="AS102" s="225">
        <v>7112314.9500000002</v>
      </c>
      <c r="AT102" s="225">
        <v>7792506.9400000004</v>
      </c>
      <c r="AU102" s="92"/>
      <c r="AV102" s="367"/>
      <c r="AW102" s="406">
        <f t="shared" si="324"/>
        <v>-0.13913514479408604</v>
      </c>
      <c r="AX102" s="190">
        <f t="shared" si="324"/>
        <v>-0.12659989268269492</v>
      </c>
      <c r="AY102" s="191">
        <f t="shared" si="324"/>
        <v>-0.18152977995152952</v>
      </c>
      <c r="AZ102" s="191">
        <f t="shared" si="324"/>
        <v>5.5228775956723042E-2</v>
      </c>
      <c r="BA102" s="191">
        <f t="shared" si="324"/>
        <v>1.3052645595855193E-2</v>
      </c>
      <c r="BB102" s="191">
        <f t="shared" si="324"/>
        <v>-5.2595483598422435E-2</v>
      </c>
      <c r="BC102" s="191">
        <f t="shared" si="324"/>
        <v>7.6275748634617252E-2</v>
      </c>
      <c r="BD102" s="191">
        <f t="shared" si="324"/>
        <v>-9.6137879628252418E-2</v>
      </c>
      <c r="BE102" s="191">
        <f t="shared" si="324"/>
        <v>-5.7115690812998998E-2</v>
      </c>
      <c r="BF102" s="191">
        <f t="shared" si="324"/>
        <v>4.5864294741394199E-3</v>
      </c>
      <c r="BG102" s="191">
        <f t="shared" si="325"/>
        <v>-3.7371415034322529E-2</v>
      </c>
      <c r="BH102" s="191">
        <f t="shared" si="325"/>
        <v>-0.16075266113812386</v>
      </c>
      <c r="BI102" s="191">
        <f t="shared" si="325"/>
        <v>0.2910389270898488</v>
      </c>
      <c r="BJ102" s="191">
        <f t="shared" si="325"/>
        <v>3.5618845661630434E-2</v>
      </c>
      <c r="BK102" s="191">
        <f t="shared" si="325"/>
        <v>-2.0224918847257106E-2</v>
      </c>
      <c r="BL102" s="191">
        <f t="shared" si="325"/>
        <v>0.3601845642855398</v>
      </c>
      <c r="BM102" s="191">
        <f t="shared" si="325"/>
        <v>1.0393135614681774</v>
      </c>
      <c r="BN102" s="191">
        <f t="shared" si="325"/>
        <v>1.2939464038232786</v>
      </c>
      <c r="BO102" s="191">
        <f t="shared" si="325"/>
        <v>0.55427964963875009</v>
      </c>
      <c r="BP102" s="314">
        <f t="shared" si="325"/>
        <v>-0.11458663193561197</v>
      </c>
      <c r="BQ102" s="314">
        <f t="shared" si="326"/>
        <v>0.26157275853230327</v>
      </c>
      <c r="BR102" s="314">
        <f t="shared" si="326"/>
        <v>-0.10397980288782745</v>
      </c>
      <c r="BS102" s="314">
        <f t="shared" si="327"/>
        <v>4.958900323441983E-2</v>
      </c>
      <c r="BT102" s="314">
        <f t="shared" si="327"/>
        <v>0.24242911806450426</v>
      </c>
      <c r="BU102" s="314">
        <f t="shared" si="327"/>
        <v>0.15765918658019584</v>
      </c>
      <c r="BV102" s="314">
        <f t="shared" si="327"/>
        <v>0.17885483700656557</v>
      </c>
      <c r="BW102" s="380">
        <f t="shared" si="327"/>
        <v>0.41757033903211949</v>
      </c>
      <c r="BX102" s="380">
        <f t="shared" si="327"/>
        <v>-5.1750144183669973E-2</v>
      </c>
      <c r="BY102" s="380">
        <f t="shared" si="327"/>
        <v>-0.4008814205723441</v>
      </c>
      <c r="BZ102" s="380">
        <f t="shared" si="327"/>
        <v>-0.35601463300282998</v>
      </c>
      <c r="CA102" s="380">
        <f t="shared" si="327"/>
        <v>0.47817292399624411</v>
      </c>
      <c r="CB102" s="380">
        <f t="shared" si="327"/>
        <v>2.5820396228988338</v>
      </c>
      <c r="CC102" s="91">
        <f>O102-C102</f>
        <v>-384023.88000000035</v>
      </c>
      <c r="CD102" s="61">
        <f>P102-D102</f>
        <v>-343640.2799999998</v>
      </c>
      <c r="CE102" s="62">
        <f>Q102-E102</f>
        <v>-531079.89000000013</v>
      </c>
      <c r="CF102" s="62">
        <f>R102-F102</f>
        <v>126505.20999999996</v>
      </c>
      <c r="CG102" s="62">
        <f>S102-G102</f>
        <v>33076.479999999981</v>
      </c>
      <c r="CH102" s="62">
        <f>T102-H102</f>
        <v>-152917.73999999976</v>
      </c>
      <c r="CI102" s="62">
        <f>U102-I102</f>
        <v>219391.35000000009</v>
      </c>
      <c r="CJ102" s="62">
        <f>V102-J102</f>
        <v>-261332.29999999981</v>
      </c>
      <c r="CK102" s="62">
        <f>W102-K102</f>
        <v>-115344.2899999998</v>
      </c>
      <c r="CL102" s="62">
        <f>X102-L102</f>
        <v>10270.439999999944</v>
      </c>
      <c r="CM102" s="62">
        <f>Y102-M102</f>
        <v>-105192.37999999989</v>
      </c>
      <c r="CN102" s="62">
        <f>Z102-N102</f>
        <v>-457228.18000000017</v>
      </c>
      <c r="CO102" s="62">
        <f>AA102-O102</f>
        <v>691524.30000000028</v>
      </c>
      <c r="CP102" s="62">
        <f>AB102-P102</f>
        <v>84443.029999999795</v>
      </c>
      <c r="CQ102" s="62">
        <f>AC102-Q102</f>
        <v>-48428.569999999832</v>
      </c>
      <c r="CR102" s="62">
        <f>AD102-R102</f>
        <v>870592.08999999985</v>
      </c>
      <c r="CS102" s="62">
        <f>AE102-S102</f>
        <v>2668083.08</v>
      </c>
      <c r="CT102" s="62">
        <f>AF102-T102</f>
        <v>3564192.5399999996</v>
      </c>
      <c r="CU102" s="62">
        <f>AG102-U102</f>
        <v>1715874.46</v>
      </c>
      <c r="CV102" s="333">
        <f>AH102-V102</f>
        <v>-281536.49000000022</v>
      </c>
      <c r="CW102" s="333">
        <f>AI102-W102</f>
        <v>498071.37999999989</v>
      </c>
      <c r="CX102" s="331">
        <f>AJ102-X102</f>
        <v>-233910.98999999976</v>
      </c>
      <c r="CY102" s="331">
        <f>AK102-Y102</f>
        <v>134365.83999999985</v>
      </c>
      <c r="CZ102" s="331">
        <f>AL102-Z102</f>
        <v>578694.79</v>
      </c>
      <c r="DA102" s="331">
        <f>AM102-AA102</f>
        <v>483631.94999999972</v>
      </c>
      <c r="DB102" s="331">
        <f>AN102-AB102</f>
        <v>439121.39999999991</v>
      </c>
      <c r="DC102" s="331">
        <f>AO102-AC102</f>
        <v>979649.87999999989</v>
      </c>
      <c r="DD102" s="331">
        <f>AP102-AD102</f>
        <v>-170137.10000000009</v>
      </c>
      <c r="DE102" s="331">
        <f>AQ102-AE102</f>
        <v>-2098711.25</v>
      </c>
      <c r="DF102" s="331">
        <f>AR102-AF102</f>
        <v>-2249551.7299999995</v>
      </c>
      <c r="DG102" s="331">
        <f>AS102-AG102</f>
        <v>2300756.8200000003</v>
      </c>
      <c r="DH102" s="331">
        <f>AT102-AH102</f>
        <v>5617068.4300000006</v>
      </c>
      <c r="DI102" s="348"/>
      <c r="DJ102" s="60">
        <f>IF(ISERROR(GETPIVOTDATA("VALUE",'CSS WK pvt'!$J$2,"DT_FILE",DJ$8,"COMMODITY",DJ$6,"TRIM_CAT",TRIM(B102),"TRIM_LINE",A100))=TRUE,0,GETPIVOTDATA("VALUE",'CSS WK pvt'!$J$2,"DT_FILE",DJ$8,"COMMODITY",DJ$6,"TRIM_CAT",TRIM(B102),"TRIM_LINE",A100))</f>
        <v>7112314</v>
      </c>
    </row>
    <row r="103" spans="1:114" s="37" customFormat="1" x14ac:dyDescent="0.25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58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25">
        <v>11566390.82</v>
      </c>
      <c r="V103" s="225">
        <v>10160608</v>
      </c>
      <c r="W103" s="225">
        <v>8497585.7699999996</v>
      </c>
      <c r="X103" s="258">
        <v>8874045.4700000007</v>
      </c>
      <c r="Y103" s="292">
        <v>9452744.3399999999</v>
      </c>
      <c r="Z103" s="225">
        <v>10025178</v>
      </c>
      <c r="AA103" s="225">
        <v>12694277.310000001</v>
      </c>
      <c r="AB103" s="225">
        <v>9815154.8900000006</v>
      </c>
      <c r="AC103" s="225">
        <v>9258518.4800000004</v>
      </c>
      <c r="AD103" s="225">
        <v>8604170.7799999993</v>
      </c>
      <c r="AE103" s="225">
        <v>9844048</v>
      </c>
      <c r="AF103" s="225">
        <v>11633268.59</v>
      </c>
      <c r="AG103" s="225">
        <v>11293523.82</v>
      </c>
      <c r="AH103" s="225">
        <v>9850767.0999999996</v>
      </c>
      <c r="AI103" s="92">
        <v>10327501.32</v>
      </c>
      <c r="AJ103" s="367">
        <v>9468872.5800000001</v>
      </c>
      <c r="AK103" s="91">
        <v>9475773.8000000007</v>
      </c>
      <c r="AL103" s="92">
        <v>11561128.689999999</v>
      </c>
      <c r="AM103" s="92">
        <v>13199862.02</v>
      </c>
      <c r="AN103" s="92">
        <v>10493291.460000001</v>
      </c>
      <c r="AO103" s="92">
        <v>9720369.9399999995</v>
      </c>
      <c r="AP103" s="225">
        <v>9310201.75</v>
      </c>
      <c r="AQ103" s="225">
        <v>9891525.8300000001</v>
      </c>
      <c r="AR103" s="225">
        <v>11927935.68</v>
      </c>
      <c r="AS103" s="225">
        <v>11036922.199999999</v>
      </c>
      <c r="AT103" s="225">
        <v>11433452.57</v>
      </c>
      <c r="AU103" s="92"/>
      <c r="AV103" s="367"/>
      <c r="AW103" s="406">
        <f t="shared" si="324"/>
        <v>-0.13362846382541052</v>
      </c>
      <c r="AX103" s="190">
        <f t="shared" si="324"/>
        <v>-0.18207717798560377</v>
      </c>
      <c r="AY103" s="191">
        <f t="shared" si="324"/>
        <v>-0.12751279923225964</v>
      </c>
      <c r="AZ103" s="191">
        <f t="shared" si="324"/>
        <v>1.7902121139372874E-2</v>
      </c>
      <c r="BA103" s="191">
        <f t="shared" si="324"/>
        <v>-4.8808466357509522E-3</v>
      </c>
      <c r="BB103" s="191">
        <f t="shared" si="324"/>
        <v>-3.97560678791316E-2</v>
      </c>
      <c r="BC103" s="191">
        <f t="shared" si="324"/>
        <v>0.12551536870882332</v>
      </c>
      <c r="BD103" s="191">
        <f t="shared" si="324"/>
        <v>-3.9408291553812959E-2</v>
      </c>
      <c r="BE103" s="191">
        <f t="shared" si="324"/>
        <v>6.6397878717024336E-2</v>
      </c>
      <c r="BF103" s="191">
        <f t="shared" si="324"/>
        <v>-2.4738499981161909E-2</v>
      </c>
      <c r="BG103" s="191">
        <f t="shared" si="325"/>
        <v>-0.15121230279396791</v>
      </c>
      <c r="BH103" s="191">
        <f t="shared" si="325"/>
        <v>-2.1408570602042803E-2</v>
      </c>
      <c r="BI103" s="191">
        <f t="shared" si="325"/>
        <v>0.28159764381310376</v>
      </c>
      <c r="BJ103" s="191">
        <f t="shared" si="325"/>
        <v>0.18958691702604272</v>
      </c>
      <c r="BK103" s="191">
        <f t="shared" si="325"/>
        <v>6.945444574519602E-2</v>
      </c>
      <c r="BL103" s="191">
        <f t="shared" si="325"/>
        <v>6.6679117621223249E-2</v>
      </c>
      <c r="BM103" s="191">
        <f t="shared" si="325"/>
        <v>9.4239102429875737E-2</v>
      </c>
      <c r="BN103" s="191">
        <f t="shared" si="325"/>
        <v>7.9905902330375936E-2</v>
      </c>
      <c r="BO103" s="191">
        <f t="shared" si="325"/>
        <v>-2.359136953319722E-2</v>
      </c>
      <c r="BP103" s="314">
        <f t="shared" si="325"/>
        <v>-3.0494326717456315E-2</v>
      </c>
      <c r="BQ103" s="314">
        <f t="shared" si="326"/>
        <v>0.21534534625827034</v>
      </c>
      <c r="BR103" s="314">
        <f t="shared" si="326"/>
        <v>6.7029982211709291E-2</v>
      </c>
      <c r="BS103" s="314">
        <f t="shared" si="327"/>
        <v>2.4362723852109276E-3</v>
      </c>
      <c r="BT103" s="314">
        <f t="shared" si="327"/>
        <v>0.15320931857768505</v>
      </c>
      <c r="BU103" s="314">
        <f t="shared" si="327"/>
        <v>3.9827766296055417E-2</v>
      </c>
      <c r="BV103" s="314">
        <f t="shared" si="327"/>
        <v>6.9090766024579794E-2</v>
      </c>
      <c r="BW103" s="380">
        <f t="shared" si="327"/>
        <v>4.9883948603405392E-2</v>
      </c>
      <c r="BX103" s="380">
        <f t="shared" si="327"/>
        <v>8.2056828955689415E-2</v>
      </c>
      <c r="BY103" s="380">
        <f t="shared" si="327"/>
        <v>4.8229986282066154E-3</v>
      </c>
      <c r="BZ103" s="380">
        <f t="shared" si="327"/>
        <v>2.5329690251740321E-2</v>
      </c>
      <c r="CA103" s="380">
        <f t="shared" si="327"/>
        <v>-2.2721129745667021E-2</v>
      </c>
      <c r="CB103" s="380">
        <f t="shared" si="327"/>
        <v>0.16066621552751975</v>
      </c>
      <c r="CC103" s="91">
        <f>O103-C103</f>
        <v>-1527745.7400000002</v>
      </c>
      <c r="CD103" s="61">
        <f>P103-D103</f>
        <v>-1836725.12</v>
      </c>
      <c r="CE103" s="62">
        <f>Q103-E103</f>
        <v>-1265242.9400000013</v>
      </c>
      <c r="CF103" s="62">
        <f>R103-F103</f>
        <v>141864.49000000022</v>
      </c>
      <c r="CG103" s="62">
        <f>S103-G103</f>
        <v>-44124.679999999702</v>
      </c>
      <c r="CH103" s="62">
        <f>T103-H103</f>
        <v>-446002.91000000015</v>
      </c>
      <c r="CI103" s="62">
        <f>U103-I103</f>
        <v>1289862.2699999996</v>
      </c>
      <c r="CJ103" s="62">
        <f>V103-J103</f>
        <v>-416839.11999999918</v>
      </c>
      <c r="CK103" s="62">
        <f>W103-K103</f>
        <v>529091.13999999966</v>
      </c>
      <c r="CL103" s="62">
        <f>X103-L103</f>
        <v>-225099.18999999948</v>
      </c>
      <c r="CM103" s="62">
        <f>Y103-M103</f>
        <v>-1684015.0299999993</v>
      </c>
      <c r="CN103" s="62">
        <f>Z103-N103</f>
        <v>-219320.06000000052</v>
      </c>
      <c r="CO103" s="62">
        <f>AA103-O103</f>
        <v>2789236.2300000004</v>
      </c>
      <c r="CP103" s="62">
        <f>AB103-P103</f>
        <v>1564261.4500000002</v>
      </c>
      <c r="CQ103" s="62">
        <f>AC103-Q103</f>
        <v>601283.46000000089</v>
      </c>
      <c r="CR103" s="62">
        <f>AD103-R103</f>
        <v>537854.82999999914</v>
      </c>
      <c r="CS103" s="62">
        <f>AE103-S103</f>
        <v>847798.48000000045</v>
      </c>
      <c r="CT103" s="62">
        <f>AF103-T103</f>
        <v>860785.01999999955</v>
      </c>
      <c r="CU103" s="62">
        <f>AG103-U103</f>
        <v>-272867</v>
      </c>
      <c r="CV103" s="333">
        <f>AH103-V103</f>
        <v>-309840.90000000037</v>
      </c>
      <c r="CW103" s="333">
        <f>AI103-W103</f>
        <v>1829915.5500000007</v>
      </c>
      <c r="CX103" s="331">
        <f>AJ103-X103</f>
        <v>594827.1099999994</v>
      </c>
      <c r="CY103" s="331">
        <f>AK103-Y103</f>
        <v>23029.460000000894</v>
      </c>
      <c r="CZ103" s="331">
        <f>AL103-Z103</f>
        <v>1535950.6899999995</v>
      </c>
      <c r="DA103" s="331">
        <f>AM103-AA103</f>
        <v>505584.70999999903</v>
      </c>
      <c r="DB103" s="331">
        <f>AN103-AB103</f>
        <v>678136.5700000003</v>
      </c>
      <c r="DC103" s="331">
        <f>AO103-AC103</f>
        <v>461851.45999999903</v>
      </c>
      <c r="DD103" s="331">
        <f>AP103-AD103</f>
        <v>706030.97000000067</v>
      </c>
      <c r="DE103" s="331">
        <f>AQ103-AE103</f>
        <v>47477.830000000075</v>
      </c>
      <c r="DF103" s="331">
        <f>AR103-AF103</f>
        <v>294667.08999999985</v>
      </c>
      <c r="DG103" s="331">
        <f>AS103-AG103</f>
        <v>-256601.62000000104</v>
      </c>
      <c r="DH103" s="331">
        <f>AT103-AH103</f>
        <v>1582685.4700000007</v>
      </c>
      <c r="DI103" s="348"/>
      <c r="DJ103" s="60">
        <f>IF(ISERROR(GETPIVOTDATA("VALUE",'CSS WK pvt'!$J$2,"DT_FILE",DJ$8,"COMMODITY",DJ$6,"TRIM_CAT",TRIM(B103),"TRIM_LINE",A100))=TRUE,0,GETPIVOTDATA("VALUE",'CSS WK pvt'!$J$2,"DT_FILE",DJ$8,"COMMODITY",DJ$6,"TRIM_CAT",TRIM(B103),"TRIM_LINE",A100))</f>
        <v>11037390</v>
      </c>
    </row>
    <row r="104" spans="1:114" s="37" customFormat="1" x14ac:dyDescent="0.25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58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25">
        <v>20298578.23</v>
      </c>
      <c r="V104" s="225">
        <v>17392573</v>
      </c>
      <c r="W104" s="225">
        <v>14179009.93</v>
      </c>
      <c r="X104" s="258">
        <v>13958632.050000001</v>
      </c>
      <c r="Y104" s="292">
        <v>15381237.210000001</v>
      </c>
      <c r="Z104" s="225">
        <v>15921715</v>
      </c>
      <c r="AA104" s="225">
        <v>21215270.329999998</v>
      </c>
      <c r="AB104" s="225">
        <v>15976881.550000001</v>
      </c>
      <c r="AC104" s="225">
        <v>15887649.77</v>
      </c>
      <c r="AD104" s="225">
        <v>15033292.050000001</v>
      </c>
      <c r="AE104" s="225">
        <v>16781576</v>
      </c>
      <c r="AF104" s="225">
        <v>19339368.940000001</v>
      </c>
      <c r="AG104" s="225">
        <v>18571049.739999998</v>
      </c>
      <c r="AH104" s="225">
        <v>14368607.67</v>
      </c>
      <c r="AI104" s="92">
        <v>17957648.469999999</v>
      </c>
      <c r="AJ104" s="367">
        <v>15907797.51</v>
      </c>
      <c r="AK104" s="91">
        <v>14108023.26</v>
      </c>
      <c r="AL104" s="92">
        <v>18215598.489999998</v>
      </c>
      <c r="AM104" s="92">
        <v>20458844.489999998</v>
      </c>
      <c r="AN104" s="92">
        <v>17628121.77</v>
      </c>
      <c r="AO104" s="92">
        <v>16403954.039999999</v>
      </c>
      <c r="AP104" s="225">
        <v>16122760.57</v>
      </c>
      <c r="AQ104" s="225">
        <v>15702202.880000001</v>
      </c>
      <c r="AR104" s="225">
        <v>18080043.539999999</v>
      </c>
      <c r="AS104" s="225">
        <v>17559503.870000001</v>
      </c>
      <c r="AT104" s="225">
        <v>18275740.07</v>
      </c>
      <c r="AU104" s="92"/>
      <c r="AV104" s="367"/>
      <c r="AW104" s="406">
        <f t="shared" si="324"/>
        <v>-7.3641574939131954E-2</v>
      </c>
      <c r="AX104" s="190">
        <f t="shared" si="324"/>
        <v>-0.22234456211981435</v>
      </c>
      <c r="AY104" s="191">
        <f t="shared" si="324"/>
        <v>-0.13342503405577283</v>
      </c>
      <c r="AZ104" s="191">
        <f t="shared" si="324"/>
        <v>-3.1349332838003069E-3</v>
      </c>
      <c r="BA104" s="191">
        <f t="shared" si="324"/>
        <v>2.8608314682857475E-2</v>
      </c>
      <c r="BB104" s="191">
        <f t="shared" si="324"/>
        <v>-5.3520989506947947E-2</v>
      </c>
      <c r="BC104" s="191">
        <f t="shared" si="324"/>
        <v>0.22876256830592209</v>
      </c>
      <c r="BD104" s="191">
        <f t="shared" si="324"/>
        <v>-1.1861046839135314E-3</v>
      </c>
      <c r="BE104" s="191">
        <f t="shared" si="324"/>
        <v>8.3966996291378285E-2</v>
      </c>
      <c r="BF104" s="191">
        <f t="shared" si="324"/>
        <v>-4.5799282970796704E-2</v>
      </c>
      <c r="BG104" s="191">
        <f t="shared" si="325"/>
        <v>-0.14248738832818253</v>
      </c>
      <c r="BH104" s="191">
        <f t="shared" si="325"/>
        <v>-3.5174157399667325E-2</v>
      </c>
      <c r="BI104" s="191">
        <f t="shared" si="325"/>
        <v>0.26667530399052697</v>
      </c>
      <c r="BJ104" s="191">
        <f t="shared" si="325"/>
        <v>0.23583339471356535</v>
      </c>
      <c r="BK104" s="191">
        <f t="shared" si="325"/>
        <v>3.1879840669538174E-2</v>
      </c>
      <c r="BL104" s="191">
        <f t="shared" si="325"/>
        <v>7.1451026653366431E-2</v>
      </c>
      <c r="BM104" s="191">
        <f t="shared" si="325"/>
        <v>5.7996557161201646E-2</v>
      </c>
      <c r="BN104" s="191">
        <f t="shared" si="325"/>
        <v>0.11602721920859058</v>
      </c>
      <c r="BO104" s="191">
        <f t="shared" si="325"/>
        <v>-8.5105886255955873E-2</v>
      </c>
      <c r="BP104" s="314">
        <f t="shared" si="325"/>
        <v>-0.17386532343431879</v>
      </c>
      <c r="BQ104" s="314">
        <f t="shared" si="326"/>
        <v>0.26649523194176922</v>
      </c>
      <c r="BR104" s="314">
        <f t="shared" si="326"/>
        <v>0.13963871624512081</v>
      </c>
      <c r="BS104" s="314">
        <f t="shared" si="327"/>
        <v>-8.2777083053646047E-2</v>
      </c>
      <c r="BT104" s="314">
        <f t="shared" si="327"/>
        <v>0.14407263853171587</v>
      </c>
      <c r="BU104" s="314">
        <f t="shared" si="327"/>
        <v>-3.5654782061879102E-2</v>
      </c>
      <c r="BV104" s="314">
        <f t="shared" si="327"/>
        <v>0.10335184715693149</v>
      </c>
      <c r="BW104" s="380">
        <f t="shared" si="327"/>
        <v>3.249720867934261E-2</v>
      </c>
      <c r="BX104" s="380">
        <f t="shared" si="327"/>
        <v>7.2470388812808276E-2</v>
      </c>
      <c r="BY104" s="380">
        <f t="shared" si="327"/>
        <v>-6.4318936433622159E-2</v>
      </c>
      <c r="BZ104" s="380">
        <f t="shared" si="327"/>
        <v>-6.5117191978033701E-2</v>
      </c>
      <c r="CA104" s="380">
        <f t="shared" si="327"/>
        <v>-5.4468965629941683E-2</v>
      </c>
      <c r="CB104" s="380">
        <f t="shared" si="327"/>
        <v>0.27192143384620648</v>
      </c>
      <c r="CC104" s="91">
        <f>O104-C104</f>
        <v>-1331457.4099999983</v>
      </c>
      <c r="CD104" s="61">
        <f>P104-D104</f>
        <v>-3696335.540000001</v>
      </c>
      <c r="CE104" s="62">
        <f>Q104-E104</f>
        <v>-2370618.7400000002</v>
      </c>
      <c r="CF104" s="62">
        <f>R104-F104</f>
        <v>-44123.88000000082</v>
      </c>
      <c r="CG104" s="62">
        <f>S104-G104</f>
        <v>441154.52000000142</v>
      </c>
      <c r="CH104" s="62">
        <f>T104-H104</f>
        <v>-979897.52000000328</v>
      </c>
      <c r="CI104" s="62">
        <f>U104-I104</f>
        <v>3779049.76</v>
      </c>
      <c r="CJ104" s="62">
        <f>V104-J104</f>
        <v>-20653.910000000149</v>
      </c>
      <c r="CK104" s="62">
        <f>W104-K104</f>
        <v>1098344.209999999</v>
      </c>
      <c r="CL104" s="62">
        <f>X104-L104</f>
        <v>-669979.93999999948</v>
      </c>
      <c r="CM104" s="62">
        <f>Y104-M104</f>
        <v>-2555801.8499999978</v>
      </c>
      <c r="CN104" s="62">
        <f>Z104-N104</f>
        <v>-580449.74000000022</v>
      </c>
      <c r="CO104" s="62">
        <f>AA104-O104</f>
        <v>4466486.9099999983</v>
      </c>
      <c r="CP104" s="62">
        <f>AB104-P104</f>
        <v>3048859.3600000013</v>
      </c>
      <c r="CQ104" s="62">
        <f>AC104-Q104</f>
        <v>490847.59999999963</v>
      </c>
      <c r="CR104" s="62">
        <f>AD104-R104</f>
        <v>1002513.5300000012</v>
      </c>
      <c r="CS104" s="62">
        <f>AE104-S104</f>
        <v>919921.3599999994</v>
      </c>
      <c r="CT104" s="62">
        <f>AF104-T104</f>
        <v>2010607.950000003</v>
      </c>
      <c r="CU104" s="62">
        <f>AG104-U104</f>
        <v>-1727528.4900000021</v>
      </c>
      <c r="CV104" s="333">
        <f>AH104-V104</f>
        <v>-3023965.33</v>
      </c>
      <c r="CW104" s="333">
        <f>AI104-W104</f>
        <v>3778638.5399999991</v>
      </c>
      <c r="CX104" s="331">
        <f>AJ104-X104</f>
        <v>1949165.459999999</v>
      </c>
      <c r="CY104" s="331">
        <f>AK104-Y104</f>
        <v>-1273213.9500000011</v>
      </c>
      <c r="CZ104" s="331">
        <f>AL104-Z104</f>
        <v>2293883.4899999984</v>
      </c>
      <c r="DA104" s="331">
        <f>AM104-AA104</f>
        <v>-756425.83999999985</v>
      </c>
      <c r="DB104" s="331">
        <f>AN104-AB104</f>
        <v>1651240.2199999988</v>
      </c>
      <c r="DC104" s="331">
        <f>AO104-AC104</f>
        <v>516304.26999999955</v>
      </c>
      <c r="DD104" s="331">
        <f>AP104-AD104</f>
        <v>1089468.5199999996</v>
      </c>
      <c r="DE104" s="331">
        <f>AQ104-AE104</f>
        <v>-1079373.1199999992</v>
      </c>
      <c r="DF104" s="331">
        <f>AR104-AF104</f>
        <v>-1259325.4000000022</v>
      </c>
      <c r="DG104" s="331">
        <f>AS104-AG104</f>
        <v>-1011545.8699999973</v>
      </c>
      <c r="DH104" s="331">
        <f>AT104-AH104</f>
        <v>3907132.4000000004</v>
      </c>
      <c r="DI104" s="348"/>
      <c r="DJ104" s="60">
        <f>IF(ISERROR(GETPIVOTDATA("VALUE",'CSS WK pvt'!$J$2,"DT_FILE",DJ$8,"COMMODITY",DJ$6,"TRIM_CAT",TRIM(B104),"TRIM_LINE",A100))=TRUE,0,GETPIVOTDATA("VALUE",'CSS WK pvt'!$J$2,"DT_FILE",DJ$8,"COMMODITY",DJ$6,"TRIM_CAT",TRIM(B104),"TRIM_LINE",A100))</f>
        <v>17559503</v>
      </c>
    </row>
    <row r="105" spans="1:114" s="37" customFormat="1" x14ac:dyDescent="0.25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58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25">
        <v>25364054.59</v>
      </c>
      <c r="V105" s="225">
        <v>19897467</v>
      </c>
      <c r="W105" s="225">
        <v>17441269.780000001</v>
      </c>
      <c r="X105" s="258">
        <v>18005764.199999999</v>
      </c>
      <c r="Y105" s="292">
        <v>20043892.41</v>
      </c>
      <c r="Z105" s="225">
        <v>19650385</v>
      </c>
      <c r="AA105" s="225">
        <v>24691259.059999999</v>
      </c>
      <c r="AB105" s="225">
        <v>20684997.870000001</v>
      </c>
      <c r="AC105" s="225">
        <v>18484466.289999999</v>
      </c>
      <c r="AD105" s="225">
        <v>16971838.98</v>
      </c>
      <c r="AE105" s="225">
        <v>19717719</v>
      </c>
      <c r="AF105" s="225">
        <v>23065443.829999998</v>
      </c>
      <c r="AG105" s="225">
        <v>21764647.760000002</v>
      </c>
      <c r="AH105" s="225">
        <v>18987006.210000001</v>
      </c>
      <c r="AI105" s="92">
        <v>20610359.120000001</v>
      </c>
      <c r="AJ105" s="367">
        <v>19048908.640000001</v>
      </c>
      <c r="AK105" s="91">
        <v>16271253.59</v>
      </c>
      <c r="AL105" s="92">
        <v>24525213.120000001</v>
      </c>
      <c r="AM105" s="92">
        <v>28176226.329999998</v>
      </c>
      <c r="AN105" s="92">
        <v>21046705.280000001</v>
      </c>
      <c r="AO105" s="92">
        <v>20846831.82</v>
      </c>
      <c r="AP105" s="225">
        <v>18884866.379999999</v>
      </c>
      <c r="AQ105" s="225">
        <v>18482546.050000001</v>
      </c>
      <c r="AR105" s="225">
        <v>22869815.530000001</v>
      </c>
      <c r="AS105" s="225">
        <v>23928693.440000001</v>
      </c>
      <c r="AT105" s="225">
        <v>24535087.379999999</v>
      </c>
      <c r="AU105" s="92"/>
      <c r="AV105" s="367"/>
      <c r="AW105" s="406">
        <f t="shared" si="324"/>
        <v>-7.9957405593015424E-2</v>
      </c>
      <c r="AX105" s="190">
        <f t="shared" si="324"/>
        <v>-0.19324537172239159</v>
      </c>
      <c r="AY105" s="191">
        <f t="shared" si="324"/>
        <v>-0.14693647414725317</v>
      </c>
      <c r="AZ105" s="191">
        <f t="shared" si="324"/>
        <v>-4.536742048133352E-2</v>
      </c>
      <c r="BA105" s="191">
        <f t="shared" si="324"/>
        <v>1.4134264112405872E-2</v>
      </c>
      <c r="BB105" s="191">
        <f t="shared" si="324"/>
        <v>-0.18879077326554403</v>
      </c>
      <c r="BC105" s="191">
        <f t="shared" si="324"/>
        <v>0.32403030581290365</v>
      </c>
      <c r="BD105" s="191">
        <f t="shared" si="324"/>
        <v>-8.0051782867178969E-2</v>
      </c>
      <c r="BE105" s="191">
        <f t="shared" si="324"/>
        <v>-5.9395681713702402E-2</v>
      </c>
      <c r="BF105" s="191">
        <f t="shared" si="324"/>
        <v>-1.84648814408859E-2</v>
      </c>
      <c r="BG105" s="191">
        <f t="shared" si="325"/>
        <v>-4.8156671323822398E-2</v>
      </c>
      <c r="BH105" s="191">
        <f t="shared" si="325"/>
        <v>-4.5459126641147242E-3</v>
      </c>
      <c r="BI105" s="191">
        <f t="shared" si="325"/>
        <v>0.28197982473604311</v>
      </c>
      <c r="BJ105" s="191">
        <f t="shared" si="325"/>
        <v>0.3208888753539717</v>
      </c>
      <c r="BK105" s="191">
        <f t="shared" si="325"/>
        <v>-4.1590650495328882E-2</v>
      </c>
      <c r="BL105" s="191">
        <f t="shared" si="325"/>
        <v>2.3085762862718413E-2</v>
      </c>
      <c r="BM105" s="191">
        <f t="shared" si="325"/>
        <v>-7.9945808584756927E-3</v>
      </c>
      <c r="BN105" s="191">
        <f t="shared" si="325"/>
        <v>0.1906801726938584</v>
      </c>
      <c r="BO105" s="191">
        <f t="shared" si="325"/>
        <v>-0.14190975726014624</v>
      </c>
      <c r="BP105" s="314">
        <f t="shared" si="325"/>
        <v>-4.5757622817014801E-2</v>
      </c>
      <c r="BQ105" s="314">
        <f t="shared" si="326"/>
        <v>0.18170060895646553</v>
      </c>
      <c r="BR105" s="314">
        <f t="shared" si="326"/>
        <v>5.7933916517689449E-2</v>
      </c>
      <c r="BS105" s="314">
        <f t="shared" si="327"/>
        <v>-0.18821887200501095</v>
      </c>
      <c r="BT105" s="314">
        <f t="shared" si="327"/>
        <v>0.24807799541841044</v>
      </c>
      <c r="BU105" s="314">
        <f t="shared" si="327"/>
        <v>0.14114174014097439</v>
      </c>
      <c r="BV105" s="314">
        <f t="shared" si="327"/>
        <v>1.7486461070638733E-2</v>
      </c>
      <c r="BW105" s="380">
        <f t="shared" si="327"/>
        <v>0.1278027449068426</v>
      </c>
      <c r="BX105" s="380">
        <f t="shared" si="327"/>
        <v>0.11271774392005211</v>
      </c>
      <c r="BY105" s="380">
        <f t="shared" si="327"/>
        <v>-6.2642790984088939E-2</v>
      </c>
      <c r="BZ105" s="380">
        <f t="shared" si="327"/>
        <v>-8.4814452928737346E-3</v>
      </c>
      <c r="CA105" s="380">
        <f t="shared" si="327"/>
        <v>9.9429391362683806E-2</v>
      </c>
      <c r="CB105" s="380">
        <f t="shared" si="327"/>
        <v>0.2922041057256281</v>
      </c>
      <c r="CC105" s="91">
        <f>O105-C105</f>
        <v>-1673835.620000001</v>
      </c>
      <c r="CD105" s="61">
        <f>P105-D105</f>
        <v>-3751084.379999999</v>
      </c>
      <c r="CE105" s="62">
        <f>Q105-E105</f>
        <v>-3322034.3200000003</v>
      </c>
      <c r="CF105" s="62">
        <f>R105-F105</f>
        <v>-788360.21000000089</v>
      </c>
      <c r="CG105" s="62">
        <f>S105-G105</f>
        <v>277025.90000000224</v>
      </c>
      <c r="CH105" s="62">
        <f>T105-H105</f>
        <v>-4508318.370000001</v>
      </c>
      <c r="CI105" s="62">
        <f>U105-I105</f>
        <v>6207352.1499999985</v>
      </c>
      <c r="CJ105" s="62">
        <f>V105-J105</f>
        <v>-1731431.9200000018</v>
      </c>
      <c r="CK105" s="62">
        <f>W105-K105</f>
        <v>-1101351.6400000006</v>
      </c>
      <c r="CL105" s="62">
        <f>X105-L105</f>
        <v>-338728.8900000006</v>
      </c>
      <c r="CM105" s="62">
        <f>Y105-M105</f>
        <v>-1014081.9499999993</v>
      </c>
      <c r="CN105" s="62">
        <f>Z105-N105</f>
        <v>-89736.870000001043</v>
      </c>
      <c r="CO105" s="62">
        <f>AA105-O105</f>
        <v>5431003.4899999984</v>
      </c>
      <c r="CP105" s="62">
        <f>AB105-P105</f>
        <v>5025090.1700000018</v>
      </c>
      <c r="CQ105" s="62">
        <f>AC105-Q105</f>
        <v>-802142.6099999994</v>
      </c>
      <c r="CR105" s="62">
        <f>AD105-R105</f>
        <v>382966.76999999955</v>
      </c>
      <c r="CS105" s="62">
        <f>AE105-S105</f>
        <v>-158905.28000000119</v>
      </c>
      <c r="CT105" s="62">
        <f>AF105-T105</f>
        <v>3693790.25</v>
      </c>
      <c r="CU105" s="62">
        <f>AG105-U105</f>
        <v>-3599406.8299999982</v>
      </c>
      <c r="CV105" s="333">
        <f>AH105-V105</f>
        <v>-910460.78999999911</v>
      </c>
      <c r="CW105" s="333">
        <f>AI105-W105</f>
        <v>3169089.34</v>
      </c>
      <c r="CX105" s="331">
        <f>AJ105-X105</f>
        <v>1043144.4400000013</v>
      </c>
      <c r="CY105" s="331">
        <f>AK105-Y105</f>
        <v>-3772638.8200000003</v>
      </c>
      <c r="CZ105" s="331">
        <f>AL105-Z105</f>
        <v>4874828.120000001</v>
      </c>
      <c r="DA105" s="331">
        <f>AM105-AA105</f>
        <v>3484967.2699999996</v>
      </c>
      <c r="DB105" s="331">
        <f>AN105-AB105</f>
        <v>361707.41000000015</v>
      </c>
      <c r="DC105" s="331">
        <f>AO105-AC105</f>
        <v>2362365.5300000012</v>
      </c>
      <c r="DD105" s="331">
        <f>AP105-AD105</f>
        <v>1913027.3999999985</v>
      </c>
      <c r="DE105" s="331">
        <f>AQ105-AE105</f>
        <v>-1235172.9499999993</v>
      </c>
      <c r="DF105" s="331">
        <f>AR105-AF105</f>
        <v>-195628.29999999702</v>
      </c>
      <c r="DG105" s="331">
        <f>AS105-AG105</f>
        <v>2164045.6799999997</v>
      </c>
      <c r="DH105" s="331">
        <f>AT105-AH105</f>
        <v>5548081.1699999981</v>
      </c>
      <c r="DI105" s="348"/>
      <c r="DJ105" s="60">
        <f>IF(ISERROR(GETPIVOTDATA("VALUE",'CSS WK pvt'!$J$2,"DT_FILE",DJ$8,"COMMODITY",DJ$6,"TRIM_CAT",TRIM(B105),"TRIM_LINE",A100))=TRUE,0,GETPIVOTDATA("VALUE",'CSS WK pvt'!$J$2,"DT_FILE",DJ$8,"COMMODITY",DJ$6,"TRIM_CAT",TRIM(B105),"TRIM_LINE",A100))</f>
        <v>23928693</v>
      </c>
    </row>
    <row r="106" spans="1:114" s="122" customFormat="1" x14ac:dyDescent="0.25">
      <c r="A106" s="140"/>
      <c r="B106" s="38" t="s">
        <v>35</v>
      </c>
      <c r="C106" s="123">
        <f>SUM(C101:C105)</f>
        <v>100881833.25</v>
      </c>
      <c r="D106" s="124">
        <f t="shared" ref="D106:DJ106" si="328">SUM(D101:D105)</f>
        <v>92808926.170000002</v>
      </c>
      <c r="E106" s="124">
        <f t="shared" si="328"/>
        <v>94067972.61999999</v>
      </c>
      <c r="F106" s="125">
        <f t="shared" si="328"/>
        <v>76860960.069999993</v>
      </c>
      <c r="G106" s="124">
        <f t="shared" si="328"/>
        <v>90097501.629999995</v>
      </c>
      <c r="H106" s="124">
        <f t="shared" si="328"/>
        <v>114570681.45</v>
      </c>
      <c r="I106" s="124">
        <f t="shared" si="328"/>
        <v>105699545.8</v>
      </c>
      <c r="J106" s="124">
        <f t="shared" si="328"/>
        <v>102334721.09999999</v>
      </c>
      <c r="K106" s="124">
        <f t="shared" si="328"/>
        <v>79346939.629999995</v>
      </c>
      <c r="L106" s="259">
        <f t="shared" si="328"/>
        <v>88413412.420000002</v>
      </c>
      <c r="M106" s="125">
        <f t="shared" si="328"/>
        <v>105117689.00999999</v>
      </c>
      <c r="N106" s="124">
        <f t="shared" si="328"/>
        <v>97634129.780000001</v>
      </c>
      <c r="O106" s="125">
        <f t="shared" si="328"/>
        <v>97135339.590000004</v>
      </c>
      <c r="P106" s="124">
        <f t="shared" si="328"/>
        <v>83013186.349999994</v>
      </c>
      <c r="Q106" s="124">
        <f t="shared" si="328"/>
        <v>88259637.979999989</v>
      </c>
      <c r="R106" s="124">
        <f t="shared" si="328"/>
        <v>83469383.229999989</v>
      </c>
      <c r="S106" s="124">
        <f t="shared" si="328"/>
        <v>98712542.219999999</v>
      </c>
      <c r="T106" s="124">
        <f t="shared" si="328"/>
        <v>116287872.45999998</v>
      </c>
      <c r="U106" s="124">
        <f t="shared" si="328"/>
        <v>124407739.48</v>
      </c>
      <c r="V106" s="124">
        <f t="shared" si="328"/>
        <v>103496280</v>
      </c>
      <c r="W106" s="124">
        <f t="shared" si="328"/>
        <v>86633913.75</v>
      </c>
      <c r="X106" s="259">
        <f t="shared" si="328"/>
        <v>89255313.459999993</v>
      </c>
      <c r="Y106" s="125">
        <f t="shared" si="328"/>
        <v>100237864.09999999</v>
      </c>
      <c r="Z106" s="124">
        <f t="shared" si="328"/>
        <v>100266037</v>
      </c>
      <c r="AA106" s="124">
        <f t="shared" si="328"/>
        <v>123288603.44</v>
      </c>
      <c r="AB106" s="124">
        <f t="shared" si="328"/>
        <v>96558981.460000008</v>
      </c>
      <c r="AC106" s="124">
        <f t="shared" si="328"/>
        <v>87267028.460000008</v>
      </c>
      <c r="AD106" s="124">
        <f t="shared" si="328"/>
        <v>89464641.280000016</v>
      </c>
      <c r="AE106" s="124">
        <f t="shared" si="328"/>
        <v>105944057</v>
      </c>
      <c r="AF106" s="124">
        <f t="shared" si="328"/>
        <v>124233992.94</v>
      </c>
      <c r="AG106" s="124">
        <f t="shared" si="328"/>
        <v>119213771.62</v>
      </c>
      <c r="AH106" s="124">
        <f t="shared" ref="AH106:AM106" si="329">SUM(AH101:AH105)</f>
        <v>102383446.49000001</v>
      </c>
      <c r="AI106" s="124">
        <f t="shared" si="329"/>
        <v>100899553.31</v>
      </c>
      <c r="AJ106" s="368">
        <f t="shared" si="329"/>
        <v>93428679.890000001</v>
      </c>
      <c r="AK106" s="123">
        <f t="shared" si="329"/>
        <v>95015879.220000014</v>
      </c>
      <c r="AL106" s="124">
        <f t="shared" si="329"/>
        <v>113837261.03</v>
      </c>
      <c r="AM106" s="124">
        <f t="shared" si="329"/>
        <v>126083825.97</v>
      </c>
      <c r="AN106" s="124">
        <f t="shared" ref="AN106:AT106" si="330">SUM(AN101:AN105)</f>
        <v>100981519.08</v>
      </c>
      <c r="AO106" s="124">
        <f t="shared" si="330"/>
        <v>94529115.819999993</v>
      </c>
      <c r="AP106" s="124">
        <f t="shared" si="330"/>
        <v>89815845.049999997</v>
      </c>
      <c r="AQ106" s="124">
        <f t="shared" si="330"/>
        <v>95400875.669999987</v>
      </c>
      <c r="AR106" s="124">
        <f t="shared" si="330"/>
        <v>124651698.50999999</v>
      </c>
      <c r="AS106" s="124">
        <f t="shared" si="330"/>
        <v>113855058.25</v>
      </c>
      <c r="AT106" s="124">
        <f t="shared" si="330"/>
        <v>118680829.38999999</v>
      </c>
      <c r="AU106" s="368">
        <f t="shared" ref="AU106:AV106" si="331">SUM(AU101:AU105)</f>
        <v>0</v>
      </c>
      <c r="AV106" s="368">
        <f t="shared" si="331"/>
        <v>0</v>
      </c>
      <c r="AW106" s="407">
        <f t="shared" si="324"/>
        <v>-3.7137446250759883E-2</v>
      </c>
      <c r="AX106" s="192">
        <f t="shared" si="324"/>
        <v>-0.10554738885844829</v>
      </c>
      <c r="AY106" s="193">
        <f t="shared" si="324"/>
        <v>-6.1746144604003919E-2</v>
      </c>
      <c r="AZ106" s="193">
        <f t="shared" si="324"/>
        <v>8.5978930707884371E-2</v>
      </c>
      <c r="BA106" s="193">
        <f t="shared" si="324"/>
        <v>9.5619084149292682E-2</v>
      </c>
      <c r="BB106" s="193">
        <f t="shared" si="324"/>
        <v>1.4988049196070968E-2</v>
      </c>
      <c r="BC106" s="193">
        <f t="shared" si="324"/>
        <v>0.17699407824702315</v>
      </c>
      <c r="BD106" s="193">
        <f t="shared" si="324"/>
        <v>1.1350584508506624E-2</v>
      </c>
      <c r="BE106" s="193">
        <f t="shared" si="324"/>
        <v>9.1836864206479102E-2</v>
      </c>
      <c r="BF106" s="193">
        <f t="shared" si="324"/>
        <v>9.5223226539500154E-3</v>
      </c>
      <c r="BG106" s="193">
        <f t="shared" si="325"/>
        <v>-4.6422490410113294E-2</v>
      </c>
      <c r="BH106" s="193">
        <f t="shared" si="325"/>
        <v>2.6956835954092106E-2</v>
      </c>
      <c r="BI106" s="193">
        <f t="shared" si="325"/>
        <v>0.2692456109217376</v>
      </c>
      <c r="BJ106" s="193">
        <f t="shared" si="325"/>
        <v>0.16317642660875908</v>
      </c>
      <c r="BK106" s="193">
        <f t="shared" si="325"/>
        <v>-1.1246471691000029E-2</v>
      </c>
      <c r="BL106" s="193">
        <f t="shared" si="325"/>
        <v>7.1825833832749014E-2</v>
      </c>
      <c r="BM106" s="193">
        <f t="shared" si="325"/>
        <v>7.3258317710865675E-2</v>
      </c>
      <c r="BN106" s="193">
        <f t="shared" si="325"/>
        <v>6.8331463220580285E-2</v>
      </c>
      <c r="BO106" s="193">
        <f t="shared" si="325"/>
        <v>-4.1749555788970751E-2</v>
      </c>
      <c r="BP106" s="315">
        <f t="shared" si="325"/>
        <v>-1.075240105248218E-2</v>
      </c>
      <c r="BQ106" s="315">
        <f t="shared" si="326"/>
        <v>0.16466576358499102</v>
      </c>
      <c r="BR106" s="315">
        <f t="shared" si="326"/>
        <v>4.6757624484399046E-2</v>
      </c>
      <c r="BS106" s="315">
        <f t="shared" si="327"/>
        <v>-5.2095931281919451E-2</v>
      </c>
      <c r="BT106" s="315">
        <f t="shared" si="327"/>
        <v>0.13535215349141605</v>
      </c>
      <c r="BU106" s="315">
        <f t="shared" si="327"/>
        <v>2.2672189091348841E-2</v>
      </c>
      <c r="BV106" s="315">
        <f t="shared" si="327"/>
        <v>4.5801411252790046E-2</v>
      </c>
      <c r="BW106" s="433">
        <f t="shared" si="327"/>
        <v>8.321685163519299E-2</v>
      </c>
      <c r="BX106" s="433">
        <f t="shared" si="327"/>
        <v>3.9256153601600948E-3</v>
      </c>
      <c r="BY106" s="433">
        <f t="shared" si="327"/>
        <v>-9.9516496050363765E-2</v>
      </c>
      <c r="BZ106" s="433">
        <f t="shared" si="327"/>
        <v>3.3622486093780129E-3</v>
      </c>
      <c r="CA106" s="433">
        <f t="shared" si="327"/>
        <v>-4.4950455783591664E-2</v>
      </c>
      <c r="CB106" s="433">
        <f t="shared" si="327"/>
        <v>0.1591798621625008</v>
      </c>
      <c r="CC106" s="123">
        <f t="shared" si="307"/>
        <v>-3746493.6599999978</v>
      </c>
      <c r="CD106" s="126">
        <f t="shared" si="328"/>
        <v>-9795739.8200000003</v>
      </c>
      <c r="CE106" s="127">
        <f t="shared" si="328"/>
        <v>-5808334.6400000025</v>
      </c>
      <c r="CF106" s="127">
        <f t="shared" si="328"/>
        <v>6608423.1599999955</v>
      </c>
      <c r="CG106" s="127">
        <f t="shared" ref="CG106:CH106" si="332">SUM(CG101:CG105)</f>
        <v>8615040.5900000017</v>
      </c>
      <c r="CH106" s="127">
        <f t="shared" si="332"/>
        <v>1717191.0099999923</v>
      </c>
      <c r="CI106" s="127">
        <f t="shared" ref="CI106:CJ106" si="333">SUM(CI101:CI105)</f>
        <v>18708193.679999996</v>
      </c>
      <c r="CJ106" s="127">
        <f t="shared" si="333"/>
        <v>1161558.8999999976</v>
      </c>
      <c r="CK106" s="127">
        <f t="shared" ref="CK106:CL106" si="334">SUM(CK101:CK105)</f>
        <v>7286974.1199999936</v>
      </c>
      <c r="CL106" s="127">
        <f t="shared" si="334"/>
        <v>841901.03999999771</v>
      </c>
      <c r="CM106" s="127">
        <f t="shared" ref="CM106:CN106" si="335">SUM(CM101:CM105)</f>
        <v>-4879824.9099999992</v>
      </c>
      <c r="CN106" s="127">
        <f t="shared" si="335"/>
        <v>2631907.2199999983</v>
      </c>
      <c r="CO106" s="127">
        <f t="shared" ref="CO106:CP106" si="336">SUM(CO101:CO105)</f>
        <v>26153263.84999999</v>
      </c>
      <c r="CP106" s="127">
        <f t="shared" si="336"/>
        <v>13545795.110000005</v>
      </c>
      <c r="CQ106" s="127">
        <f t="shared" ref="CQ106:CR106" si="337">SUM(CQ101:CQ105)</f>
        <v>-992609.51999999722</v>
      </c>
      <c r="CR106" s="127">
        <f t="shared" si="337"/>
        <v>5995258.0500000054</v>
      </c>
      <c r="CS106" s="127">
        <f t="shared" ref="CS106" si="338">SUM(CS101:CS105)</f>
        <v>7231514.7799999993</v>
      </c>
      <c r="CT106" s="127">
        <f t="shared" ref="CT106:CU106" si="339">SUM(CT101:CT105)</f>
        <v>7946120.4800000079</v>
      </c>
      <c r="CU106" s="127">
        <f t="shared" si="339"/>
        <v>-5193967.8600000003</v>
      </c>
      <c r="CV106" s="332">
        <f t="shared" ref="CV106:CW106" si="340">SUM(CV101:CV105)</f>
        <v>-1112833.5099999998</v>
      </c>
      <c r="CW106" s="332">
        <f t="shared" si="340"/>
        <v>14265639.559999999</v>
      </c>
      <c r="CX106" s="332">
        <f t="shared" ref="CX106:CY106" si="341">SUM(CX101:CX105)</f>
        <v>4173366.4300000039</v>
      </c>
      <c r="CY106" s="332">
        <f t="shared" si="341"/>
        <v>-5221984.8799999971</v>
      </c>
      <c r="CZ106" s="332">
        <f t="shared" ref="CZ106:DA106" si="342">SUM(CZ101:CZ105)</f>
        <v>13571224.029999997</v>
      </c>
      <c r="DA106" s="332">
        <f t="shared" si="342"/>
        <v>2795222.5300000035</v>
      </c>
      <c r="DB106" s="332">
        <f t="shared" ref="DB106" si="343">SUM(DB101:DB105)</f>
        <v>4422537.6200000029</v>
      </c>
      <c r="DC106" s="332">
        <f t="shared" ref="DC106" si="344">SUM(DC101:DC105)</f>
        <v>7262087.3599999985</v>
      </c>
      <c r="DD106" s="332">
        <f t="shared" ref="DD106:DE106" si="345">SUM(DD101:DD105)</f>
        <v>351203.76999999536</v>
      </c>
      <c r="DE106" s="332">
        <f t="shared" si="345"/>
        <v>-10543181.330000002</v>
      </c>
      <c r="DF106" s="332">
        <f t="shared" ref="DF106:DG106" si="346">SUM(DF101:DF105)</f>
        <v>417705.57000000495</v>
      </c>
      <c r="DG106" s="332">
        <f t="shared" si="346"/>
        <v>-5358713.370000001</v>
      </c>
      <c r="DH106" s="332">
        <f t="shared" ref="DH106" si="347">SUM(DH101:DH105)</f>
        <v>16297382.899999999</v>
      </c>
      <c r="DI106" s="349"/>
      <c r="DJ106" s="42">
        <f t="shared" si="328"/>
        <v>113856014</v>
      </c>
    </row>
    <row r="107" spans="1:114" s="56" customFormat="1" x14ac:dyDescent="0.2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82"/>
      <c r="AO107" s="82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311"/>
      <c r="BT107" s="311"/>
      <c r="BU107" s="311"/>
      <c r="BV107" s="311"/>
      <c r="BW107" s="432"/>
      <c r="BX107" s="432"/>
      <c r="BY107" s="432"/>
      <c r="BZ107" s="432"/>
      <c r="CA107" s="432"/>
      <c r="CB107" s="432"/>
      <c r="CC107" s="81"/>
      <c r="CD107" s="84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324"/>
      <c r="CW107" s="324"/>
      <c r="CX107" s="324"/>
      <c r="CY107" s="324"/>
      <c r="CZ107" s="324"/>
      <c r="DA107" s="324"/>
      <c r="DB107" s="324"/>
      <c r="DC107" s="324"/>
      <c r="DD107" s="324"/>
      <c r="DE107" s="324"/>
      <c r="DF107" s="324"/>
      <c r="DG107" s="324"/>
      <c r="DH107" s="324"/>
      <c r="DI107" s="346"/>
      <c r="DJ107" s="83"/>
    </row>
    <row r="108" spans="1:114" s="56" customFormat="1" x14ac:dyDescent="0.25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1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27">
        <v>370588</v>
      </c>
      <c r="V108" s="227">
        <v>386581</v>
      </c>
      <c r="W108" s="227">
        <v>363830</v>
      </c>
      <c r="X108" s="261">
        <v>374913</v>
      </c>
      <c r="Y108" s="294">
        <v>364091</v>
      </c>
      <c r="Z108" s="227">
        <v>361272</v>
      </c>
      <c r="AA108" s="227">
        <v>450171</v>
      </c>
      <c r="AB108" s="227">
        <v>380379</v>
      </c>
      <c r="AC108" s="227">
        <v>369376</v>
      </c>
      <c r="AD108" s="227">
        <v>405089</v>
      </c>
      <c r="AE108" s="227">
        <v>395462</v>
      </c>
      <c r="AF108" s="227">
        <v>401966</v>
      </c>
      <c r="AG108" s="227">
        <v>384010</v>
      </c>
      <c r="AH108" s="227">
        <v>390674</v>
      </c>
      <c r="AI108" s="97">
        <v>405242</v>
      </c>
      <c r="AJ108" s="369">
        <v>391111</v>
      </c>
      <c r="AK108" s="96">
        <v>384753</v>
      </c>
      <c r="AL108" s="97">
        <v>386071</v>
      </c>
      <c r="AM108" s="97">
        <v>440671</v>
      </c>
      <c r="AN108" s="97">
        <v>387050</v>
      </c>
      <c r="AO108" s="97">
        <v>397447</v>
      </c>
      <c r="AP108" s="227">
        <v>391861</v>
      </c>
      <c r="AQ108" s="227">
        <v>382621</v>
      </c>
      <c r="AR108" s="227">
        <v>417308</v>
      </c>
      <c r="AS108" s="227">
        <v>379870</v>
      </c>
      <c r="AT108" s="227">
        <v>397638</v>
      </c>
      <c r="AU108" s="97"/>
      <c r="AV108" s="369"/>
      <c r="AW108" s="406">
        <f t="shared" ref="AW108:BF113" si="348">IF(ISERROR((O108-C108)/C108)=TRUE,0,(O108-C108)/C108)</f>
        <v>0.14184619201483853</v>
      </c>
      <c r="AX108" s="190">
        <f t="shared" si="348"/>
        <v>7.6295729464049208E-2</v>
      </c>
      <c r="AY108" s="191">
        <f t="shared" si="348"/>
        <v>3.2652805146880591E-2</v>
      </c>
      <c r="AZ108" s="191">
        <f t="shared" si="348"/>
        <v>0.20878182774664436</v>
      </c>
      <c r="BA108" s="191">
        <f t="shared" si="348"/>
        <v>5.9501628912932154E-2</v>
      </c>
      <c r="BB108" s="191">
        <f t="shared" si="348"/>
        <v>6.7638140161725063E-2</v>
      </c>
      <c r="BC108" s="191">
        <f t="shared" si="348"/>
        <v>5.8747232340547101E-2</v>
      </c>
      <c r="BD108" s="191">
        <f t="shared" si="348"/>
        <v>-1.8296739853626082E-2</v>
      </c>
      <c r="BE108" s="191">
        <f t="shared" si="348"/>
        <v>6.4029525993168315E-2</v>
      </c>
      <c r="BF108" s="191">
        <f t="shared" si="348"/>
        <v>-8.6990320013326169E-3</v>
      </c>
      <c r="BG108" s="191">
        <f t="shared" ref="BG108:BP113" si="349">IF(ISERROR((Y108-M108)/M108)=TRUE,0,(Y108-M108)/M108)</f>
        <v>-6.1749297132092783E-2</v>
      </c>
      <c r="BH108" s="191">
        <f t="shared" si="349"/>
        <v>1.1142178224472488E-2</v>
      </c>
      <c r="BI108" s="191">
        <f t="shared" si="349"/>
        <v>0.16442406183071048</v>
      </c>
      <c r="BJ108" s="191">
        <f t="shared" si="349"/>
        <v>4.0159368650753501E-2</v>
      </c>
      <c r="BK108" s="191">
        <f t="shared" si="349"/>
        <v>2.0068542897304403E-2</v>
      </c>
      <c r="BL108" s="191">
        <f t="shared" si="349"/>
        <v>5.5664283908695981E-2</v>
      </c>
      <c r="BM108" s="191">
        <f t="shared" si="349"/>
        <v>1.6716371863430685E-2</v>
      </c>
      <c r="BN108" s="191">
        <f t="shared" si="349"/>
        <v>5.7109796186719262E-2</v>
      </c>
      <c r="BO108" s="191">
        <f t="shared" si="349"/>
        <v>3.6218118233725866E-2</v>
      </c>
      <c r="BP108" s="314">
        <f t="shared" si="349"/>
        <v>1.0587690548681906E-2</v>
      </c>
      <c r="BQ108" s="314">
        <f t="shared" ref="BQ108:BR113" si="350">IF(ISERROR((AI108-W108)/W108)=TRUE,0,(AI108-W108)/W108)</f>
        <v>0.11382238957754995</v>
      </c>
      <c r="BR108" s="314">
        <f t="shared" si="350"/>
        <v>4.320469015478258E-2</v>
      </c>
      <c r="BS108" s="314">
        <f t="shared" ref="BS108:CB113" si="351">IF(ISERROR((AK108-Y108)/Y108)=TRUE,0,(AK108-Y108)/Y108)</f>
        <v>5.6749548876517134E-2</v>
      </c>
      <c r="BT108" s="314">
        <f t="shared" si="351"/>
        <v>6.8643570495360837E-2</v>
      </c>
      <c r="BU108" s="314">
        <f t="shared" si="351"/>
        <v>-2.1103091936175364E-2</v>
      </c>
      <c r="BV108" s="314">
        <f t="shared" si="351"/>
        <v>1.7537771538386714E-2</v>
      </c>
      <c r="BW108" s="380">
        <f t="shared" si="351"/>
        <v>7.5995733344884339E-2</v>
      </c>
      <c r="BX108" s="380">
        <f t="shared" si="351"/>
        <v>-3.2654552456373782E-2</v>
      </c>
      <c r="BY108" s="380">
        <f t="shared" si="351"/>
        <v>-3.2470882158083456E-2</v>
      </c>
      <c r="BZ108" s="380">
        <f t="shared" si="351"/>
        <v>3.8167407193643241E-2</v>
      </c>
      <c r="CA108" s="380">
        <f t="shared" si="351"/>
        <v>-1.0780969245592563E-2</v>
      </c>
      <c r="CB108" s="380">
        <f t="shared" si="351"/>
        <v>1.7825603956239729E-2</v>
      </c>
      <c r="CC108" s="96">
        <f>O108-C108</f>
        <v>48026</v>
      </c>
      <c r="CD108" s="61">
        <f>P108-D108</f>
        <v>25923</v>
      </c>
      <c r="CE108" s="62">
        <f>Q108-E108</f>
        <v>11450</v>
      </c>
      <c r="CF108" s="62">
        <f>R108-F108</f>
        <v>66278</v>
      </c>
      <c r="CG108" s="62">
        <f>S108-G108</f>
        <v>21844</v>
      </c>
      <c r="CH108" s="62">
        <f>T108-H108</f>
        <v>24090</v>
      </c>
      <c r="CI108" s="62">
        <f>U108-I108</f>
        <v>20563</v>
      </c>
      <c r="CJ108" s="62">
        <f>V108-J108</f>
        <v>-7205</v>
      </c>
      <c r="CK108" s="62">
        <f>W108-K108</f>
        <v>21894</v>
      </c>
      <c r="CL108" s="62">
        <f>X108-L108</f>
        <v>-3290</v>
      </c>
      <c r="CM108" s="62">
        <f>Y108-M108</f>
        <v>-23962</v>
      </c>
      <c r="CN108" s="62">
        <f>Z108-N108</f>
        <v>3981</v>
      </c>
      <c r="CO108" s="62">
        <f>AA108-O108</f>
        <v>63567</v>
      </c>
      <c r="CP108" s="62">
        <f>AB108-P108</f>
        <v>14686</v>
      </c>
      <c r="CQ108" s="62">
        <f>AC108-Q108</f>
        <v>7267</v>
      </c>
      <c r="CR108" s="62">
        <f>AD108-R108</f>
        <v>21360</v>
      </c>
      <c r="CS108" s="62">
        <f>AE108-S108</f>
        <v>6502</v>
      </c>
      <c r="CT108" s="62">
        <f>AF108-T108</f>
        <v>21716</v>
      </c>
      <c r="CU108" s="62">
        <f>AG108-U108</f>
        <v>13422</v>
      </c>
      <c r="CV108" s="333">
        <f>AH108-V108</f>
        <v>4093</v>
      </c>
      <c r="CW108" s="333">
        <f>AI108-W108</f>
        <v>41412</v>
      </c>
      <c r="CX108" s="342">
        <f>AJ108-X108</f>
        <v>16198</v>
      </c>
      <c r="CY108" s="342">
        <f>AK108-Y108</f>
        <v>20662</v>
      </c>
      <c r="CZ108" s="342">
        <f>AL108-Z108</f>
        <v>24799</v>
      </c>
      <c r="DA108" s="342">
        <f>AM108-AA108</f>
        <v>-9500</v>
      </c>
      <c r="DB108" s="342">
        <f>AN108-AB108</f>
        <v>6671</v>
      </c>
      <c r="DC108" s="342">
        <f>AO108-AC108</f>
        <v>28071</v>
      </c>
      <c r="DD108" s="342">
        <f>AP108-AD108</f>
        <v>-13228</v>
      </c>
      <c r="DE108" s="342">
        <f>AQ108-AE108</f>
        <v>-12841</v>
      </c>
      <c r="DF108" s="342">
        <f>AR108-AF108</f>
        <v>15342</v>
      </c>
      <c r="DG108" s="342">
        <f>AS108-AG108</f>
        <v>-4140</v>
      </c>
      <c r="DH108" s="342">
        <f>AT108-AH108</f>
        <v>6964</v>
      </c>
      <c r="DI108" s="346"/>
      <c r="DJ108" s="60">
        <f>IF(ISERROR(GETPIVOTDATA("VALUE",'CSS WK pvt'!$J$2,"DT_FILE",DJ$8,"COMMODITY",DJ$6,"TRIM_CAT",TRIM(B108),"TRIM_LINE",A107))=TRUE,0,GETPIVOTDATA("VALUE",'CSS WK pvt'!$J$2,"DT_FILE",DJ$8,"COMMODITY",DJ$6,"TRIM_CAT",TRIM(B108),"TRIM_LINE",A107))</f>
        <v>379876</v>
      </c>
    </row>
    <row r="109" spans="1:114" s="56" customFormat="1" x14ac:dyDescent="0.25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1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27">
        <v>30568</v>
      </c>
      <c r="V109" s="227">
        <v>31075</v>
      </c>
      <c r="W109" s="227">
        <v>27739</v>
      </c>
      <c r="X109" s="250">
        <v>31450</v>
      </c>
      <c r="Y109" s="294">
        <v>31086</v>
      </c>
      <c r="Z109" s="227">
        <v>27374</v>
      </c>
      <c r="AA109" s="227">
        <v>34522</v>
      </c>
      <c r="AB109" s="227">
        <v>28040</v>
      </c>
      <c r="AC109" s="227">
        <v>27839</v>
      </c>
      <c r="AD109" s="227">
        <v>32043</v>
      </c>
      <c r="AE109" s="227">
        <v>38527</v>
      </c>
      <c r="AF109" s="227">
        <v>45861</v>
      </c>
      <c r="AG109" s="227">
        <v>43083</v>
      </c>
      <c r="AH109" s="227">
        <v>32711</v>
      </c>
      <c r="AI109" s="97">
        <v>32271</v>
      </c>
      <c r="AJ109" s="369">
        <v>30381</v>
      </c>
      <c r="AK109" s="96">
        <v>32297</v>
      </c>
      <c r="AL109" s="97">
        <v>31828</v>
      </c>
      <c r="AM109" s="97">
        <v>36340</v>
      </c>
      <c r="AN109" s="97">
        <v>31696</v>
      </c>
      <c r="AO109" s="97">
        <v>35465</v>
      </c>
      <c r="AP109" s="227">
        <v>35895</v>
      </c>
      <c r="AQ109" s="227">
        <v>33510</v>
      </c>
      <c r="AR109" s="227">
        <v>36601</v>
      </c>
      <c r="AS109" s="227">
        <v>54412</v>
      </c>
      <c r="AT109" s="227">
        <v>56746</v>
      </c>
      <c r="AU109" s="97"/>
      <c r="AV109" s="369"/>
      <c r="AW109" s="406">
        <f t="shared" si="348"/>
        <v>0.10113803230543318</v>
      </c>
      <c r="AX109" s="190">
        <f t="shared" si="348"/>
        <v>2.0809859154929576E-2</v>
      </c>
      <c r="AY109" s="191">
        <f t="shared" si="348"/>
        <v>-6.7692704804310652E-2</v>
      </c>
      <c r="AZ109" s="191">
        <f t="shared" si="348"/>
        <v>0.114410798978475</v>
      </c>
      <c r="BA109" s="191">
        <f t="shared" si="348"/>
        <v>-3.1376679753582944E-2</v>
      </c>
      <c r="BB109" s="191">
        <f t="shared" si="348"/>
        <v>-5.7144791631402556E-2</v>
      </c>
      <c r="BC109" s="191">
        <f t="shared" si="348"/>
        <v>6.4827394015396944E-2</v>
      </c>
      <c r="BD109" s="191">
        <f t="shared" si="348"/>
        <v>-1.4180572298712011E-2</v>
      </c>
      <c r="BE109" s="191">
        <f t="shared" si="348"/>
        <v>4.7782730225881996E-2</v>
      </c>
      <c r="BF109" s="191">
        <f t="shared" si="348"/>
        <v>9.4979458254996166E-2</v>
      </c>
      <c r="BG109" s="191">
        <f t="shared" si="349"/>
        <v>4.5889348500517064E-3</v>
      </c>
      <c r="BH109" s="191">
        <f t="shared" si="349"/>
        <v>-0.12604559095843176</v>
      </c>
      <c r="BI109" s="191">
        <f t="shared" si="349"/>
        <v>0.15092515419236541</v>
      </c>
      <c r="BJ109" s="191">
        <f t="shared" si="349"/>
        <v>-3.2803283777724124E-2</v>
      </c>
      <c r="BK109" s="191">
        <f t="shared" si="349"/>
        <v>-3.6546115244852052E-2</v>
      </c>
      <c r="BL109" s="191">
        <f t="shared" si="349"/>
        <v>4.9008053427617361E-2</v>
      </c>
      <c r="BM109" s="191">
        <f t="shared" si="349"/>
        <v>0.2695907203585316</v>
      </c>
      <c r="BN109" s="191">
        <f t="shared" si="349"/>
        <v>0.64665541632257373</v>
      </c>
      <c r="BO109" s="191">
        <f t="shared" si="349"/>
        <v>0.40941507458780424</v>
      </c>
      <c r="BP109" s="314">
        <f t="shared" si="349"/>
        <v>5.2646822204344329E-2</v>
      </c>
      <c r="BQ109" s="314">
        <f t="shared" si="350"/>
        <v>0.16338007858971124</v>
      </c>
      <c r="BR109" s="314">
        <f t="shared" si="350"/>
        <v>-3.3990461049284576E-2</v>
      </c>
      <c r="BS109" s="314">
        <f t="shared" si="351"/>
        <v>3.895644341504214E-2</v>
      </c>
      <c r="BT109" s="314">
        <f t="shared" si="351"/>
        <v>0.16270914005991086</v>
      </c>
      <c r="BU109" s="314">
        <f t="shared" si="351"/>
        <v>5.266207056369851E-2</v>
      </c>
      <c r="BV109" s="314">
        <f t="shared" si="351"/>
        <v>0.1303851640513552</v>
      </c>
      <c r="BW109" s="380">
        <f t="shared" si="351"/>
        <v>0.27393225331369664</v>
      </c>
      <c r="BX109" s="380">
        <f t="shared" si="351"/>
        <v>0.12021346315888025</v>
      </c>
      <c r="BY109" s="380">
        <f t="shared" si="351"/>
        <v>-0.13022036493887404</v>
      </c>
      <c r="BZ109" s="380">
        <f t="shared" si="351"/>
        <v>-0.20191448071346024</v>
      </c>
      <c r="CA109" s="380">
        <f t="shared" si="351"/>
        <v>0.26295754706032543</v>
      </c>
      <c r="CB109" s="380">
        <f t="shared" si="351"/>
        <v>0.73476812081562781</v>
      </c>
      <c r="CC109" s="96">
        <f>O109-C109</f>
        <v>2755</v>
      </c>
      <c r="CD109" s="61">
        <f>P109-D109</f>
        <v>591</v>
      </c>
      <c r="CE109" s="62">
        <f>Q109-E109</f>
        <v>-2098</v>
      </c>
      <c r="CF109" s="62">
        <f>R109-F109</f>
        <v>3136</v>
      </c>
      <c r="CG109" s="62">
        <f>S109-G109</f>
        <v>-983</v>
      </c>
      <c r="CH109" s="62">
        <f>T109-H109</f>
        <v>-1688</v>
      </c>
      <c r="CI109" s="62">
        <f>U109-I109</f>
        <v>1861</v>
      </c>
      <c r="CJ109" s="62">
        <f>V109-J109</f>
        <v>-447</v>
      </c>
      <c r="CK109" s="62">
        <f>W109-K109</f>
        <v>1265</v>
      </c>
      <c r="CL109" s="62">
        <f>X109-L109</f>
        <v>2728</v>
      </c>
      <c r="CM109" s="62">
        <f>Y109-M109</f>
        <v>142</v>
      </c>
      <c r="CN109" s="62">
        <f>Z109-N109</f>
        <v>-3948</v>
      </c>
      <c r="CO109" s="62">
        <f>AA109-O109</f>
        <v>4527</v>
      </c>
      <c r="CP109" s="62">
        <f>AB109-P109</f>
        <v>-951</v>
      </c>
      <c r="CQ109" s="62">
        <f>AC109-Q109</f>
        <v>-1056</v>
      </c>
      <c r="CR109" s="62">
        <f>AD109-R109</f>
        <v>1497</v>
      </c>
      <c r="CS109" s="62">
        <f>AE109-S109</f>
        <v>8181</v>
      </c>
      <c r="CT109" s="62">
        <f>AF109-T109</f>
        <v>18010</v>
      </c>
      <c r="CU109" s="62">
        <f>AG109-U109</f>
        <v>12515</v>
      </c>
      <c r="CV109" s="333">
        <f>AH109-V109</f>
        <v>1636</v>
      </c>
      <c r="CW109" s="333">
        <f>AI109-W109</f>
        <v>4532</v>
      </c>
      <c r="CX109" s="342">
        <f>AJ109-X109</f>
        <v>-1069</v>
      </c>
      <c r="CY109" s="342">
        <f>AK109-Y109</f>
        <v>1211</v>
      </c>
      <c r="CZ109" s="342">
        <f>AL109-Z109</f>
        <v>4454</v>
      </c>
      <c r="DA109" s="342">
        <f>AM109-AA109</f>
        <v>1818</v>
      </c>
      <c r="DB109" s="342">
        <f>AN109-AB109</f>
        <v>3656</v>
      </c>
      <c r="DC109" s="342">
        <f>AO109-AC109</f>
        <v>7626</v>
      </c>
      <c r="DD109" s="342">
        <f>AP109-AD109</f>
        <v>3852</v>
      </c>
      <c r="DE109" s="342">
        <f>AQ109-AE109</f>
        <v>-5017</v>
      </c>
      <c r="DF109" s="342">
        <f>AR109-AF109</f>
        <v>-9260</v>
      </c>
      <c r="DG109" s="342">
        <f>AS109-AG109</f>
        <v>11329</v>
      </c>
      <c r="DH109" s="342">
        <f>AT109-AH109</f>
        <v>24035</v>
      </c>
      <c r="DI109" s="346"/>
      <c r="DJ109" s="60">
        <f>IF(ISERROR(GETPIVOTDATA("VALUE",'CSS WK pvt'!$J$2,"DT_FILE",DJ$8,"COMMODITY",DJ$6,"TRIM_CAT",TRIM(B109),"TRIM_LINE",A107))=TRUE,0,GETPIVOTDATA("VALUE",'CSS WK pvt'!$J$2,"DT_FILE",DJ$8,"COMMODITY",DJ$6,"TRIM_CAT",TRIM(B109),"TRIM_LINE",A107))</f>
        <v>54412</v>
      </c>
    </row>
    <row r="110" spans="1:114" s="56" customFormat="1" x14ac:dyDescent="0.25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1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27">
        <v>53937</v>
      </c>
      <c r="V110" s="227">
        <v>53446</v>
      </c>
      <c r="W110" s="227">
        <v>48677</v>
      </c>
      <c r="X110" s="261">
        <v>50376</v>
      </c>
      <c r="Y110" s="294">
        <v>60073</v>
      </c>
      <c r="Z110" s="227">
        <v>50649</v>
      </c>
      <c r="AA110" s="227">
        <v>60847</v>
      </c>
      <c r="AB110" s="227">
        <v>50081</v>
      </c>
      <c r="AC110" s="227">
        <v>51863</v>
      </c>
      <c r="AD110" s="227">
        <v>52235</v>
      </c>
      <c r="AE110" s="227">
        <v>50733</v>
      </c>
      <c r="AF110" s="227">
        <v>56258</v>
      </c>
      <c r="AG110" s="227">
        <v>51384</v>
      </c>
      <c r="AH110" s="227">
        <v>48826</v>
      </c>
      <c r="AI110" s="97">
        <v>54047</v>
      </c>
      <c r="AJ110" s="369">
        <v>51366</v>
      </c>
      <c r="AK110" s="96">
        <v>61766</v>
      </c>
      <c r="AL110" s="97">
        <v>54849</v>
      </c>
      <c r="AM110" s="97">
        <v>59227</v>
      </c>
      <c r="AN110" s="97">
        <v>51822</v>
      </c>
      <c r="AO110" s="97">
        <v>53892</v>
      </c>
      <c r="AP110" s="227">
        <v>52634</v>
      </c>
      <c r="AQ110" s="227">
        <v>49807</v>
      </c>
      <c r="AR110" s="227">
        <v>53078</v>
      </c>
      <c r="AS110" s="227">
        <v>53051</v>
      </c>
      <c r="AT110" s="227">
        <v>54952</v>
      </c>
      <c r="AU110" s="97"/>
      <c r="AV110" s="369"/>
      <c r="AW110" s="406">
        <f t="shared" si="348"/>
        <v>3.5150185273355831E-2</v>
      </c>
      <c r="AX110" s="190">
        <f t="shared" si="348"/>
        <v>5.9431249334327401E-3</v>
      </c>
      <c r="AY110" s="191">
        <f t="shared" si="348"/>
        <v>-1.6299950666008881E-2</v>
      </c>
      <c r="AZ110" s="191">
        <f t="shared" si="348"/>
        <v>0.17203090159688281</v>
      </c>
      <c r="BA110" s="191">
        <f t="shared" si="348"/>
        <v>0.10307708140372543</v>
      </c>
      <c r="BB110" s="191">
        <f t="shared" si="348"/>
        <v>3.9509966123059952E-2</v>
      </c>
      <c r="BC110" s="191">
        <f t="shared" si="348"/>
        <v>0.20370907630163584</v>
      </c>
      <c r="BD110" s="191">
        <f t="shared" si="348"/>
        <v>-1.4929224417575937E-2</v>
      </c>
      <c r="BE110" s="191">
        <f t="shared" si="348"/>
        <v>5.5717012232150601E-2</v>
      </c>
      <c r="BF110" s="191">
        <f t="shared" si="348"/>
        <v>1.3968841834064652E-2</v>
      </c>
      <c r="BG110" s="191">
        <f t="shared" si="349"/>
        <v>-7.4233317922638306E-2</v>
      </c>
      <c r="BH110" s="191">
        <f t="shared" si="349"/>
        <v>-2.4423599206425641E-2</v>
      </c>
      <c r="BI110" s="191">
        <f t="shared" si="349"/>
        <v>0.21681831816818317</v>
      </c>
      <c r="BJ110" s="191">
        <f t="shared" si="349"/>
        <v>6.0498898864983906E-2</v>
      </c>
      <c r="BK110" s="191">
        <f t="shared" si="349"/>
        <v>4.040201408252924E-2</v>
      </c>
      <c r="BL110" s="191">
        <f t="shared" si="349"/>
        <v>3.8049849145800102E-3</v>
      </c>
      <c r="BM110" s="191">
        <f t="shared" si="349"/>
        <v>-5.3365178288209282E-2</v>
      </c>
      <c r="BN110" s="191">
        <f t="shared" si="349"/>
        <v>6.593656447762325E-2</v>
      </c>
      <c r="BO110" s="191">
        <f t="shared" si="349"/>
        <v>-4.733299961065688E-2</v>
      </c>
      <c r="BP110" s="314">
        <f t="shared" si="349"/>
        <v>-8.6442390450174003E-2</v>
      </c>
      <c r="BQ110" s="314">
        <f t="shared" si="350"/>
        <v>0.110319041847279</v>
      </c>
      <c r="BR110" s="314">
        <f t="shared" si="350"/>
        <v>1.96522153406384E-2</v>
      </c>
      <c r="BS110" s="314">
        <f t="shared" si="351"/>
        <v>2.8182378106636926E-2</v>
      </c>
      <c r="BT110" s="314">
        <f t="shared" si="351"/>
        <v>8.2923651009891602E-2</v>
      </c>
      <c r="BU110" s="314">
        <f t="shared" si="351"/>
        <v>-2.6624155669137343E-2</v>
      </c>
      <c r="BV110" s="314">
        <f t="shared" si="351"/>
        <v>3.4763682833809227E-2</v>
      </c>
      <c r="BW110" s="380">
        <f t="shared" si="351"/>
        <v>3.912230299057131E-2</v>
      </c>
      <c r="BX110" s="380">
        <f t="shared" si="351"/>
        <v>7.6385565234038484E-3</v>
      </c>
      <c r="BY110" s="380">
        <f t="shared" si="351"/>
        <v>-1.8252419529694676E-2</v>
      </c>
      <c r="BZ110" s="380">
        <f t="shared" si="351"/>
        <v>-5.6525294180383233E-2</v>
      </c>
      <c r="CA110" s="380">
        <f t="shared" si="351"/>
        <v>3.2442005293476565E-2</v>
      </c>
      <c r="CB110" s="380">
        <f t="shared" si="351"/>
        <v>0.1254659402777209</v>
      </c>
      <c r="CC110" s="96">
        <f>O110-C110</f>
        <v>1698</v>
      </c>
      <c r="CD110" s="61">
        <f>P110-D110</f>
        <v>279</v>
      </c>
      <c r="CE110" s="62">
        <f>Q110-E110</f>
        <v>-826</v>
      </c>
      <c r="CF110" s="62">
        <f>R110-F110</f>
        <v>7638</v>
      </c>
      <c r="CG110" s="62">
        <f>S110-G110</f>
        <v>5008</v>
      </c>
      <c r="CH110" s="62">
        <f>T110-H110</f>
        <v>2006</v>
      </c>
      <c r="CI110" s="62">
        <f>U110-I110</f>
        <v>9128</v>
      </c>
      <c r="CJ110" s="62">
        <f>V110-J110</f>
        <v>-810</v>
      </c>
      <c r="CK110" s="62">
        <f>W110-K110</f>
        <v>2569</v>
      </c>
      <c r="CL110" s="62">
        <f>X110-L110</f>
        <v>694</v>
      </c>
      <c r="CM110" s="62">
        <f>Y110-M110</f>
        <v>-4817</v>
      </c>
      <c r="CN110" s="62">
        <f>Z110-N110</f>
        <v>-1268</v>
      </c>
      <c r="CO110" s="62">
        <f>AA110-O110</f>
        <v>10842</v>
      </c>
      <c r="CP110" s="62">
        <f>AB110-P110</f>
        <v>2857</v>
      </c>
      <c r="CQ110" s="62">
        <f>AC110-Q110</f>
        <v>2014</v>
      </c>
      <c r="CR110" s="62">
        <f>AD110-R110</f>
        <v>198</v>
      </c>
      <c r="CS110" s="62">
        <f>AE110-S110</f>
        <v>-2860</v>
      </c>
      <c r="CT110" s="62">
        <f>AF110-T110</f>
        <v>3480</v>
      </c>
      <c r="CU110" s="62">
        <f>AG110-U110</f>
        <v>-2553</v>
      </c>
      <c r="CV110" s="333">
        <f>AH110-V110</f>
        <v>-4620</v>
      </c>
      <c r="CW110" s="333">
        <f>AI110-W110</f>
        <v>5370</v>
      </c>
      <c r="CX110" s="342">
        <f>AJ110-X110</f>
        <v>990</v>
      </c>
      <c r="CY110" s="342">
        <f>AK110-Y110</f>
        <v>1693</v>
      </c>
      <c r="CZ110" s="342">
        <f>AL110-Z110</f>
        <v>4200</v>
      </c>
      <c r="DA110" s="342">
        <f>AM110-AA110</f>
        <v>-1620</v>
      </c>
      <c r="DB110" s="342">
        <f>AN110-AB110</f>
        <v>1741</v>
      </c>
      <c r="DC110" s="342">
        <f>AO110-AC110</f>
        <v>2029</v>
      </c>
      <c r="DD110" s="342">
        <f>AP110-AD110</f>
        <v>399</v>
      </c>
      <c r="DE110" s="342">
        <f>AQ110-AE110</f>
        <v>-926</v>
      </c>
      <c r="DF110" s="342">
        <f>AR110-AF110</f>
        <v>-3180</v>
      </c>
      <c r="DG110" s="342">
        <f>AS110-AG110</f>
        <v>1667</v>
      </c>
      <c r="DH110" s="342">
        <f>AT110-AH110</f>
        <v>6126</v>
      </c>
      <c r="DI110" s="346"/>
      <c r="DJ110" s="60">
        <f>IF(ISERROR(GETPIVOTDATA("VALUE",'CSS WK pvt'!$J$2,"DT_FILE",DJ$8,"COMMODITY",DJ$6,"TRIM_CAT",TRIM(B110),"TRIM_LINE",A107))=TRUE,0,GETPIVOTDATA("VALUE",'CSS WK pvt'!$J$2,"DT_FILE",DJ$8,"COMMODITY",DJ$6,"TRIM_CAT",TRIM(B110),"TRIM_LINE",A107))</f>
        <v>53054</v>
      </c>
    </row>
    <row r="111" spans="1:114" s="56" customFormat="1" x14ac:dyDescent="0.25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1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27">
        <v>10532</v>
      </c>
      <c r="V111" s="227">
        <v>10286</v>
      </c>
      <c r="W111" s="227">
        <v>8623</v>
      </c>
      <c r="X111" s="261">
        <v>9393</v>
      </c>
      <c r="Y111" s="294">
        <v>11311</v>
      </c>
      <c r="Z111" s="227">
        <v>9487</v>
      </c>
      <c r="AA111" s="227">
        <v>11555</v>
      </c>
      <c r="AB111" s="227">
        <v>9132</v>
      </c>
      <c r="AC111" s="227">
        <v>9293</v>
      </c>
      <c r="AD111" s="227">
        <v>9265</v>
      </c>
      <c r="AE111" s="227">
        <v>9167</v>
      </c>
      <c r="AF111" s="227">
        <v>9730</v>
      </c>
      <c r="AG111" s="227">
        <v>9312</v>
      </c>
      <c r="AH111" s="227">
        <v>8129</v>
      </c>
      <c r="AI111" s="97">
        <v>9671</v>
      </c>
      <c r="AJ111" s="369">
        <v>8906</v>
      </c>
      <c r="AK111" s="96">
        <v>10551</v>
      </c>
      <c r="AL111" s="97">
        <v>9858</v>
      </c>
      <c r="AM111" s="97">
        <v>10893</v>
      </c>
      <c r="AN111" s="97">
        <v>9982</v>
      </c>
      <c r="AO111" s="97">
        <v>9946</v>
      </c>
      <c r="AP111" s="227">
        <v>9593</v>
      </c>
      <c r="AQ111" s="227">
        <v>8959</v>
      </c>
      <c r="AR111" s="227">
        <v>9824</v>
      </c>
      <c r="AS111" s="227">
        <v>9710</v>
      </c>
      <c r="AT111" s="227">
        <v>10112</v>
      </c>
      <c r="AU111" s="97"/>
      <c r="AV111" s="369"/>
      <c r="AW111" s="406">
        <f t="shared" si="348"/>
        <v>7.1949212320714787E-2</v>
      </c>
      <c r="AX111" s="190">
        <f t="shared" si="348"/>
        <v>-0.11252163877668782</v>
      </c>
      <c r="AY111" s="191">
        <f t="shared" si="348"/>
        <v>-3.2701873214096733E-2</v>
      </c>
      <c r="AZ111" s="191">
        <f t="shared" si="348"/>
        <v>0.1669586983729662</v>
      </c>
      <c r="BA111" s="191">
        <f t="shared" si="348"/>
        <v>6.6184775242828106E-2</v>
      </c>
      <c r="BB111" s="191">
        <f t="shared" si="348"/>
        <v>3.479609929078014E-2</v>
      </c>
      <c r="BC111" s="191">
        <f t="shared" si="348"/>
        <v>0.29021193188778638</v>
      </c>
      <c r="BD111" s="191">
        <f t="shared" si="348"/>
        <v>3.283462194999498E-2</v>
      </c>
      <c r="BE111" s="191">
        <f t="shared" si="348"/>
        <v>9.8891296036701923E-2</v>
      </c>
      <c r="BF111" s="191">
        <f t="shared" si="348"/>
        <v>5.0083845723868085E-2</v>
      </c>
      <c r="BG111" s="191">
        <f t="shared" si="349"/>
        <v>-7.5218706565284926E-2</v>
      </c>
      <c r="BH111" s="191">
        <f t="shared" si="349"/>
        <v>6.0473954840152021E-2</v>
      </c>
      <c r="BI111" s="191">
        <f t="shared" si="349"/>
        <v>0.26727352489581047</v>
      </c>
      <c r="BJ111" s="191">
        <f t="shared" si="349"/>
        <v>0.18751625487646295</v>
      </c>
      <c r="BK111" s="191">
        <f t="shared" si="349"/>
        <v>1.673960612691466E-2</v>
      </c>
      <c r="BL111" s="191">
        <f t="shared" si="349"/>
        <v>-6.3277563277563276E-3</v>
      </c>
      <c r="BM111" s="191">
        <f t="shared" si="349"/>
        <v>-2.8919491525423727E-2</v>
      </c>
      <c r="BN111" s="191">
        <f t="shared" si="349"/>
        <v>4.1979010494752625E-2</v>
      </c>
      <c r="BO111" s="191">
        <f t="shared" si="349"/>
        <v>-0.11583744777819978</v>
      </c>
      <c r="BP111" s="314">
        <f t="shared" si="349"/>
        <v>-0.20970250826365935</v>
      </c>
      <c r="BQ111" s="314">
        <f t="shared" si="350"/>
        <v>0.12153542850516062</v>
      </c>
      <c r="BR111" s="314">
        <f t="shared" si="350"/>
        <v>-5.1847120195890557E-2</v>
      </c>
      <c r="BS111" s="314">
        <f t="shared" si="351"/>
        <v>-6.7191229776323927E-2</v>
      </c>
      <c r="BT111" s="314">
        <f t="shared" si="351"/>
        <v>3.9106145251396648E-2</v>
      </c>
      <c r="BU111" s="314">
        <f t="shared" si="351"/>
        <v>-5.7291215923842495E-2</v>
      </c>
      <c r="BV111" s="314">
        <f t="shared" si="351"/>
        <v>9.3079281646955767E-2</v>
      </c>
      <c r="BW111" s="380">
        <f t="shared" si="351"/>
        <v>7.0267943613472508E-2</v>
      </c>
      <c r="BX111" s="380">
        <f t="shared" si="351"/>
        <v>3.5402050728548302E-2</v>
      </c>
      <c r="BY111" s="380">
        <f t="shared" si="351"/>
        <v>-2.2690083996945564E-2</v>
      </c>
      <c r="BZ111" s="380">
        <f t="shared" si="351"/>
        <v>9.6608427543679338E-3</v>
      </c>
      <c r="CA111" s="380">
        <f t="shared" si="351"/>
        <v>4.2740549828178695E-2</v>
      </c>
      <c r="CB111" s="380">
        <f t="shared" si="351"/>
        <v>0.24394144421208019</v>
      </c>
      <c r="CC111" s="96">
        <f>O111-C111</f>
        <v>612</v>
      </c>
      <c r="CD111" s="61">
        <f>P111-D111</f>
        <v>-975</v>
      </c>
      <c r="CE111" s="62">
        <f>Q111-E111</f>
        <v>-309</v>
      </c>
      <c r="CF111" s="62">
        <f>R111-F111</f>
        <v>1334</v>
      </c>
      <c r="CG111" s="62">
        <f>S111-G111</f>
        <v>586</v>
      </c>
      <c r="CH111" s="62">
        <f>T111-H111</f>
        <v>314</v>
      </c>
      <c r="CI111" s="62">
        <f>U111-I111</f>
        <v>2369</v>
      </c>
      <c r="CJ111" s="62">
        <f>V111-J111</f>
        <v>327</v>
      </c>
      <c r="CK111" s="62">
        <f>W111-K111</f>
        <v>776</v>
      </c>
      <c r="CL111" s="62">
        <f>X111-L111</f>
        <v>448</v>
      </c>
      <c r="CM111" s="62">
        <f>Y111-M111</f>
        <v>-920</v>
      </c>
      <c r="CN111" s="62">
        <f>Z111-N111</f>
        <v>541</v>
      </c>
      <c r="CO111" s="62">
        <f>AA111-O111</f>
        <v>2437</v>
      </c>
      <c r="CP111" s="62">
        <f>AB111-P111</f>
        <v>1442</v>
      </c>
      <c r="CQ111" s="62">
        <f>AC111-Q111</f>
        <v>153</v>
      </c>
      <c r="CR111" s="62">
        <f>AD111-R111</f>
        <v>-59</v>
      </c>
      <c r="CS111" s="62">
        <f>AE111-S111</f>
        <v>-273</v>
      </c>
      <c r="CT111" s="62">
        <f>AF111-T111</f>
        <v>392</v>
      </c>
      <c r="CU111" s="62">
        <f>AG111-U111</f>
        <v>-1220</v>
      </c>
      <c r="CV111" s="333">
        <f>AH111-V111</f>
        <v>-2157</v>
      </c>
      <c r="CW111" s="333">
        <f>AI111-W111</f>
        <v>1048</v>
      </c>
      <c r="CX111" s="342">
        <f>AJ111-X111</f>
        <v>-487</v>
      </c>
      <c r="CY111" s="342">
        <f>AK111-Y111</f>
        <v>-760</v>
      </c>
      <c r="CZ111" s="342">
        <f>AL111-Z111</f>
        <v>371</v>
      </c>
      <c r="DA111" s="342">
        <f>AM111-AA111</f>
        <v>-662</v>
      </c>
      <c r="DB111" s="342">
        <f>AN111-AB111</f>
        <v>850</v>
      </c>
      <c r="DC111" s="342">
        <f>AO111-AC111</f>
        <v>653</v>
      </c>
      <c r="DD111" s="342">
        <f>AP111-AD111</f>
        <v>328</v>
      </c>
      <c r="DE111" s="342">
        <f>AQ111-AE111</f>
        <v>-208</v>
      </c>
      <c r="DF111" s="342">
        <f>AR111-AF111</f>
        <v>94</v>
      </c>
      <c r="DG111" s="342">
        <f>AS111-AG111</f>
        <v>398</v>
      </c>
      <c r="DH111" s="342">
        <f>AT111-AH111</f>
        <v>1983</v>
      </c>
      <c r="DI111" s="346"/>
      <c r="DJ111" s="60">
        <f>IF(ISERROR(GETPIVOTDATA("VALUE",'CSS WK pvt'!$J$2,"DT_FILE",DJ$8,"COMMODITY",DJ$6,"TRIM_CAT",TRIM(B111),"TRIM_LINE",A107))=TRUE,0,GETPIVOTDATA("VALUE",'CSS WK pvt'!$J$2,"DT_FILE",DJ$8,"COMMODITY",DJ$6,"TRIM_CAT",TRIM(B111),"TRIM_LINE",A107))</f>
        <v>9710</v>
      </c>
    </row>
    <row r="112" spans="1:114" s="56" customFormat="1" x14ac:dyDescent="0.25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1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27">
        <v>1795</v>
      </c>
      <c r="V112" s="227">
        <v>1675</v>
      </c>
      <c r="W112" s="227">
        <v>1449</v>
      </c>
      <c r="X112" s="261">
        <v>1501</v>
      </c>
      <c r="Y112" s="294">
        <v>1497</v>
      </c>
      <c r="Z112" s="227">
        <v>1408</v>
      </c>
      <c r="AA112" s="227">
        <v>1653</v>
      </c>
      <c r="AB112" s="227">
        <v>1342</v>
      </c>
      <c r="AC112" s="227">
        <v>1389</v>
      </c>
      <c r="AD112" s="227">
        <v>1339</v>
      </c>
      <c r="AE112" s="227">
        <v>1487</v>
      </c>
      <c r="AF112" s="227">
        <v>1444</v>
      </c>
      <c r="AG112" s="227">
        <v>1342</v>
      </c>
      <c r="AH112" s="227">
        <v>1190</v>
      </c>
      <c r="AI112" s="97">
        <v>1457</v>
      </c>
      <c r="AJ112" s="369">
        <v>1389</v>
      </c>
      <c r="AK112" s="96">
        <v>1471</v>
      </c>
      <c r="AL112" s="97">
        <v>1482</v>
      </c>
      <c r="AM112" s="97">
        <v>1645</v>
      </c>
      <c r="AN112" s="97">
        <v>1467</v>
      </c>
      <c r="AO112" s="97">
        <v>1468</v>
      </c>
      <c r="AP112" s="227">
        <v>1439</v>
      </c>
      <c r="AQ112" s="227">
        <v>1388</v>
      </c>
      <c r="AR112" s="227">
        <v>1629</v>
      </c>
      <c r="AS112" s="227">
        <v>1515</v>
      </c>
      <c r="AT112" s="227">
        <v>1556</v>
      </c>
      <c r="AU112" s="97"/>
      <c r="AV112" s="369"/>
      <c r="AW112" s="406">
        <f t="shared" si="348"/>
        <v>4.4427710843373491E-2</v>
      </c>
      <c r="AX112" s="190">
        <f t="shared" si="348"/>
        <v>-5.8551617873651769E-2</v>
      </c>
      <c r="AY112" s="191">
        <f t="shared" si="348"/>
        <v>4.0989399293286218E-2</v>
      </c>
      <c r="AZ112" s="191">
        <f t="shared" si="348"/>
        <v>0.14573643410852713</v>
      </c>
      <c r="BA112" s="191">
        <f t="shared" si="348"/>
        <v>0.14330708661417324</v>
      </c>
      <c r="BB112" s="191">
        <f t="shared" si="348"/>
        <v>1.0385756676557863E-2</v>
      </c>
      <c r="BC112" s="191">
        <f t="shared" si="348"/>
        <v>0.5554592720970537</v>
      </c>
      <c r="BD112" s="191">
        <f t="shared" si="348"/>
        <v>0.25939849624060152</v>
      </c>
      <c r="BE112" s="191">
        <f t="shared" si="348"/>
        <v>0.2416452442159383</v>
      </c>
      <c r="BF112" s="191">
        <f t="shared" si="348"/>
        <v>0.24979184013322231</v>
      </c>
      <c r="BG112" s="191">
        <f t="shared" si="349"/>
        <v>-0.32839838492597578</v>
      </c>
      <c r="BH112" s="191">
        <f t="shared" si="349"/>
        <v>-0.11223203026481715</v>
      </c>
      <c r="BI112" s="191">
        <f t="shared" si="349"/>
        <v>0.19178082191780821</v>
      </c>
      <c r="BJ112" s="191">
        <f t="shared" si="349"/>
        <v>9.8199672667757767E-2</v>
      </c>
      <c r="BK112" s="191">
        <f t="shared" si="349"/>
        <v>-5.7026476578411409E-2</v>
      </c>
      <c r="BL112" s="191">
        <f t="shared" si="349"/>
        <v>-9.4046008119079844E-2</v>
      </c>
      <c r="BM112" s="191">
        <f t="shared" si="349"/>
        <v>2.4104683195592287E-2</v>
      </c>
      <c r="BN112" s="191">
        <f t="shared" si="349"/>
        <v>6.0205580029368579E-2</v>
      </c>
      <c r="BO112" s="191">
        <f t="shared" si="349"/>
        <v>-0.2523676880222841</v>
      </c>
      <c r="BP112" s="314">
        <f t="shared" si="349"/>
        <v>-0.28955223880597014</v>
      </c>
      <c r="BQ112" s="314">
        <f t="shared" si="350"/>
        <v>5.521048999309869E-3</v>
      </c>
      <c r="BR112" s="314">
        <f t="shared" si="350"/>
        <v>-7.4616922051965351E-2</v>
      </c>
      <c r="BS112" s="314">
        <f t="shared" si="351"/>
        <v>-1.736806947227789E-2</v>
      </c>
      <c r="BT112" s="314">
        <f t="shared" si="351"/>
        <v>5.2556818181818184E-2</v>
      </c>
      <c r="BU112" s="314">
        <f t="shared" si="351"/>
        <v>-4.8396854204476713E-3</v>
      </c>
      <c r="BV112" s="314">
        <f t="shared" si="351"/>
        <v>9.3144560357675113E-2</v>
      </c>
      <c r="BW112" s="380">
        <f t="shared" si="351"/>
        <v>5.6875449964002879E-2</v>
      </c>
      <c r="BX112" s="380">
        <f t="shared" si="351"/>
        <v>7.468259895444361E-2</v>
      </c>
      <c r="BY112" s="380">
        <f t="shared" si="351"/>
        <v>-6.657700067249496E-2</v>
      </c>
      <c r="BZ112" s="380">
        <f t="shared" si="351"/>
        <v>0.12811634349030471</v>
      </c>
      <c r="CA112" s="380">
        <f t="shared" si="351"/>
        <v>0.12891207153502235</v>
      </c>
      <c r="CB112" s="380">
        <f t="shared" si="351"/>
        <v>0.30756302521008405</v>
      </c>
      <c r="CC112" s="96">
        <f>O112-C112</f>
        <v>59</v>
      </c>
      <c r="CD112" s="61">
        <f>P112-D112</f>
        <v>-76</v>
      </c>
      <c r="CE112" s="62">
        <f>Q112-E112</f>
        <v>58</v>
      </c>
      <c r="CF112" s="62">
        <f>R112-F112</f>
        <v>188</v>
      </c>
      <c r="CG112" s="62">
        <f>S112-G112</f>
        <v>182</v>
      </c>
      <c r="CH112" s="62">
        <f>T112-H112</f>
        <v>14</v>
      </c>
      <c r="CI112" s="62">
        <f>U112-I112</f>
        <v>641</v>
      </c>
      <c r="CJ112" s="62">
        <f>V112-J112</f>
        <v>345</v>
      </c>
      <c r="CK112" s="62">
        <f>W112-K112</f>
        <v>282</v>
      </c>
      <c r="CL112" s="62">
        <f>X112-L112</f>
        <v>300</v>
      </c>
      <c r="CM112" s="62">
        <f>Y112-M112</f>
        <v>-732</v>
      </c>
      <c r="CN112" s="62">
        <f>Z112-N112</f>
        <v>-178</v>
      </c>
      <c r="CO112" s="62">
        <f>AA112-O112</f>
        <v>266</v>
      </c>
      <c r="CP112" s="62">
        <f>AB112-P112</f>
        <v>120</v>
      </c>
      <c r="CQ112" s="62">
        <f>AC112-Q112</f>
        <v>-84</v>
      </c>
      <c r="CR112" s="62">
        <f>AD112-R112</f>
        <v>-139</v>
      </c>
      <c r="CS112" s="62">
        <f>AE112-S112</f>
        <v>35</v>
      </c>
      <c r="CT112" s="62">
        <f>AF112-T112</f>
        <v>82</v>
      </c>
      <c r="CU112" s="62">
        <f>AG112-U112</f>
        <v>-453</v>
      </c>
      <c r="CV112" s="333">
        <f>AH112-V112</f>
        <v>-485</v>
      </c>
      <c r="CW112" s="333">
        <f>AI112-W112</f>
        <v>8</v>
      </c>
      <c r="CX112" s="342">
        <f>AJ112-X112</f>
        <v>-112</v>
      </c>
      <c r="CY112" s="342">
        <f>AK112-Y112</f>
        <v>-26</v>
      </c>
      <c r="CZ112" s="342">
        <f>AL112-Z112</f>
        <v>74</v>
      </c>
      <c r="DA112" s="342">
        <f>AM112-AA112</f>
        <v>-8</v>
      </c>
      <c r="DB112" s="342">
        <f>AN112-AB112</f>
        <v>125</v>
      </c>
      <c r="DC112" s="342">
        <f>AO112-AC112</f>
        <v>79</v>
      </c>
      <c r="DD112" s="342">
        <f>AP112-AD112</f>
        <v>100</v>
      </c>
      <c r="DE112" s="342">
        <f>AQ112-AE112</f>
        <v>-99</v>
      </c>
      <c r="DF112" s="342">
        <f>AR112-AF112</f>
        <v>185</v>
      </c>
      <c r="DG112" s="342">
        <f>AS112-AG112</f>
        <v>173</v>
      </c>
      <c r="DH112" s="342">
        <f>AT112-AH112</f>
        <v>366</v>
      </c>
      <c r="DI112" s="346"/>
      <c r="DJ112" s="60">
        <f>IF(ISERROR(GETPIVOTDATA("VALUE",'CSS WK pvt'!$J$2,"DT_FILE",DJ$8,"COMMODITY",DJ$6,"TRIM_CAT",TRIM(B112),"TRIM_LINE",A107))=TRUE,0,GETPIVOTDATA("VALUE",'CSS WK pvt'!$J$2,"DT_FILE",DJ$8,"COMMODITY",DJ$6,"TRIM_CAT",TRIM(B112),"TRIM_LINE",A107))</f>
        <v>1515</v>
      </c>
    </row>
    <row r="113" spans="1:114" s="69" customFormat="1" ht="15.75" thickBot="1" x14ac:dyDescent="0.3">
      <c r="A113" s="140"/>
      <c r="B113" s="63" t="s">
        <v>35</v>
      </c>
      <c r="C113" s="64">
        <f>SUM(C108:C112)</f>
        <v>423959</v>
      </c>
      <c r="D113" s="65">
        <f t="shared" ref="D113:DJ127" si="352">SUM(D108:D112)</f>
        <v>425078</v>
      </c>
      <c r="E113" s="65">
        <f t="shared" si="352"/>
        <v>443191</v>
      </c>
      <c r="F113" s="66">
        <f t="shared" si="352"/>
        <v>398540</v>
      </c>
      <c r="G113" s="65">
        <f t="shared" si="352"/>
        <v>457154</v>
      </c>
      <c r="H113" s="65">
        <f t="shared" si="352"/>
        <v>446843</v>
      </c>
      <c r="I113" s="65">
        <f t="shared" si="352"/>
        <v>432858</v>
      </c>
      <c r="J113" s="65">
        <f t="shared" si="352"/>
        <v>490853</v>
      </c>
      <c r="K113" s="65">
        <f t="shared" si="352"/>
        <v>423532</v>
      </c>
      <c r="L113" s="248">
        <f t="shared" si="352"/>
        <v>466753</v>
      </c>
      <c r="M113" s="66">
        <f t="shared" si="352"/>
        <v>498347</v>
      </c>
      <c r="N113" s="65">
        <f t="shared" si="352"/>
        <v>451062</v>
      </c>
      <c r="O113" s="66">
        <f t="shared" si="352"/>
        <v>477109</v>
      </c>
      <c r="P113" s="65">
        <f t="shared" si="352"/>
        <v>450820</v>
      </c>
      <c r="Q113" s="65">
        <f t="shared" si="352"/>
        <v>451466</v>
      </c>
      <c r="R113" s="65">
        <f t="shared" si="352"/>
        <v>477114</v>
      </c>
      <c r="S113" s="65">
        <f t="shared" si="352"/>
        <v>483791</v>
      </c>
      <c r="T113" s="65">
        <f t="shared" si="352"/>
        <v>471579</v>
      </c>
      <c r="U113" s="65">
        <f t="shared" si="352"/>
        <v>467420</v>
      </c>
      <c r="V113" s="65">
        <f t="shared" si="352"/>
        <v>483063</v>
      </c>
      <c r="W113" s="65">
        <f t="shared" si="352"/>
        <v>450318</v>
      </c>
      <c r="X113" s="248">
        <f t="shared" si="352"/>
        <v>467633</v>
      </c>
      <c r="Y113" s="66">
        <f t="shared" si="352"/>
        <v>468058</v>
      </c>
      <c r="Z113" s="65">
        <f t="shared" si="352"/>
        <v>450190</v>
      </c>
      <c r="AA113" s="65">
        <f t="shared" si="352"/>
        <v>558748</v>
      </c>
      <c r="AB113" s="65">
        <f t="shared" si="352"/>
        <v>468974</v>
      </c>
      <c r="AC113" s="65">
        <f t="shared" si="352"/>
        <v>459760</v>
      </c>
      <c r="AD113" s="65">
        <f t="shared" si="352"/>
        <v>499971</v>
      </c>
      <c r="AE113" s="65">
        <f t="shared" si="352"/>
        <v>495376</v>
      </c>
      <c r="AF113" s="65">
        <f t="shared" si="352"/>
        <v>515259</v>
      </c>
      <c r="AG113" s="65">
        <f t="shared" si="352"/>
        <v>489131</v>
      </c>
      <c r="AH113" s="65">
        <f t="shared" ref="AH113:AN113" si="353">SUM(AH108:AH112)</f>
        <v>481530</v>
      </c>
      <c r="AI113" s="65">
        <f t="shared" si="353"/>
        <v>502688</v>
      </c>
      <c r="AJ113" s="413">
        <f t="shared" si="353"/>
        <v>483153</v>
      </c>
      <c r="AK113" s="64">
        <f t="shared" si="353"/>
        <v>490838</v>
      </c>
      <c r="AL113" s="65">
        <f t="shared" si="353"/>
        <v>484088</v>
      </c>
      <c r="AM113" s="65">
        <f t="shared" si="353"/>
        <v>548776</v>
      </c>
      <c r="AN113" s="65">
        <f t="shared" si="353"/>
        <v>482017</v>
      </c>
      <c r="AO113" s="65">
        <f>SUM(AO108:AO112)</f>
        <v>498218</v>
      </c>
      <c r="AP113" s="65">
        <f>SUM(AP108:AP112)</f>
        <v>491422</v>
      </c>
      <c r="AQ113" s="65">
        <f>SUM(AQ108:AQ112)</f>
        <v>476285</v>
      </c>
      <c r="AR113" s="65">
        <f>SUM(AR108:AR112)</f>
        <v>518440</v>
      </c>
      <c r="AS113" s="65">
        <f>SUM(AS108:AS112)</f>
        <v>498558</v>
      </c>
      <c r="AT113" s="65">
        <f>SUM(AT108:AT112)</f>
        <v>521004</v>
      </c>
      <c r="AU113" s="65"/>
      <c r="AV113" s="65"/>
      <c r="AW113" s="170">
        <f t="shared" si="348"/>
        <v>0.12536589623053174</v>
      </c>
      <c r="AX113" s="173">
        <f t="shared" si="348"/>
        <v>6.0558297535981631E-2</v>
      </c>
      <c r="AY113" s="174">
        <f t="shared" si="348"/>
        <v>1.8671408038520639E-2</v>
      </c>
      <c r="AZ113" s="174">
        <f t="shared" si="348"/>
        <v>0.19715461434234957</v>
      </c>
      <c r="BA113" s="174">
        <f t="shared" si="348"/>
        <v>5.8267017241454742E-2</v>
      </c>
      <c r="BB113" s="174">
        <f t="shared" si="348"/>
        <v>5.5357250756977283E-2</v>
      </c>
      <c r="BC113" s="174">
        <f t="shared" si="348"/>
        <v>7.9846046509478866E-2</v>
      </c>
      <c r="BD113" s="174">
        <f t="shared" si="348"/>
        <v>-1.587033185088E-2</v>
      </c>
      <c r="BE113" s="174">
        <f t="shared" si="348"/>
        <v>6.3244335729059437E-2</v>
      </c>
      <c r="BF113" s="174">
        <f t="shared" si="348"/>
        <v>1.8853654930980626E-3</v>
      </c>
      <c r="BG113" s="174">
        <f t="shared" si="349"/>
        <v>-6.0778935159637761E-2</v>
      </c>
      <c r="BH113" s="174">
        <f t="shared" si="349"/>
        <v>-1.9332153894586553E-3</v>
      </c>
      <c r="BI113" s="174">
        <f t="shared" si="349"/>
        <v>0.17111184236725779</v>
      </c>
      <c r="BJ113" s="174">
        <f t="shared" si="349"/>
        <v>4.0268843440841133E-2</v>
      </c>
      <c r="BK113" s="174">
        <f t="shared" si="349"/>
        <v>1.837126162324516E-2</v>
      </c>
      <c r="BL113" s="174">
        <f t="shared" si="349"/>
        <v>4.7906789572303474E-2</v>
      </c>
      <c r="BM113" s="174">
        <f t="shared" si="349"/>
        <v>2.3946290857002301E-2</v>
      </c>
      <c r="BN113" s="174">
        <f t="shared" si="349"/>
        <v>9.2624989662389551E-2</v>
      </c>
      <c r="BO113" s="174">
        <f t="shared" si="349"/>
        <v>4.6448590133070899E-2</v>
      </c>
      <c r="BP113" s="308">
        <f t="shared" si="349"/>
        <v>-3.1734991088118942E-3</v>
      </c>
      <c r="BQ113" s="308">
        <f t="shared" si="350"/>
        <v>0.11629559555691756</v>
      </c>
      <c r="BR113" s="308">
        <f t="shared" si="350"/>
        <v>3.3188419123543464E-2</v>
      </c>
      <c r="BS113" s="308">
        <f t="shared" si="351"/>
        <v>4.8669182024449961E-2</v>
      </c>
      <c r="BT113" s="308">
        <f t="shared" si="351"/>
        <v>7.5297096781358985E-2</v>
      </c>
      <c r="BU113" s="308">
        <f t="shared" si="351"/>
        <v>-1.7847043747807597E-2</v>
      </c>
      <c r="BV113" s="308">
        <f t="shared" si="351"/>
        <v>2.7811776345810217E-2</v>
      </c>
      <c r="BW113" s="381">
        <f t="shared" si="351"/>
        <v>8.3647990255785634E-2</v>
      </c>
      <c r="BX113" s="381">
        <f t="shared" si="351"/>
        <v>-1.7098991741521009E-2</v>
      </c>
      <c r="BY113" s="381">
        <f t="shared" si="351"/>
        <v>-3.8538403152352962E-2</v>
      </c>
      <c r="BZ113" s="381">
        <f t="shared" si="351"/>
        <v>6.1735942506584065E-3</v>
      </c>
      <c r="CA113" s="381">
        <f t="shared" si="351"/>
        <v>1.9272955506806969E-2</v>
      </c>
      <c r="CB113" s="381">
        <f t="shared" si="351"/>
        <v>8.1976200859759513E-2</v>
      </c>
      <c r="CC113" s="64">
        <f t="shared" si="352"/>
        <v>53150</v>
      </c>
      <c r="CD113" s="67">
        <f t="shared" si="352"/>
        <v>25742</v>
      </c>
      <c r="CE113" s="68">
        <f t="shared" si="352"/>
        <v>8275</v>
      </c>
      <c r="CF113" s="68">
        <f t="shared" si="352"/>
        <v>78574</v>
      </c>
      <c r="CG113" s="68">
        <f t="shared" ref="CG113:CH113" si="354">SUM(CG108:CG112)</f>
        <v>26637</v>
      </c>
      <c r="CH113" s="68">
        <f t="shared" si="354"/>
        <v>24736</v>
      </c>
      <c r="CI113" s="68">
        <f t="shared" ref="CI113:CJ113" si="355">SUM(CI108:CI112)</f>
        <v>34562</v>
      </c>
      <c r="CJ113" s="68">
        <f t="shared" si="355"/>
        <v>-7790</v>
      </c>
      <c r="CK113" s="68">
        <f t="shared" ref="CK113:CL113" si="356">SUM(CK108:CK112)</f>
        <v>26786</v>
      </c>
      <c r="CL113" s="68">
        <f t="shared" si="356"/>
        <v>880</v>
      </c>
      <c r="CM113" s="68">
        <f t="shared" ref="CM113:CN113" si="357">SUM(CM108:CM112)</f>
        <v>-30289</v>
      </c>
      <c r="CN113" s="68">
        <f t="shared" si="357"/>
        <v>-872</v>
      </c>
      <c r="CO113" s="68">
        <f t="shared" ref="CO113:CP113" si="358">SUM(CO108:CO112)</f>
        <v>81639</v>
      </c>
      <c r="CP113" s="68">
        <f t="shared" si="358"/>
        <v>18154</v>
      </c>
      <c r="CQ113" s="68">
        <f t="shared" ref="CQ113:CR113" si="359">SUM(CQ108:CQ112)</f>
        <v>8294</v>
      </c>
      <c r="CR113" s="68">
        <f t="shared" si="359"/>
        <v>22857</v>
      </c>
      <c r="CS113" s="68">
        <f t="shared" ref="CS113" si="360">SUM(CS108:CS112)</f>
        <v>11585</v>
      </c>
      <c r="CT113" s="68">
        <f t="shared" ref="CT113:CU113" si="361">SUM(CT108:CT112)</f>
        <v>43680</v>
      </c>
      <c r="CU113" s="68">
        <f t="shared" si="361"/>
        <v>21711</v>
      </c>
      <c r="CV113" s="321">
        <f t="shared" ref="CV113:CW113" si="362">SUM(CV108:CV112)</f>
        <v>-1533</v>
      </c>
      <c r="CW113" s="321">
        <f t="shared" si="362"/>
        <v>52370</v>
      </c>
      <c r="CX113" s="321">
        <f t="shared" ref="CX113:CY113" si="363">SUM(CX108:CX112)</f>
        <v>15520</v>
      </c>
      <c r="CY113" s="321">
        <f t="shared" si="363"/>
        <v>22780</v>
      </c>
      <c r="CZ113" s="321">
        <f t="shared" ref="CZ113:DA113" si="364">SUM(CZ108:CZ112)</f>
        <v>33898</v>
      </c>
      <c r="DA113" s="321">
        <f t="shared" si="364"/>
        <v>-9972</v>
      </c>
      <c r="DB113" s="321">
        <f t="shared" ref="DB113" si="365">SUM(DB108:DB112)</f>
        <v>13043</v>
      </c>
      <c r="DC113" s="321">
        <f t="shared" ref="DC113" si="366">SUM(DC108:DC112)</f>
        <v>38458</v>
      </c>
      <c r="DD113" s="321">
        <f t="shared" ref="DD113:DE113" si="367">SUM(DD108:DD112)</f>
        <v>-8549</v>
      </c>
      <c r="DE113" s="321">
        <f t="shared" si="367"/>
        <v>-19091</v>
      </c>
      <c r="DF113" s="321">
        <f t="shared" ref="DF113:DG113" si="368">SUM(DF108:DF112)</f>
        <v>3181</v>
      </c>
      <c r="DG113" s="321">
        <f t="shared" si="368"/>
        <v>9427</v>
      </c>
      <c r="DH113" s="321">
        <f t="shared" ref="DH113" si="369">SUM(DH108:DH112)</f>
        <v>39474</v>
      </c>
      <c r="DI113" s="347"/>
      <c r="DJ113" s="66">
        <f t="shared" si="352"/>
        <v>498567</v>
      </c>
    </row>
    <row r="114" spans="1:114" s="37" customFormat="1" x14ac:dyDescent="0.2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87"/>
      <c r="AO114" s="87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309"/>
      <c r="BT114" s="309"/>
      <c r="BU114" s="309"/>
      <c r="BV114" s="309"/>
      <c r="BW114" s="421"/>
      <c r="BX114" s="421"/>
      <c r="BY114" s="421"/>
      <c r="BZ114" s="421"/>
      <c r="CA114" s="421"/>
      <c r="CB114" s="421"/>
      <c r="CC114" s="86"/>
      <c r="CD114" s="89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325"/>
      <c r="CW114" s="325"/>
      <c r="CX114" s="325"/>
      <c r="CY114" s="325"/>
      <c r="CZ114" s="325"/>
      <c r="DA114" s="325"/>
      <c r="DB114" s="325"/>
      <c r="DC114" s="325"/>
      <c r="DD114" s="325"/>
      <c r="DE114" s="325"/>
      <c r="DF114" s="325"/>
      <c r="DG114" s="325"/>
      <c r="DH114" s="325"/>
      <c r="DI114" s="348"/>
      <c r="DJ114" s="88"/>
    </row>
    <row r="115" spans="1:114" s="37" customFormat="1" x14ac:dyDescent="0.25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70">+E94-E101</f>
        <v>-2599398.8900000006</v>
      </c>
      <c r="F115" s="92">
        <f t="shared" si="370"/>
        <v>2691115.3900000006</v>
      </c>
      <c r="G115" s="92">
        <f t="shared" si="370"/>
        <v>12739846.379999995</v>
      </c>
      <c r="H115" s="92">
        <f t="shared" si="370"/>
        <v>6125041.5</v>
      </c>
      <c r="I115" s="92">
        <f t="shared" si="370"/>
        <v>-5504126.9800000042</v>
      </c>
      <c r="J115" s="92">
        <f t="shared" si="370"/>
        <v>-4449405.8400000036</v>
      </c>
      <c r="K115" s="92">
        <f t="shared" si="370"/>
        <v>-225298.53000000119</v>
      </c>
      <c r="L115" s="258">
        <f t="shared" si="370"/>
        <v>6531774.3599999994</v>
      </c>
      <c r="M115" s="34">
        <f t="shared" si="370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71">+P94-P101</f>
        <v>2251166.3000000045</v>
      </c>
      <c r="Q115" s="92">
        <f t="shared" si="371"/>
        <v>2608598.4299999997</v>
      </c>
      <c r="R115" s="92">
        <f t="shared" si="371"/>
        <v>1803829.1600000039</v>
      </c>
      <c r="S115" s="92">
        <f t="shared" si="371"/>
        <v>21691386.269999996</v>
      </c>
      <c r="T115" s="92">
        <f t="shared" ref="T115:U115" si="372">+T94-T101</f>
        <v>11547036.280000001</v>
      </c>
      <c r="U115" s="92">
        <f t="shared" si="372"/>
        <v>-3091538.3200000003</v>
      </c>
      <c r="V115" s="92">
        <f t="shared" ref="V115" si="373">+V94-V101</f>
        <v>-3895335</v>
      </c>
      <c r="W115" s="92">
        <f t="shared" ref="W115:AB115" si="374">+W94-W101</f>
        <v>-289464.32999999821</v>
      </c>
      <c r="X115" s="258">
        <f t="shared" si="374"/>
        <v>10157998.480000004</v>
      </c>
      <c r="Y115" s="34">
        <f t="shared" si="374"/>
        <v>9954520.3200000003</v>
      </c>
      <c r="Z115" s="92">
        <f t="shared" si="374"/>
        <v>4512046</v>
      </c>
      <c r="AA115" s="92">
        <f t="shared" si="374"/>
        <v>-4299040.9199999943</v>
      </c>
      <c r="AB115" s="92">
        <f t="shared" si="374"/>
        <v>-1916881.1099999994</v>
      </c>
      <c r="AC115" s="92">
        <f t="shared" ref="AC115:AF115" si="375">+AC94-AC101</f>
        <v>-694767.25999999791</v>
      </c>
      <c r="AD115" s="225">
        <f t="shared" si="375"/>
        <v>7166506.799999997</v>
      </c>
      <c r="AE115" s="225">
        <f t="shared" si="375"/>
        <v>8573460</v>
      </c>
      <c r="AF115" s="225">
        <f t="shared" si="375"/>
        <v>1507096.3899999931</v>
      </c>
      <c r="AG115" s="225">
        <f t="shared" ref="AG115" si="376">+AG94-AG101</f>
        <v>2740108.1400000006</v>
      </c>
      <c r="AH115" s="225">
        <f t="shared" ref="AH115:AM115" si="377">+AH94-AH101</f>
        <v>-6819056.5300000012</v>
      </c>
      <c r="AI115" s="92">
        <f t="shared" si="377"/>
        <v>-6267414.3999999985</v>
      </c>
      <c r="AJ115" s="367">
        <f t="shared" si="377"/>
        <v>10691653.210000001</v>
      </c>
      <c r="AK115" s="91">
        <f t="shared" si="377"/>
        <v>5807879.5799999982</v>
      </c>
      <c r="AL115" s="92">
        <f t="shared" si="377"/>
        <v>173408.1799999997</v>
      </c>
      <c r="AM115" s="92">
        <f t="shared" si="377"/>
        <v>-1797542.75</v>
      </c>
      <c r="AN115" s="92">
        <f t="shared" ref="AN115" si="378">+AN94-AN101</f>
        <v>-2703722.0500000045</v>
      </c>
      <c r="AO115" s="92">
        <f t="shared" ref="AO115:AP115" si="379">+AO94-AO101</f>
        <v>-3882325.75</v>
      </c>
      <c r="AP115" s="92">
        <f t="shared" si="379"/>
        <v>8404120.450000003</v>
      </c>
      <c r="AQ115" s="92">
        <f t="shared" ref="AQ115:AR115" si="380">+AQ94-AQ101</f>
        <v>9634406.1900000051</v>
      </c>
      <c r="AR115" s="92">
        <f t="shared" si="380"/>
        <v>10790389.519999996</v>
      </c>
      <c r="AS115" s="92">
        <f t="shared" ref="AS115:AV115" si="381">+AS94-AS101</f>
        <v>-9262460.4499999955</v>
      </c>
      <c r="AT115" s="92">
        <f t="shared" ref="AT115" si="382">+AT94-AT101</f>
        <v>-8239748.299999997</v>
      </c>
      <c r="AU115" s="92">
        <f t="shared" si="381"/>
        <v>0</v>
      </c>
      <c r="AV115" s="92">
        <f t="shared" si="381"/>
        <v>0</v>
      </c>
      <c r="AW115" s="406">
        <f t="shared" ref="AW115:BF120" si="383">IF(ISERROR((O115-C115)/C115)=TRUE,0,(O115-C115)/C115)</f>
        <v>-0.72819052293411923</v>
      </c>
      <c r="AX115" s="190">
        <f t="shared" si="383"/>
        <v>-1.3816421200925033</v>
      </c>
      <c r="AY115" s="191">
        <f t="shared" si="383"/>
        <v>-2.0035391028423497</v>
      </c>
      <c r="AZ115" s="191">
        <f t="shared" si="383"/>
        <v>-0.32970947039175325</v>
      </c>
      <c r="BA115" s="191">
        <f t="shared" si="383"/>
        <v>0.70264111693315445</v>
      </c>
      <c r="BB115" s="191">
        <f t="shared" si="383"/>
        <v>0.88521763974986967</v>
      </c>
      <c r="BC115" s="191">
        <f t="shared" si="383"/>
        <v>-0.43832358315250969</v>
      </c>
      <c r="BD115" s="191">
        <f t="shared" si="383"/>
        <v>-0.12452692784706804</v>
      </c>
      <c r="BE115" s="191">
        <f t="shared" si="383"/>
        <v>0.28480345610775482</v>
      </c>
      <c r="BF115" s="191">
        <f t="shared" si="383"/>
        <v>0.55516677707158346</v>
      </c>
      <c r="BG115" s="191">
        <f t="shared" ref="BG115:BP120" si="384">IF(ISERROR((Y115-M115)/M115)=TRUE,0,(Y115-M115)/M115)</f>
        <v>0.13166339514354888</v>
      </c>
      <c r="BH115" s="191">
        <f t="shared" si="384"/>
        <v>-2.4158624044048844</v>
      </c>
      <c r="BI115" s="191">
        <f t="shared" si="384"/>
        <v>3.7925668497348628</v>
      </c>
      <c r="BJ115" s="191">
        <f t="shared" si="384"/>
        <v>-1.8515057772497729</v>
      </c>
      <c r="BK115" s="191">
        <f t="shared" si="384"/>
        <v>-1.2663373756611507</v>
      </c>
      <c r="BL115" s="191">
        <f t="shared" si="384"/>
        <v>2.9729409851651258</v>
      </c>
      <c r="BM115" s="191">
        <f t="shared" si="384"/>
        <v>-0.60475278558579637</v>
      </c>
      <c r="BN115" s="191">
        <f t="shared" si="384"/>
        <v>-0.86948197325660492</v>
      </c>
      <c r="BO115" s="191">
        <f t="shared" si="384"/>
        <v>-1.8863251418471825</v>
      </c>
      <c r="BP115" s="314">
        <f t="shared" si="384"/>
        <v>0.75056998435307909</v>
      </c>
      <c r="BQ115" s="314">
        <f t="shared" ref="BQ115:BR120" si="385">IF(ISERROR((AI115-W115)/W115)=TRUE,0,(AI115-W115)/W115)</f>
        <v>20.651767594300953</v>
      </c>
      <c r="BR115" s="314">
        <f t="shared" si="385"/>
        <v>5.2535421328395053E-2</v>
      </c>
      <c r="BS115" s="314">
        <f t="shared" ref="BS115:CB120" si="386">IF(ISERROR((AK115-Y115)/Y115)=TRUE,0,(AK115-Y115)/Y115)</f>
        <v>-0.41655856904212957</v>
      </c>
      <c r="BT115" s="314">
        <f t="shared" si="386"/>
        <v>-0.96156772781128563</v>
      </c>
      <c r="BU115" s="314">
        <f t="shared" si="386"/>
        <v>-0.5818735426226177</v>
      </c>
      <c r="BV115" s="314">
        <f t="shared" si="386"/>
        <v>0.41047978192033274</v>
      </c>
      <c r="BW115" s="380">
        <f t="shared" si="386"/>
        <v>4.5879514961600405</v>
      </c>
      <c r="BX115" s="380">
        <f t="shared" si="386"/>
        <v>0.17269412902810705</v>
      </c>
      <c r="BY115" s="380">
        <f t="shared" si="386"/>
        <v>0.12374772728863319</v>
      </c>
      <c r="BZ115" s="380">
        <f t="shared" si="386"/>
        <v>6.1597208988073051</v>
      </c>
      <c r="CA115" s="380">
        <f t="shared" si="386"/>
        <v>-4.3803266063798469</v>
      </c>
      <c r="CB115" s="380">
        <f t="shared" si="386"/>
        <v>0.2083413979264952</v>
      </c>
      <c r="CC115" s="91">
        <f>O115-C115</f>
        <v>2403166.3099999949</v>
      </c>
      <c r="CD115" s="61">
        <f>P115-D115</f>
        <v>8149797.9800000042</v>
      </c>
      <c r="CE115" s="62">
        <f>Q115-E115</f>
        <v>5207997.32</v>
      </c>
      <c r="CF115" s="62">
        <f>R115-F115</f>
        <v>-887286.22999999672</v>
      </c>
      <c r="CG115" s="62">
        <f>S115-G115</f>
        <v>8951539.8900000006</v>
      </c>
      <c r="CH115" s="62">
        <f>T115-H115</f>
        <v>5421994.7800000012</v>
      </c>
      <c r="CI115" s="62">
        <f>U115-I115</f>
        <v>2412588.6600000039</v>
      </c>
      <c r="CJ115" s="62">
        <f>V115-J115</f>
        <v>554070.84000000358</v>
      </c>
      <c r="CK115" s="62">
        <f>W115-K115</f>
        <v>-64165.79999999702</v>
      </c>
      <c r="CL115" s="62">
        <f>X115-L115</f>
        <v>3626224.1200000048</v>
      </c>
      <c r="CM115" s="62">
        <f>Y115-M115</f>
        <v>1158158.8200000003</v>
      </c>
      <c r="CN115" s="62">
        <f>Z115-N115</f>
        <v>7698828.8299999982</v>
      </c>
      <c r="CO115" s="62">
        <f>AA115-O115</f>
        <v>-3402018.2899999917</v>
      </c>
      <c r="CP115" s="62">
        <f>AB115-P115</f>
        <v>-4168047.4100000039</v>
      </c>
      <c r="CQ115" s="62">
        <f>AC115-Q115</f>
        <v>-3303365.6899999976</v>
      </c>
      <c r="CR115" s="62">
        <f>AD115-R115</f>
        <v>5362677.6399999931</v>
      </c>
      <c r="CS115" s="62">
        <f>AE115-S115</f>
        <v>-13117926.269999996</v>
      </c>
      <c r="CT115" s="62">
        <f>AF115-T115</f>
        <v>-10039939.890000008</v>
      </c>
      <c r="CU115" s="62">
        <f>AG115-U115</f>
        <v>5831646.4600000009</v>
      </c>
      <c r="CV115" s="333">
        <f>AH115-V115</f>
        <v>-2923721.5300000012</v>
      </c>
      <c r="CW115" s="333">
        <f>AI115-W115</f>
        <v>-5977950.0700000003</v>
      </c>
      <c r="CX115" s="331">
        <f>AJ115-X115</f>
        <v>533654.72999999672</v>
      </c>
      <c r="CY115" s="331">
        <f>AK115-Y115</f>
        <v>-4146640.7400000021</v>
      </c>
      <c r="CZ115" s="331">
        <f>AL115-Z115</f>
        <v>-4338637.82</v>
      </c>
      <c r="DA115" s="331">
        <f>AM115-AA115</f>
        <v>2501498.1699999943</v>
      </c>
      <c r="DB115" s="331">
        <f>AN115-AB115</f>
        <v>-786840.94000000507</v>
      </c>
      <c r="DC115" s="331">
        <f>AO115-AC115</f>
        <v>-3187558.4900000021</v>
      </c>
      <c r="DD115" s="331">
        <f>AP115-AD115</f>
        <v>1237613.650000006</v>
      </c>
      <c r="DE115" s="331">
        <f>AQ115-AE115</f>
        <v>1060946.1900000051</v>
      </c>
      <c r="DF115" s="331">
        <f>AR115-AF115</f>
        <v>9283293.1300000027</v>
      </c>
      <c r="DG115" s="331">
        <f>AS115-AG115</f>
        <v>-12002568.589999996</v>
      </c>
      <c r="DH115" s="331">
        <f>AT115-AH115</f>
        <v>-1420691.7699999958</v>
      </c>
      <c r="DI115" s="348"/>
      <c r="DJ115" s="34">
        <f>+DJ94-DJ101</f>
        <v>-9253668</v>
      </c>
    </row>
    <row r="116" spans="1:114" s="37" customFormat="1" x14ac:dyDescent="0.25">
      <c r="A116" s="139"/>
      <c r="B116" s="38" t="s">
        <v>31</v>
      </c>
      <c r="C116" s="91">
        <f t="shared" ref="C116:D116" si="387">+C95-C102</f>
        <v>427055.75999999978</v>
      </c>
      <c r="D116" s="92">
        <f t="shared" si="387"/>
        <v>47824.540000000037</v>
      </c>
      <c r="E116" s="92">
        <f t="shared" ref="E116:S116" si="388">+E95-E102</f>
        <v>-300221.31999999983</v>
      </c>
      <c r="F116" s="92">
        <f t="shared" si="388"/>
        <v>251021.0299999998</v>
      </c>
      <c r="G116" s="92">
        <f t="shared" si="388"/>
        <v>867070.03000000026</v>
      </c>
      <c r="H116" s="92">
        <f t="shared" si="388"/>
        <v>960264.85000000009</v>
      </c>
      <c r="I116" s="92">
        <f t="shared" si="388"/>
        <v>305375.91000000015</v>
      </c>
      <c r="J116" s="92">
        <f t="shared" si="388"/>
        <v>294249.48</v>
      </c>
      <c r="K116" s="92">
        <f t="shared" si="388"/>
        <v>799883.7</v>
      </c>
      <c r="L116" s="258">
        <f t="shared" si="388"/>
        <v>1339776.1700000004</v>
      </c>
      <c r="M116" s="34">
        <f t="shared" si="388"/>
        <v>1112258.5</v>
      </c>
      <c r="N116" s="92">
        <f t="shared" si="388"/>
        <v>215788.41999999993</v>
      </c>
      <c r="O116" s="34">
        <f t="shared" si="388"/>
        <v>607536.4700000002</v>
      </c>
      <c r="P116" s="92">
        <f t="shared" si="388"/>
        <v>463376.30999999959</v>
      </c>
      <c r="Q116" s="92">
        <f t="shared" si="388"/>
        <v>291453.36000000034</v>
      </c>
      <c r="R116" s="92">
        <f t="shared" si="388"/>
        <v>285517.73999999976</v>
      </c>
      <c r="S116" s="92">
        <f t="shared" si="388"/>
        <v>1329298.6000000001</v>
      </c>
      <c r="T116" s="92">
        <f t="shared" ref="T116:U116" si="389">+T95-T102</f>
        <v>1383645.7200000002</v>
      </c>
      <c r="U116" s="92">
        <f t="shared" si="389"/>
        <v>294296.70000000019</v>
      </c>
      <c r="V116" s="92">
        <f t="shared" ref="V116" si="390">+V95-V102</f>
        <v>-11653</v>
      </c>
      <c r="W116" s="92">
        <f t="shared" ref="W116:AB116" si="391">+W95-W102</f>
        <v>461523.56999999983</v>
      </c>
      <c r="X116" s="258">
        <f t="shared" si="391"/>
        <v>599841.42000000039</v>
      </c>
      <c r="Y116" s="34">
        <f t="shared" si="391"/>
        <v>737256.73999999976</v>
      </c>
      <c r="Z116" s="92">
        <f t="shared" si="391"/>
        <v>786422</v>
      </c>
      <c r="AA116" s="92">
        <f t="shared" si="391"/>
        <v>82782.35999999987</v>
      </c>
      <c r="AB116" s="92">
        <f t="shared" si="391"/>
        <v>217781.93999999994</v>
      </c>
      <c r="AC116" s="92">
        <f t="shared" ref="AC116:AF116" si="392">+AC95-AC102</f>
        <v>65734.009999999776</v>
      </c>
      <c r="AD116" s="225">
        <f t="shared" si="392"/>
        <v>-448469.73</v>
      </c>
      <c r="AE116" s="225">
        <f t="shared" si="392"/>
        <v>-1426928</v>
      </c>
      <c r="AF116" s="225">
        <f t="shared" si="392"/>
        <v>-3227246.8699999996</v>
      </c>
      <c r="AG116" s="225">
        <f t="shared" ref="AG116" si="393">+AG95-AG102</f>
        <v>-2016736.69</v>
      </c>
      <c r="AH116" s="225">
        <f t="shared" ref="AH116" si="394">+AH95-AH102</f>
        <v>160101.9700000002</v>
      </c>
      <c r="AI116" s="92">
        <f t="shared" ref="AI116:AN116" si="395">+AI95-AI102</f>
        <v>29442.490000000224</v>
      </c>
      <c r="AJ116" s="367">
        <f t="shared" si="395"/>
        <v>1178683.0499999998</v>
      </c>
      <c r="AK116" s="91">
        <f t="shared" si="395"/>
        <v>589320.46999999974</v>
      </c>
      <c r="AL116" s="92">
        <f t="shared" si="395"/>
        <v>510737.06999999983</v>
      </c>
      <c r="AM116" s="92">
        <f t="shared" si="395"/>
        <v>498774.33000000007</v>
      </c>
      <c r="AN116" s="92">
        <f t="shared" si="395"/>
        <v>377724.78000000026</v>
      </c>
      <c r="AO116" s="92">
        <f t="shared" ref="AO116:AP116" si="396">+AO95-AO102</f>
        <v>-550378.43999999994</v>
      </c>
      <c r="AP116" s="92">
        <f t="shared" si="396"/>
        <v>411658.73</v>
      </c>
      <c r="AQ116" s="92">
        <f t="shared" ref="AQ116:AR116" si="397">+AQ95-AQ102</f>
        <v>663159.75999999978</v>
      </c>
      <c r="AR116" s="92">
        <f t="shared" si="397"/>
        <v>849489.18999999948</v>
      </c>
      <c r="AS116" s="92">
        <f t="shared" ref="AS116:AV116" si="398">+AS95-AS102</f>
        <v>-4941390.53</v>
      </c>
      <c r="AT116" s="92">
        <f t="shared" ref="AT116" si="399">+AT95-AT102</f>
        <v>-5578001.5099999998</v>
      </c>
      <c r="AU116" s="92">
        <f t="shared" si="398"/>
        <v>0</v>
      </c>
      <c r="AV116" s="92">
        <f t="shared" si="398"/>
        <v>0</v>
      </c>
      <c r="AW116" s="406">
        <f t="shared" si="383"/>
        <v>0.42261626444284589</v>
      </c>
      <c r="AX116" s="190">
        <f t="shared" si="383"/>
        <v>8.6890907889547755</v>
      </c>
      <c r="AY116" s="191">
        <f t="shared" si="383"/>
        <v>-1.9707950121596978</v>
      </c>
      <c r="AZ116" s="191">
        <f t="shared" si="383"/>
        <v>0.13742557745062234</v>
      </c>
      <c r="BA116" s="191">
        <f t="shared" si="383"/>
        <v>0.53309254616954027</v>
      </c>
      <c r="BB116" s="191">
        <f t="shared" si="383"/>
        <v>0.44090010167507443</v>
      </c>
      <c r="BC116" s="191">
        <f t="shared" si="383"/>
        <v>-3.628056319177226E-2</v>
      </c>
      <c r="BD116" s="191">
        <f t="shared" si="383"/>
        <v>-1.0396024489151179</v>
      </c>
      <c r="BE116" s="191">
        <f t="shared" si="383"/>
        <v>-0.42301165781975575</v>
      </c>
      <c r="BF116" s="191">
        <f t="shared" si="383"/>
        <v>-0.55228236370258754</v>
      </c>
      <c r="BG116" s="191">
        <f t="shared" si="384"/>
        <v>-0.33715342251823677</v>
      </c>
      <c r="BH116" s="191">
        <f t="shared" si="384"/>
        <v>2.644412429545572</v>
      </c>
      <c r="BI116" s="191">
        <f t="shared" si="384"/>
        <v>-0.86374092077139031</v>
      </c>
      <c r="BJ116" s="191">
        <f t="shared" si="384"/>
        <v>-0.53001063002120208</v>
      </c>
      <c r="BK116" s="191">
        <f t="shared" si="384"/>
        <v>-0.77446130660494117</v>
      </c>
      <c r="BL116" s="191">
        <f t="shared" si="384"/>
        <v>-2.5707245721404224</v>
      </c>
      <c r="BM116" s="191">
        <f t="shared" si="384"/>
        <v>-2.0734442961122506</v>
      </c>
      <c r="BN116" s="191">
        <f t="shared" si="384"/>
        <v>-3.3324228329199754</v>
      </c>
      <c r="BO116" s="191">
        <f t="shared" si="384"/>
        <v>-7.8527329392412444</v>
      </c>
      <c r="BP116" s="314">
        <f t="shared" si="384"/>
        <v>-14.739120398180743</v>
      </c>
      <c r="BQ116" s="314">
        <f t="shared" si="385"/>
        <v>-0.93620588001605154</v>
      </c>
      <c r="BR116" s="314">
        <f t="shared" si="385"/>
        <v>0.9649910971469744</v>
      </c>
      <c r="BS116" s="314">
        <f t="shared" si="386"/>
        <v>-0.20065773830701103</v>
      </c>
      <c r="BT116" s="314">
        <f t="shared" si="386"/>
        <v>-0.35055597376472197</v>
      </c>
      <c r="BU116" s="314">
        <f t="shared" si="386"/>
        <v>5.025128179481726</v>
      </c>
      <c r="BV116" s="314">
        <f t="shared" si="386"/>
        <v>0.73441737179859978</v>
      </c>
      <c r="BW116" s="380">
        <f t="shared" si="386"/>
        <v>-9.3728109695422788</v>
      </c>
      <c r="BX116" s="380">
        <f t="shared" si="386"/>
        <v>-1.917918651945584</v>
      </c>
      <c r="BY116" s="380">
        <f t="shared" si="386"/>
        <v>-1.4647464763463887</v>
      </c>
      <c r="BZ116" s="380">
        <f t="shared" si="386"/>
        <v>-1.2632241115164518</v>
      </c>
      <c r="CA116" s="380">
        <f t="shared" si="386"/>
        <v>1.4501912195587616</v>
      </c>
      <c r="CB116" s="380">
        <f t="shared" si="386"/>
        <v>-35.840305275444102</v>
      </c>
      <c r="CC116" s="91">
        <f>O116-C116</f>
        <v>180480.71000000043</v>
      </c>
      <c r="CD116" s="61">
        <f>P116-D116</f>
        <v>415551.76999999955</v>
      </c>
      <c r="CE116" s="62">
        <f>Q116-E116</f>
        <v>591674.68000000017</v>
      </c>
      <c r="CF116" s="62">
        <f>R116-F116</f>
        <v>34496.709999999963</v>
      </c>
      <c r="CG116" s="62">
        <f>S116-G116</f>
        <v>462228.56999999983</v>
      </c>
      <c r="CH116" s="62">
        <f>T116-H116</f>
        <v>423380.87000000011</v>
      </c>
      <c r="CI116" s="62">
        <f>U116-I116</f>
        <v>-11079.209999999963</v>
      </c>
      <c r="CJ116" s="62">
        <f>V116-J116</f>
        <v>-305902.48</v>
      </c>
      <c r="CK116" s="62">
        <f>W116-K116</f>
        <v>-338360.13000000012</v>
      </c>
      <c r="CL116" s="62">
        <f>X116-L116</f>
        <v>-739934.75</v>
      </c>
      <c r="CM116" s="62">
        <f>Y116-M116</f>
        <v>-375001.76000000024</v>
      </c>
      <c r="CN116" s="62">
        <f>Z116-N116</f>
        <v>570633.58000000007</v>
      </c>
      <c r="CO116" s="62">
        <f>AA116-O116</f>
        <v>-524754.11000000034</v>
      </c>
      <c r="CP116" s="62">
        <f>AB116-P116</f>
        <v>-245594.36999999965</v>
      </c>
      <c r="CQ116" s="62">
        <f>AC116-Q116</f>
        <v>-225719.35000000056</v>
      </c>
      <c r="CR116" s="62">
        <f>AD116-R116</f>
        <v>-733987.46999999974</v>
      </c>
      <c r="CS116" s="62">
        <f>AE116-S116</f>
        <v>-2756226.6</v>
      </c>
      <c r="CT116" s="62">
        <f>AF116-T116</f>
        <v>-4610892.59</v>
      </c>
      <c r="CU116" s="62">
        <f>AG116-U116</f>
        <v>-2311033.39</v>
      </c>
      <c r="CV116" s="333">
        <f>AH116-V116</f>
        <v>171754.9700000002</v>
      </c>
      <c r="CW116" s="333">
        <f>AI116-W116</f>
        <v>-432081.07999999961</v>
      </c>
      <c r="CX116" s="331">
        <f>AJ116-X116</f>
        <v>578841.62999999942</v>
      </c>
      <c r="CY116" s="331">
        <f>AK116-Y116</f>
        <v>-147936.27000000002</v>
      </c>
      <c r="CZ116" s="331">
        <f>AL116-Z116</f>
        <v>-275684.93000000017</v>
      </c>
      <c r="DA116" s="331">
        <f>AM116-AA116</f>
        <v>415991.9700000002</v>
      </c>
      <c r="DB116" s="331">
        <f>AN116-AB116</f>
        <v>159942.84000000032</v>
      </c>
      <c r="DC116" s="331">
        <f>AO116-AC116</f>
        <v>-616112.44999999972</v>
      </c>
      <c r="DD116" s="331">
        <f>AP116-AD116</f>
        <v>860128.46</v>
      </c>
      <c r="DE116" s="331">
        <f>AQ116-AE116</f>
        <v>2090087.7599999998</v>
      </c>
      <c r="DF116" s="331">
        <f>AR116-AF116</f>
        <v>4076736.0599999991</v>
      </c>
      <c r="DG116" s="331">
        <f>AS116-AG116</f>
        <v>-2924653.8400000003</v>
      </c>
      <c r="DH116" s="331">
        <f>AT116-AH116</f>
        <v>-5738103.4800000004</v>
      </c>
      <c r="DI116" s="348"/>
      <c r="DJ116" s="34">
        <f t="shared" ref="DJ116:DJ120" si="400">+DJ95-DJ102</f>
        <v>-4941390</v>
      </c>
    </row>
    <row r="117" spans="1:114" s="37" customFormat="1" x14ac:dyDescent="0.25">
      <c r="A117" s="139"/>
      <c r="B117" s="38" t="s">
        <v>32</v>
      </c>
      <c r="C117" s="91">
        <f t="shared" ref="C117:D117" si="401">+C96-C103</f>
        <v>-827238.18999999948</v>
      </c>
      <c r="D117" s="92">
        <f t="shared" si="401"/>
        <v>-710790.91000000015</v>
      </c>
      <c r="E117" s="92">
        <f t="shared" ref="E117:S117" si="402">+E96-E103</f>
        <v>-1023981.3800000008</v>
      </c>
      <c r="F117" s="92">
        <f t="shared" si="402"/>
        <v>768409.01000000071</v>
      </c>
      <c r="G117" s="92">
        <f t="shared" si="402"/>
        <v>1794381.9600000009</v>
      </c>
      <c r="H117" s="92">
        <f t="shared" si="402"/>
        <v>497720.99000000022</v>
      </c>
      <c r="I117" s="92">
        <f t="shared" si="402"/>
        <v>189617.26999999955</v>
      </c>
      <c r="J117" s="92">
        <f t="shared" si="402"/>
        <v>-626189.12999999896</v>
      </c>
      <c r="K117" s="92">
        <f t="shared" si="402"/>
        <v>316730.74000000022</v>
      </c>
      <c r="L117" s="258">
        <f t="shared" si="402"/>
        <v>1438288.709999999</v>
      </c>
      <c r="M117" s="34">
        <f t="shared" si="402"/>
        <v>1263129.33</v>
      </c>
      <c r="N117" s="92">
        <f t="shared" si="402"/>
        <v>41314.669999999925</v>
      </c>
      <c r="O117" s="34">
        <f t="shared" si="402"/>
        <v>698877.33000000007</v>
      </c>
      <c r="P117" s="92">
        <f t="shared" si="402"/>
        <v>1042364.1299999999</v>
      </c>
      <c r="Q117" s="92">
        <f t="shared" si="402"/>
        <v>-448843.84999999963</v>
      </c>
      <c r="R117" s="92">
        <f t="shared" si="402"/>
        <v>220514.6799999997</v>
      </c>
      <c r="S117" s="92">
        <f t="shared" si="402"/>
        <v>2460441.6500000004</v>
      </c>
      <c r="T117" s="92">
        <f t="shared" ref="T117:U117" si="403">+T96-T103</f>
        <v>1651260.92</v>
      </c>
      <c r="U117" s="92">
        <f t="shared" si="403"/>
        <v>190378.8599999994</v>
      </c>
      <c r="V117" s="92">
        <f t="shared" ref="V117" si="404">+V96-V103</f>
        <v>518639</v>
      </c>
      <c r="W117" s="92">
        <f t="shared" ref="W117:AB117" si="405">+W96-W103</f>
        <v>263733.79000000097</v>
      </c>
      <c r="X117" s="258">
        <f t="shared" si="405"/>
        <v>1848999.2799999993</v>
      </c>
      <c r="Y117" s="34">
        <f t="shared" si="405"/>
        <v>1826806.540000001</v>
      </c>
      <c r="Z117" s="92">
        <f t="shared" si="405"/>
        <v>1255895</v>
      </c>
      <c r="AA117" s="92">
        <f t="shared" si="405"/>
        <v>-998666.25999999978</v>
      </c>
      <c r="AB117" s="92">
        <f t="shared" si="405"/>
        <v>-139146.40000000037</v>
      </c>
      <c r="AC117" s="92">
        <f t="shared" ref="AC117:AF117" si="406">+AC96-AC103</f>
        <v>-333995.29000000097</v>
      </c>
      <c r="AD117" s="225">
        <f t="shared" si="406"/>
        <v>1876418.4400000013</v>
      </c>
      <c r="AE117" s="225">
        <f t="shared" si="406"/>
        <v>1559355</v>
      </c>
      <c r="AF117" s="225">
        <f t="shared" si="406"/>
        <v>-31719.300000000745</v>
      </c>
      <c r="AG117" s="225">
        <f t="shared" ref="AG117" si="407">+AG96-AG103</f>
        <v>901772.61999999918</v>
      </c>
      <c r="AH117" s="225">
        <f t="shared" ref="AH117:AI117" si="408">+AH96-AH103</f>
        <v>8640367.6100000013</v>
      </c>
      <c r="AI117" s="92">
        <f t="shared" si="408"/>
        <v>-694719.98000000045</v>
      </c>
      <c r="AJ117" s="367">
        <f t="shared" ref="AJ117:AK117" si="409">+AJ96-AJ103</f>
        <v>10031834.869999999</v>
      </c>
      <c r="AK117" s="91">
        <f t="shared" si="409"/>
        <v>2303075.8899999987</v>
      </c>
      <c r="AL117" s="92">
        <f t="shared" ref="AL117" si="410">+AL96-AL103</f>
        <v>667369.40000000037</v>
      </c>
      <c r="AM117" s="92">
        <f t="shared" ref="AM117:AN117" si="411">+AM96-AM103</f>
        <v>-188359.80999999866</v>
      </c>
      <c r="AN117" s="92">
        <f t="shared" si="411"/>
        <v>-139185.40000000037</v>
      </c>
      <c r="AO117" s="92">
        <f t="shared" ref="AO117:AP117" si="412">+AO96-AO103</f>
        <v>-167574.91999999993</v>
      </c>
      <c r="AP117" s="92">
        <f t="shared" si="412"/>
        <v>1749380.6600000001</v>
      </c>
      <c r="AQ117" s="92">
        <f t="shared" ref="AQ117:AR117" si="413">+AQ96-AQ103</f>
        <v>924760.08000000007</v>
      </c>
      <c r="AR117" s="92">
        <f t="shared" si="413"/>
        <v>1549655.2100000009</v>
      </c>
      <c r="AS117" s="92">
        <f t="shared" ref="AS117:AV117" si="414">+AS96-AS103</f>
        <v>-159777.31999999844</v>
      </c>
      <c r="AT117" s="92">
        <f t="shared" ref="AT117" si="415">+AT96-AT103</f>
        <v>-207055.56000000052</v>
      </c>
      <c r="AU117" s="92">
        <f t="shared" si="414"/>
        <v>0</v>
      </c>
      <c r="AV117" s="92">
        <f t="shared" si="414"/>
        <v>0</v>
      </c>
      <c r="AW117" s="406">
        <f t="shared" si="383"/>
        <v>-1.8448320428726828</v>
      </c>
      <c r="AX117" s="190">
        <f t="shared" si="383"/>
        <v>-2.466484890753597</v>
      </c>
      <c r="AY117" s="191">
        <f t="shared" si="383"/>
        <v>-0.56166795728258334</v>
      </c>
      <c r="AZ117" s="191">
        <f t="shared" si="383"/>
        <v>-0.71302434363699163</v>
      </c>
      <c r="BA117" s="191">
        <f t="shared" si="383"/>
        <v>0.37119169989872119</v>
      </c>
      <c r="BB117" s="191">
        <f t="shared" si="383"/>
        <v>2.3176437264580687</v>
      </c>
      <c r="BC117" s="191">
        <f t="shared" si="383"/>
        <v>4.0164590493252687E-3</v>
      </c>
      <c r="BD117" s="191">
        <f t="shared" si="383"/>
        <v>-1.8282465714471934</v>
      </c>
      <c r="BE117" s="191">
        <f t="shared" si="383"/>
        <v>-0.16732493347503694</v>
      </c>
      <c r="BF117" s="191">
        <f t="shared" si="383"/>
        <v>0.28555502601421417</v>
      </c>
      <c r="BG117" s="191">
        <f t="shared" si="384"/>
        <v>0.44625454940548398</v>
      </c>
      <c r="BH117" s="191">
        <f t="shared" si="384"/>
        <v>29.398282256641583</v>
      </c>
      <c r="BI117" s="191">
        <f t="shared" si="384"/>
        <v>-2.428957868757883</v>
      </c>
      <c r="BJ117" s="191">
        <f t="shared" si="384"/>
        <v>-1.1334911630161337</v>
      </c>
      <c r="BK117" s="191">
        <f t="shared" si="384"/>
        <v>-0.25587642562106788</v>
      </c>
      <c r="BL117" s="191">
        <f t="shared" si="384"/>
        <v>7.5092676823148636</v>
      </c>
      <c r="BM117" s="191">
        <f t="shared" si="384"/>
        <v>-0.36622963604928416</v>
      </c>
      <c r="BN117" s="191">
        <f t="shared" si="384"/>
        <v>-1.0192091386744626</v>
      </c>
      <c r="BO117" s="191">
        <f t="shared" si="384"/>
        <v>3.7367266512679085</v>
      </c>
      <c r="BP117" s="314">
        <f t="shared" si="384"/>
        <v>15.659695105844337</v>
      </c>
      <c r="BQ117" s="314">
        <f t="shared" si="385"/>
        <v>-3.6341712982625318</v>
      </c>
      <c r="BR117" s="314">
        <f t="shared" si="385"/>
        <v>4.4255482836099338</v>
      </c>
      <c r="BS117" s="314">
        <f t="shared" si="386"/>
        <v>0.26071143253077994</v>
      </c>
      <c r="BT117" s="314">
        <f t="shared" si="386"/>
        <v>-0.46861051282153338</v>
      </c>
      <c r="BU117" s="314">
        <f t="shared" si="386"/>
        <v>-0.8113886314733425</v>
      </c>
      <c r="BV117" s="314">
        <f t="shared" si="386"/>
        <v>2.8028033783123314E-4</v>
      </c>
      <c r="BW117" s="380">
        <f t="shared" si="386"/>
        <v>-0.49827160736308757</v>
      </c>
      <c r="BX117" s="380">
        <f t="shared" si="386"/>
        <v>-6.770226581231055E-2</v>
      </c>
      <c r="BY117" s="380">
        <f t="shared" si="386"/>
        <v>-0.4069598776417172</v>
      </c>
      <c r="BZ117" s="380">
        <f t="shared" si="386"/>
        <v>-49.855277701587504</v>
      </c>
      <c r="CA117" s="380">
        <f t="shared" si="386"/>
        <v>-1.1771813830408808</v>
      </c>
      <c r="CB117" s="380">
        <f t="shared" si="386"/>
        <v>-1.0239637442925882</v>
      </c>
      <c r="CC117" s="91">
        <f>O117-C117</f>
        <v>1526115.5199999996</v>
      </c>
      <c r="CD117" s="61">
        <f>P117-D117</f>
        <v>1753155.04</v>
      </c>
      <c r="CE117" s="62">
        <f>Q117-E117</f>
        <v>575137.53000000119</v>
      </c>
      <c r="CF117" s="62">
        <f>R117-F117</f>
        <v>-547894.33000000101</v>
      </c>
      <c r="CG117" s="62">
        <f>S117-G117</f>
        <v>666059.68999999948</v>
      </c>
      <c r="CH117" s="62">
        <f>T117-H117</f>
        <v>1153539.9299999997</v>
      </c>
      <c r="CI117" s="62">
        <f>U117-I117</f>
        <v>761.58999999985099</v>
      </c>
      <c r="CJ117" s="62">
        <f>V117-J117</f>
        <v>1144828.129999999</v>
      </c>
      <c r="CK117" s="62">
        <f>W117-K117</f>
        <v>-52996.949999999255</v>
      </c>
      <c r="CL117" s="62">
        <f>X117-L117</f>
        <v>410710.5700000003</v>
      </c>
      <c r="CM117" s="62">
        <f>Y117-M117</f>
        <v>563677.21000000089</v>
      </c>
      <c r="CN117" s="62">
        <f>Z117-N117</f>
        <v>1214580.33</v>
      </c>
      <c r="CO117" s="62">
        <f>AA117-O117</f>
        <v>-1697543.5899999999</v>
      </c>
      <c r="CP117" s="62">
        <f>AB117-P117</f>
        <v>-1181510.5300000003</v>
      </c>
      <c r="CQ117" s="62">
        <f>AC117-Q117</f>
        <v>114848.55999999866</v>
      </c>
      <c r="CR117" s="62">
        <f>AD117-R117</f>
        <v>1655903.7600000016</v>
      </c>
      <c r="CS117" s="62">
        <f>AE117-S117</f>
        <v>-901086.65000000037</v>
      </c>
      <c r="CT117" s="62">
        <f>AF117-T117</f>
        <v>-1682980.2200000007</v>
      </c>
      <c r="CU117" s="62">
        <f>AG117-U117</f>
        <v>711393.75999999978</v>
      </c>
      <c r="CV117" s="333">
        <f>AH117-V117</f>
        <v>8121728.6100000013</v>
      </c>
      <c r="CW117" s="333">
        <f>AI117-W117</f>
        <v>-958453.77000000142</v>
      </c>
      <c r="CX117" s="331">
        <f>AJ117-X117</f>
        <v>8182835.5899999999</v>
      </c>
      <c r="CY117" s="331">
        <f>AK117-Y117</f>
        <v>476269.34999999776</v>
      </c>
      <c r="CZ117" s="331">
        <f>AL117-Z117</f>
        <v>-588525.59999999963</v>
      </c>
      <c r="DA117" s="331">
        <f>AM117-AA117</f>
        <v>810306.45000000112</v>
      </c>
      <c r="DB117" s="331">
        <f>AN117-AB117</f>
        <v>-39</v>
      </c>
      <c r="DC117" s="331">
        <f>AO117-AC117</f>
        <v>166420.37000000104</v>
      </c>
      <c r="DD117" s="331">
        <f>AP117-AD117</f>
        <v>-127037.78000000119</v>
      </c>
      <c r="DE117" s="331">
        <f>AQ117-AE117</f>
        <v>-634594.91999999993</v>
      </c>
      <c r="DF117" s="331">
        <f>AR117-AF117</f>
        <v>1581374.5100000016</v>
      </c>
      <c r="DG117" s="331">
        <f>AS117-AG117</f>
        <v>-1061549.9399999976</v>
      </c>
      <c r="DH117" s="331">
        <f>AT117-AH117</f>
        <v>-8847423.1700000018</v>
      </c>
      <c r="DI117" s="348"/>
      <c r="DJ117" s="34">
        <f t="shared" si="400"/>
        <v>-150870</v>
      </c>
    </row>
    <row r="118" spans="1:114" s="37" customFormat="1" x14ac:dyDescent="0.25">
      <c r="A118" s="139"/>
      <c r="B118" s="38" t="s">
        <v>33</v>
      </c>
      <c r="C118" s="91">
        <f t="shared" ref="C118:D118" si="416">+C97-C104</f>
        <v>534485.55000000075</v>
      </c>
      <c r="D118" s="92">
        <f t="shared" si="416"/>
        <v>262247.19999999925</v>
      </c>
      <c r="E118" s="92">
        <f t="shared" ref="E118:S118" si="417">+E97-E104</f>
        <v>-1682012.4600000009</v>
      </c>
      <c r="F118" s="92">
        <f t="shared" si="417"/>
        <v>1658267.5899999999</v>
      </c>
      <c r="G118" s="92">
        <f t="shared" si="417"/>
        <v>6546858.410000002</v>
      </c>
      <c r="H118" s="92">
        <f t="shared" si="417"/>
        <v>231516.89999999851</v>
      </c>
      <c r="I118" s="92">
        <f t="shared" si="417"/>
        <v>1782491.58</v>
      </c>
      <c r="J118" s="92">
        <f t="shared" si="417"/>
        <v>-401015.89999999851</v>
      </c>
      <c r="K118" s="92">
        <f t="shared" si="417"/>
        <v>208556.59999999963</v>
      </c>
      <c r="L118" s="258">
        <f t="shared" si="417"/>
        <v>1731947.9800000004</v>
      </c>
      <c r="M118" s="34">
        <f t="shared" si="417"/>
        <v>1994410.9100000001</v>
      </c>
      <c r="N118" s="92">
        <f t="shared" si="417"/>
        <v>348211.54000000097</v>
      </c>
      <c r="O118" s="34">
        <f t="shared" si="417"/>
        <v>55433.139999998733</v>
      </c>
      <c r="P118" s="92">
        <f t="shared" si="417"/>
        <v>2577875.9000000004</v>
      </c>
      <c r="Q118" s="92">
        <f t="shared" si="417"/>
        <v>-649336.05000000075</v>
      </c>
      <c r="R118" s="92">
        <f t="shared" si="417"/>
        <v>1302191.2599999998</v>
      </c>
      <c r="S118" s="92">
        <f t="shared" si="417"/>
        <v>2333046.7599999979</v>
      </c>
      <c r="T118" s="92">
        <f t="shared" ref="T118:U118" si="418">+T97-T104</f>
        <v>4984773.700000003</v>
      </c>
      <c r="U118" s="92">
        <f t="shared" si="418"/>
        <v>4512094.3599999994</v>
      </c>
      <c r="V118" s="92">
        <f t="shared" ref="V118" si="419">+V97-V104</f>
        <v>555520</v>
      </c>
      <c r="W118" s="92">
        <f t="shared" ref="W118:AB118" si="420">+W97-W104</f>
        <v>-13014.890000000596</v>
      </c>
      <c r="X118" s="258">
        <f t="shared" si="420"/>
        <v>4633176.7100000009</v>
      </c>
      <c r="Y118" s="34">
        <f t="shared" si="420"/>
        <v>2528304.4499999993</v>
      </c>
      <c r="Z118" s="92">
        <f t="shared" si="420"/>
        <v>4133994</v>
      </c>
      <c r="AA118" s="92">
        <f t="shared" si="420"/>
        <v>-1231650.3999999985</v>
      </c>
      <c r="AB118" s="92">
        <f t="shared" si="420"/>
        <v>662564.91000000015</v>
      </c>
      <c r="AC118" s="92">
        <f t="shared" ref="AC118:AF118" si="421">+AC97-AC104</f>
        <v>346898.91000000015</v>
      </c>
      <c r="AD118" s="225">
        <f t="shared" si="421"/>
        <v>3602467.8000000007</v>
      </c>
      <c r="AE118" s="225">
        <f t="shared" si="421"/>
        <v>2845560</v>
      </c>
      <c r="AF118" s="225">
        <f t="shared" si="421"/>
        <v>204382.62999999896</v>
      </c>
      <c r="AG118" s="225">
        <f t="shared" ref="AG118" si="422">+AG97-AG104</f>
        <v>2616969.2200000025</v>
      </c>
      <c r="AH118" s="225">
        <f t="shared" ref="AH118" si="423">+AH97-AH104</f>
        <v>9499001.5900000017</v>
      </c>
      <c r="AI118" s="92">
        <f t="shared" ref="AI118:AN118" si="424">+AI97-AI104</f>
        <v>280377.04000000283</v>
      </c>
      <c r="AJ118" s="367">
        <f t="shared" si="424"/>
        <v>3154370.1300000008</v>
      </c>
      <c r="AK118" s="91">
        <f t="shared" si="424"/>
        <v>3926502.8600000013</v>
      </c>
      <c r="AL118" s="92">
        <f t="shared" si="424"/>
        <v>2544281.1100000031</v>
      </c>
      <c r="AM118" s="92">
        <f t="shared" si="424"/>
        <v>1063407.2700000033</v>
      </c>
      <c r="AN118" s="92">
        <f t="shared" si="424"/>
        <v>677102.6400000006</v>
      </c>
      <c r="AO118" s="92">
        <f t="shared" ref="AO118:AQ119" si="425">+AO97-AO104</f>
        <v>863889.51999999955</v>
      </c>
      <c r="AP118" s="92">
        <f t="shared" si="425"/>
        <v>1914293.629999999</v>
      </c>
      <c r="AQ118" s="92">
        <f t="shared" si="425"/>
        <v>1315284.7999999989</v>
      </c>
      <c r="AR118" s="92">
        <f t="shared" ref="AR118:AV118" si="426">+AR97-AR104</f>
        <v>3975456.4499999993</v>
      </c>
      <c r="AS118" s="92">
        <f t="shared" si="426"/>
        <v>6020356.2099999972</v>
      </c>
      <c r="AT118" s="92">
        <f t="shared" ref="AT118" si="427">+AT97-AT104</f>
        <v>6279713.2100000009</v>
      </c>
      <c r="AU118" s="92">
        <f t="shared" si="426"/>
        <v>0</v>
      </c>
      <c r="AV118" s="92">
        <f t="shared" si="426"/>
        <v>0</v>
      </c>
      <c r="AW118" s="406">
        <f t="shared" si="383"/>
        <v>-0.89628692487570771</v>
      </c>
      <c r="AX118" s="190">
        <f t="shared" si="383"/>
        <v>8.8299463254517399</v>
      </c>
      <c r="AY118" s="191">
        <f t="shared" si="383"/>
        <v>-0.61395288950475413</v>
      </c>
      <c r="AZ118" s="191">
        <f t="shared" si="383"/>
        <v>-0.21472790769552463</v>
      </c>
      <c r="BA118" s="191">
        <f t="shared" si="383"/>
        <v>-0.64363873267269922</v>
      </c>
      <c r="BB118" s="191">
        <f t="shared" si="383"/>
        <v>20.530927979771821</v>
      </c>
      <c r="BC118" s="191">
        <f t="shared" si="383"/>
        <v>1.5313411915247304</v>
      </c>
      <c r="BD118" s="191">
        <f t="shared" si="383"/>
        <v>-2.3852817307243979</v>
      </c>
      <c r="BE118" s="191">
        <f t="shared" si="383"/>
        <v>-1.0624045942444431</v>
      </c>
      <c r="BF118" s="191">
        <f t="shared" si="383"/>
        <v>1.6751246362491787</v>
      </c>
      <c r="BG118" s="191">
        <f t="shared" si="384"/>
        <v>0.26769485531945825</v>
      </c>
      <c r="BH118" s="191">
        <f t="shared" si="384"/>
        <v>10.87207638207507</v>
      </c>
      <c r="BI118" s="191">
        <f t="shared" si="384"/>
        <v>-23.218665585244253</v>
      </c>
      <c r="BJ118" s="191">
        <f t="shared" si="384"/>
        <v>-0.74298029241826569</v>
      </c>
      <c r="BK118" s="191">
        <f t="shared" si="384"/>
        <v>-1.5342363326354662</v>
      </c>
      <c r="BL118" s="191">
        <f t="shared" si="384"/>
        <v>1.7664659644544085</v>
      </c>
      <c r="BM118" s="191">
        <f t="shared" si="384"/>
        <v>0.21967551134723187</v>
      </c>
      <c r="BN118" s="191">
        <f t="shared" si="384"/>
        <v>-0.95899861411963416</v>
      </c>
      <c r="BO118" s="191">
        <f t="shared" si="384"/>
        <v>-0.42001008595928324</v>
      </c>
      <c r="BP118" s="314">
        <f t="shared" si="384"/>
        <v>16.099297217021892</v>
      </c>
      <c r="BQ118" s="314">
        <f t="shared" si="385"/>
        <v>-22.542789835333991</v>
      </c>
      <c r="BR118" s="314">
        <f t="shared" si="385"/>
        <v>-0.31917767712339201</v>
      </c>
      <c r="BS118" s="314">
        <f t="shared" si="386"/>
        <v>0.55301821345131219</v>
      </c>
      <c r="BT118" s="314">
        <f t="shared" si="386"/>
        <v>-0.38454649184299661</v>
      </c>
      <c r="BU118" s="314">
        <f t="shared" si="386"/>
        <v>-1.8634002554621056</v>
      </c>
      <c r="BV118" s="314">
        <f t="shared" si="386"/>
        <v>2.1941593616843433E-2</v>
      </c>
      <c r="BW118" s="380">
        <f t="shared" si="386"/>
        <v>1.490320652780371</v>
      </c>
      <c r="BX118" s="380">
        <f t="shared" si="386"/>
        <v>-0.46861603315371797</v>
      </c>
      <c r="BY118" s="380">
        <f t="shared" si="386"/>
        <v>-0.53777646579232241</v>
      </c>
      <c r="BZ118" s="380">
        <f t="shared" si="386"/>
        <v>18.451048506421603</v>
      </c>
      <c r="CA118" s="380">
        <f t="shared" si="386"/>
        <v>1.3005070766556404</v>
      </c>
      <c r="CB118" s="380">
        <f t="shared" si="386"/>
        <v>-0.33890807886473889</v>
      </c>
      <c r="CC118" s="91">
        <f>O118-C118</f>
        <v>-479052.41000000201</v>
      </c>
      <c r="CD118" s="61">
        <f>P118-D118</f>
        <v>2315628.7000000011</v>
      </c>
      <c r="CE118" s="62">
        <f>Q118-E118</f>
        <v>1032676.4100000001</v>
      </c>
      <c r="CF118" s="62">
        <f>R118-F118</f>
        <v>-356076.33000000007</v>
      </c>
      <c r="CG118" s="62">
        <f>S118-G118</f>
        <v>-4213811.6500000041</v>
      </c>
      <c r="CH118" s="62">
        <f>T118-H118</f>
        <v>4753256.8000000045</v>
      </c>
      <c r="CI118" s="62">
        <f>U118-I118</f>
        <v>2729602.7799999993</v>
      </c>
      <c r="CJ118" s="62">
        <f>V118-J118</f>
        <v>956535.89999999851</v>
      </c>
      <c r="CK118" s="62">
        <f>W118-K118</f>
        <v>-221571.49000000022</v>
      </c>
      <c r="CL118" s="62">
        <f>X118-L118</f>
        <v>2901228.7300000004</v>
      </c>
      <c r="CM118" s="62">
        <f>Y118-M118</f>
        <v>533893.53999999911</v>
      </c>
      <c r="CN118" s="62">
        <f>Z118-N118</f>
        <v>3785782.459999999</v>
      </c>
      <c r="CO118" s="62">
        <f>AA118-O118</f>
        <v>-1287083.5399999972</v>
      </c>
      <c r="CP118" s="62">
        <f>AB118-P118</f>
        <v>-1915310.9900000002</v>
      </c>
      <c r="CQ118" s="62">
        <f>AC118-Q118</f>
        <v>996234.96000000089</v>
      </c>
      <c r="CR118" s="62">
        <f>AD118-R118</f>
        <v>2300276.540000001</v>
      </c>
      <c r="CS118" s="62">
        <f>AE118-S118</f>
        <v>512513.24000000209</v>
      </c>
      <c r="CT118" s="62">
        <f>AF118-T118</f>
        <v>-4780391.070000004</v>
      </c>
      <c r="CU118" s="62">
        <f>AG118-U118</f>
        <v>-1895125.1399999969</v>
      </c>
      <c r="CV118" s="333">
        <f>AH118-V118</f>
        <v>8943481.5900000017</v>
      </c>
      <c r="CW118" s="333">
        <f>AI118-W118</f>
        <v>293391.93000000343</v>
      </c>
      <c r="CX118" s="331">
        <f>AJ118-X118</f>
        <v>-1478806.58</v>
      </c>
      <c r="CY118" s="331">
        <f>AK118-Y118</f>
        <v>1398198.410000002</v>
      </c>
      <c r="CZ118" s="331">
        <f>AL118-Z118</f>
        <v>-1589712.8899999969</v>
      </c>
      <c r="DA118" s="331">
        <f>AM118-AA118</f>
        <v>2295057.6700000018</v>
      </c>
      <c r="DB118" s="331">
        <f>AN118-AB118</f>
        <v>14537.730000000447</v>
      </c>
      <c r="DC118" s="331">
        <f>AO118-AC118</f>
        <v>516990.6099999994</v>
      </c>
      <c r="DD118" s="331">
        <f>AP118-AD118</f>
        <v>-1688174.1700000018</v>
      </c>
      <c r="DE118" s="331">
        <f>AQ118-AE118</f>
        <v>-1530275.2000000011</v>
      </c>
      <c r="DF118" s="331">
        <f>AR118-AF118</f>
        <v>3771073.8200000003</v>
      </c>
      <c r="DG118" s="331">
        <f>AS118-AG118</f>
        <v>3403386.9899999946</v>
      </c>
      <c r="DH118" s="331">
        <f>AT118-AH118</f>
        <v>-3219288.3800000008</v>
      </c>
      <c r="DI118" s="348"/>
      <c r="DJ118" s="34">
        <f t="shared" si="400"/>
        <v>6048832</v>
      </c>
    </row>
    <row r="119" spans="1:114" s="37" customFormat="1" x14ac:dyDescent="0.25">
      <c r="A119" s="139"/>
      <c r="B119" s="38" t="s">
        <v>34</v>
      </c>
      <c r="C119" s="91">
        <f t="shared" ref="C119:D119" si="428">+C98-C105</f>
        <v>1965354.3699999973</v>
      </c>
      <c r="D119" s="92">
        <f t="shared" si="428"/>
        <v>2689779.2200000025</v>
      </c>
      <c r="E119" s="92">
        <f t="shared" ref="E119:S119" si="429">+E98-E105</f>
        <v>-2399343.1899999976</v>
      </c>
      <c r="F119" s="92">
        <f t="shared" si="429"/>
        <v>1716894.3299999982</v>
      </c>
      <c r="G119" s="92">
        <f t="shared" si="429"/>
        <v>2506432.7200000025</v>
      </c>
      <c r="H119" s="92">
        <f t="shared" si="429"/>
        <v>-772239.73000000045</v>
      </c>
      <c r="I119" s="92">
        <f t="shared" si="429"/>
        <v>2843988.4299999997</v>
      </c>
      <c r="J119" s="92">
        <f t="shared" si="429"/>
        <v>1320514.6999999993</v>
      </c>
      <c r="K119" s="92">
        <f>+K98-K105</f>
        <v>-1205911.2100000009</v>
      </c>
      <c r="L119" s="258">
        <f t="shared" si="429"/>
        <v>2194665.1999999993</v>
      </c>
      <c r="M119" s="34">
        <f t="shared" si="429"/>
        <v>2583467.4900000021</v>
      </c>
      <c r="N119" s="92">
        <f t="shared" si="429"/>
        <v>-367031.5700000003</v>
      </c>
      <c r="O119" s="34">
        <f t="shared" si="429"/>
        <v>-988050.64999999851</v>
      </c>
      <c r="P119" s="92">
        <f t="shared" si="429"/>
        <v>4323844.2400000021</v>
      </c>
      <c r="Q119" s="92">
        <f t="shared" si="429"/>
        <v>-976094.75</v>
      </c>
      <c r="R119" s="92">
        <f t="shared" si="429"/>
        <v>7088161.6600000001</v>
      </c>
      <c r="S119" s="92">
        <f t="shared" si="429"/>
        <v>2642740.6499999985</v>
      </c>
      <c r="T119" s="92">
        <f t="shared" ref="T119:U119" si="430">+T98-T105</f>
        <v>4534180.3500000015</v>
      </c>
      <c r="U119" s="92">
        <f t="shared" si="430"/>
        <v>-1265366.7199999988</v>
      </c>
      <c r="V119" s="92">
        <f t="shared" ref="V119" si="431">+V98-V105</f>
        <v>300398</v>
      </c>
      <c r="W119" s="92">
        <f t="shared" ref="W119:AB119" si="432">+W98-W105</f>
        <v>1679099.6699999981</v>
      </c>
      <c r="X119" s="258">
        <f t="shared" si="432"/>
        <v>7231720.6799999997</v>
      </c>
      <c r="Y119" s="34">
        <f t="shared" si="432"/>
        <v>1125052.2399999984</v>
      </c>
      <c r="Z119" s="92">
        <f t="shared" si="432"/>
        <v>3305088</v>
      </c>
      <c r="AA119" s="92">
        <f t="shared" si="432"/>
        <v>534377.90000000224</v>
      </c>
      <c r="AB119" s="92">
        <f t="shared" si="432"/>
        <v>209246.66000000015</v>
      </c>
      <c r="AC119" s="92">
        <f t="shared" ref="AC119:AF119" si="433">+AC98-AC105</f>
        <v>816916.26000000164</v>
      </c>
      <c r="AD119" s="225">
        <f t="shared" si="433"/>
        <v>5697126.6999999993</v>
      </c>
      <c r="AE119" s="225">
        <f t="shared" si="433"/>
        <v>4016176</v>
      </c>
      <c r="AF119" s="225">
        <f t="shared" si="433"/>
        <v>952944.92000000179</v>
      </c>
      <c r="AG119" s="225">
        <f t="shared" ref="AG119" si="434">+AG98-AG105</f>
        <v>3703625.6899999976</v>
      </c>
      <c r="AH119" s="225">
        <f t="shared" ref="AH119:AI119" si="435">+AH98-AH105</f>
        <v>1632195.7100000009</v>
      </c>
      <c r="AI119" s="92">
        <f t="shared" si="435"/>
        <v>-221905.01999999955</v>
      </c>
      <c r="AJ119" s="367">
        <f t="shared" ref="AJ119" si="436">+AJ98-AJ105</f>
        <v>5364614.82</v>
      </c>
      <c r="AK119" s="91">
        <f>+AK98-AK105</f>
        <v>7657625.7600000016</v>
      </c>
      <c r="AL119" s="92">
        <f>+AL98-AL105</f>
        <v>219892.07999999821</v>
      </c>
      <c r="AM119" s="92">
        <f>+AM98-AM105</f>
        <v>-664004.8599999994</v>
      </c>
      <c r="AN119" s="92">
        <f>+AN98-AN105</f>
        <v>-975599.6099999994</v>
      </c>
      <c r="AO119" s="92">
        <f t="shared" si="425"/>
        <v>1144016.3599999994</v>
      </c>
      <c r="AP119" s="92">
        <f t="shared" si="425"/>
        <v>4555111.82</v>
      </c>
      <c r="AQ119" s="92">
        <f t="shared" si="425"/>
        <v>2323281.6499999985</v>
      </c>
      <c r="AR119" s="92">
        <f>+AR98-AR105</f>
        <v>5819032.3599999994</v>
      </c>
      <c r="AS119" s="92">
        <f t="shared" ref="AS119:AV119" si="437">+AS98-AS105</f>
        <v>-3637998.1400000006</v>
      </c>
      <c r="AT119" s="92">
        <f>+AT98-AT105</f>
        <v>-2288071.8000000007</v>
      </c>
      <c r="AU119" s="92">
        <f t="shared" si="437"/>
        <v>0</v>
      </c>
      <c r="AV119" s="92">
        <f t="shared" si="437"/>
        <v>0</v>
      </c>
      <c r="AW119" s="406">
        <f t="shared" si="383"/>
        <v>-1.5027340947169745</v>
      </c>
      <c r="AX119" s="190">
        <f t="shared" si="383"/>
        <v>0.60750897614563248</v>
      </c>
      <c r="AY119" s="191">
        <f t="shared" si="383"/>
        <v>-0.59318252008792416</v>
      </c>
      <c r="AZ119" s="191">
        <f t="shared" si="383"/>
        <v>3.12847869326938</v>
      </c>
      <c r="BA119" s="191">
        <f t="shared" si="383"/>
        <v>5.4383239139966157E-2</v>
      </c>
      <c r="BB119" s="191">
        <f t="shared" si="383"/>
        <v>-6.8714673356679006</v>
      </c>
      <c r="BC119" s="191">
        <f t="shared" si="383"/>
        <v>-1.4449268170897582</v>
      </c>
      <c r="BD119" s="191">
        <f t="shared" si="383"/>
        <v>-0.77251445970272037</v>
      </c>
      <c r="BE119" s="191">
        <f t="shared" si="383"/>
        <v>-2.3923907963339994</v>
      </c>
      <c r="BF119" s="191">
        <f t="shared" si="383"/>
        <v>2.2951361692890568</v>
      </c>
      <c r="BG119" s="191">
        <f t="shared" si="384"/>
        <v>-0.56451852235229893</v>
      </c>
      <c r="BH119" s="191">
        <f t="shared" si="384"/>
        <v>-10.004914754335703</v>
      </c>
      <c r="BI119" s="191">
        <f t="shared" si="384"/>
        <v>-1.5408405935464979</v>
      </c>
      <c r="BJ119" s="191">
        <f t="shared" si="384"/>
        <v>-0.95160633723475663</v>
      </c>
      <c r="BK119" s="191">
        <f t="shared" si="384"/>
        <v>-1.8369231163265674</v>
      </c>
      <c r="BL119" s="191">
        <f t="shared" si="384"/>
        <v>-0.19624763467937056</v>
      </c>
      <c r="BM119" s="191">
        <f t="shared" si="384"/>
        <v>0.51970114812439205</v>
      </c>
      <c r="BN119" s="191">
        <f t="shared" si="384"/>
        <v>-0.78983083017418976</v>
      </c>
      <c r="BO119" s="191">
        <f t="shared" si="384"/>
        <v>-3.9269188382005189</v>
      </c>
      <c r="BP119" s="314">
        <f t="shared" si="384"/>
        <v>4.4334439976298139</v>
      </c>
      <c r="BQ119" s="314">
        <f t="shared" si="385"/>
        <v>-1.1321571458590065</v>
      </c>
      <c r="BR119" s="314">
        <f t="shared" si="385"/>
        <v>-0.25818279530121446</v>
      </c>
      <c r="BS119" s="314">
        <f t="shared" si="386"/>
        <v>5.8064623914708289</v>
      </c>
      <c r="BT119" s="314">
        <f t="shared" si="386"/>
        <v>-0.93346861566167127</v>
      </c>
      <c r="BU119" s="314">
        <f t="shared" si="386"/>
        <v>-2.2425754508185998</v>
      </c>
      <c r="BV119" s="314">
        <f t="shared" si="386"/>
        <v>-5.6624381483556236</v>
      </c>
      <c r="BW119" s="380">
        <f t="shared" si="386"/>
        <v>0.40040836009311054</v>
      </c>
      <c r="BX119" s="380">
        <f t="shared" si="386"/>
        <v>-0.20045453438836092</v>
      </c>
      <c r="BY119" s="380">
        <f t="shared" si="386"/>
        <v>-0.42151896480632361</v>
      </c>
      <c r="BZ119" s="380">
        <f t="shared" si="386"/>
        <v>5.1063679944901628</v>
      </c>
      <c r="CA119" s="380">
        <f t="shared" si="386"/>
        <v>-1.9822801882552021</v>
      </c>
      <c r="CB119" s="380">
        <f t="shared" si="386"/>
        <v>-2.4018366706771945</v>
      </c>
      <c r="CC119" s="91">
        <f>O119-C119</f>
        <v>-2953405.0199999958</v>
      </c>
      <c r="CD119" s="61">
        <f>P119-D119</f>
        <v>1634065.0199999996</v>
      </c>
      <c r="CE119" s="62">
        <f>Q119-E119</f>
        <v>1423248.4399999976</v>
      </c>
      <c r="CF119" s="62">
        <f>R119-F119</f>
        <v>5371267.3300000019</v>
      </c>
      <c r="CG119" s="62">
        <f>S119-G119</f>
        <v>136307.92999999598</v>
      </c>
      <c r="CH119" s="62">
        <f>T119-H119</f>
        <v>5306420.0800000019</v>
      </c>
      <c r="CI119" s="62">
        <f>U119-I119</f>
        <v>-4109355.1499999985</v>
      </c>
      <c r="CJ119" s="62">
        <f>V119-J119</f>
        <v>-1020116.6999999993</v>
      </c>
      <c r="CK119" s="62">
        <f>W119-K119</f>
        <v>2885010.879999999</v>
      </c>
      <c r="CL119" s="62">
        <f>X119-L119</f>
        <v>5037055.4800000004</v>
      </c>
      <c r="CM119" s="62">
        <f>Y119-M119</f>
        <v>-1458415.2500000037</v>
      </c>
      <c r="CN119" s="62">
        <f>Z119-N119</f>
        <v>3672119.5700000003</v>
      </c>
      <c r="CO119" s="62">
        <f>AA119-O119</f>
        <v>1522428.5500000007</v>
      </c>
      <c r="CP119" s="62">
        <f>AB119-P119</f>
        <v>-4114597.5800000019</v>
      </c>
      <c r="CQ119" s="62">
        <f>AC119-Q119</f>
        <v>1793011.0100000016</v>
      </c>
      <c r="CR119" s="62">
        <f>AD119-R119</f>
        <v>-1391034.9600000009</v>
      </c>
      <c r="CS119" s="62">
        <f>AE119-S119</f>
        <v>1373435.3500000015</v>
      </c>
      <c r="CT119" s="62">
        <f>AF119-T119</f>
        <v>-3581235.4299999997</v>
      </c>
      <c r="CU119" s="62">
        <f>AG119-U119</f>
        <v>4968992.4099999964</v>
      </c>
      <c r="CV119" s="333">
        <f>AH119-V119</f>
        <v>1331797.7100000009</v>
      </c>
      <c r="CW119" s="333">
        <f>AI119-W119</f>
        <v>-1901004.6899999976</v>
      </c>
      <c r="CX119" s="331">
        <f>AJ119-X119</f>
        <v>-1867105.8599999994</v>
      </c>
      <c r="CY119" s="331">
        <f>AK119-Y119</f>
        <v>6532573.5200000033</v>
      </c>
      <c r="CZ119" s="331">
        <f>AL119-Z119</f>
        <v>-3085195.9200000018</v>
      </c>
      <c r="DA119" s="331">
        <f>AM119-AA119</f>
        <v>-1198382.7600000016</v>
      </c>
      <c r="DB119" s="331">
        <f>AN119-AB119</f>
        <v>-1184846.2699999996</v>
      </c>
      <c r="DC119" s="331">
        <f>AO119-AC119</f>
        <v>327100.09999999776</v>
      </c>
      <c r="DD119" s="331">
        <f>AP119-AD119</f>
        <v>-1142014.879999999</v>
      </c>
      <c r="DE119" s="331">
        <f>AQ119-AE119</f>
        <v>-1692894.3500000015</v>
      </c>
      <c r="DF119" s="331">
        <f>AR119-AF119</f>
        <v>4866087.4399999976</v>
      </c>
      <c r="DG119" s="331">
        <f>AS119-AG119</f>
        <v>-7341623.8299999982</v>
      </c>
      <c r="DH119" s="331">
        <f>AT119-AH119</f>
        <v>-3920267.5100000016</v>
      </c>
      <c r="DI119" s="348"/>
      <c r="DJ119" s="34">
        <f t="shared" si="400"/>
        <v>-3637998</v>
      </c>
    </row>
    <row r="120" spans="1:114" s="122" customFormat="1" ht="15.75" thickBot="1" x14ac:dyDescent="0.3">
      <c r="A120" s="140"/>
      <c r="B120" s="49" t="s">
        <v>35</v>
      </c>
      <c r="C120" s="118">
        <f>SUM(C115:C119)</f>
        <v>-1200531.4499999993</v>
      </c>
      <c r="D120" s="119">
        <f t="shared" ref="D120:CF120" si="438">SUM(D115:D119)</f>
        <v>-3609571.629999998</v>
      </c>
      <c r="E120" s="119">
        <f t="shared" si="438"/>
        <v>-8004957.2400000002</v>
      </c>
      <c r="F120" s="35">
        <f t="shared" si="438"/>
        <v>7085707.3499999996</v>
      </c>
      <c r="G120" s="119">
        <f t="shared" si="438"/>
        <v>24454589.500000004</v>
      </c>
      <c r="H120" s="119">
        <f t="shared" si="438"/>
        <v>7042304.5099999979</v>
      </c>
      <c r="I120" s="119">
        <f t="shared" si="438"/>
        <v>-382653.79000000469</v>
      </c>
      <c r="J120" s="119">
        <f t="shared" si="438"/>
        <v>-3861846.6900000013</v>
      </c>
      <c r="K120" s="119">
        <f t="shared" si="438"/>
        <v>-106038.70000000228</v>
      </c>
      <c r="L120" s="257">
        <f t="shared" si="438"/>
        <v>13236452.419999998</v>
      </c>
      <c r="M120" s="35">
        <f t="shared" si="438"/>
        <v>15749627.730000002</v>
      </c>
      <c r="N120" s="119">
        <f t="shared" si="438"/>
        <v>-2948499.7699999977</v>
      </c>
      <c r="O120" s="270">
        <f t="shared" si="438"/>
        <v>-523226.34000000218</v>
      </c>
      <c r="P120" s="35">
        <f t="shared" si="438"/>
        <v>10658626.880000006</v>
      </c>
      <c r="Q120" s="119">
        <f t="shared" si="438"/>
        <v>825777.13999999966</v>
      </c>
      <c r="R120" s="119">
        <f t="shared" si="438"/>
        <v>10700214.500000004</v>
      </c>
      <c r="S120" s="119">
        <f t="shared" si="438"/>
        <v>30456913.929999992</v>
      </c>
      <c r="T120" s="119">
        <f t="shared" ref="T120:U120" si="439">SUM(T115:T119)</f>
        <v>24100896.970000006</v>
      </c>
      <c r="U120" s="119">
        <f t="shared" si="439"/>
        <v>639864.87999999989</v>
      </c>
      <c r="V120" s="119">
        <f t="shared" ref="V120" si="440">SUM(V115:V119)</f>
        <v>-2532431</v>
      </c>
      <c r="W120" s="119">
        <f t="shared" ref="W120:AB120" si="441">SUM(W115:W119)</f>
        <v>2101877.81</v>
      </c>
      <c r="X120" s="257">
        <f t="shared" si="441"/>
        <v>24471736.570000004</v>
      </c>
      <c r="Y120" s="35">
        <f t="shared" si="441"/>
        <v>16171940.289999999</v>
      </c>
      <c r="Z120" s="119">
        <f t="shared" si="441"/>
        <v>13993445</v>
      </c>
      <c r="AA120" s="119">
        <f t="shared" si="441"/>
        <v>-5912197.319999991</v>
      </c>
      <c r="AB120" s="119">
        <f t="shared" si="441"/>
        <v>-966433.99999999953</v>
      </c>
      <c r="AC120" s="119">
        <f t="shared" ref="AC120:AF120" si="442">SUM(AC115:AC119)</f>
        <v>200786.63000000268</v>
      </c>
      <c r="AD120" s="224">
        <f t="shared" si="442"/>
        <v>17894050.009999998</v>
      </c>
      <c r="AE120" s="224">
        <f t="shared" si="442"/>
        <v>15567623</v>
      </c>
      <c r="AF120" s="224">
        <f t="shared" si="442"/>
        <v>-594542.2300000065</v>
      </c>
      <c r="AG120" s="224">
        <f t="shared" ref="AG120" si="443">SUM(AG115:AG119)</f>
        <v>7945738.9800000004</v>
      </c>
      <c r="AH120" s="224">
        <f t="shared" ref="AH120" si="444">SUM(AH115:AH119)</f>
        <v>13112610.350000003</v>
      </c>
      <c r="AI120" s="119">
        <f t="shared" ref="AI120:AO120" si="445">SUM(AI115:AI119)</f>
        <v>-6874219.8699999955</v>
      </c>
      <c r="AJ120" s="364">
        <f t="shared" si="445"/>
        <v>30421156.080000006</v>
      </c>
      <c r="AK120" s="118">
        <f t="shared" si="445"/>
        <v>20284404.560000002</v>
      </c>
      <c r="AL120" s="119">
        <f t="shared" si="445"/>
        <v>4115687.8400000012</v>
      </c>
      <c r="AM120" s="119">
        <f t="shared" si="445"/>
        <v>-1087725.8199999947</v>
      </c>
      <c r="AN120" s="119">
        <f t="shared" si="445"/>
        <v>-2763679.6400000034</v>
      </c>
      <c r="AO120" s="119">
        <f t="shared" si="445"/>
        <v>-2592373.2300000004</v>
      </c>
      <c r="AP120" s="119">
        <f t="shared" ref="AP120" si="446">SUM(AP115:AP119)</f>
        <v>17034565.290000003</v>
      </c>
      <c r="AQ120" s="119">
        <f>SUM(AQ115:AQ119)</f>
        <v>14860892.480000002</v>
      </c>
      <c r="AR120" s="119">
        <f>SUM(AR115:AR119)</f>
        <v>22984022.729999997</v>
      </c>
      <c r="AS120" s="119">
        <f t="shared" ref="AS120:AV120" si="447">SUM(AS115:AS119)</f>
        <v>-11981270.229999999</v>
      </c>
      <c r="AT120" s="119">
        <f t="shared" ref="AT120" si="448">SUM(AT115:AT119)</f>
        <v>-10033163.959999997</v>
      </c>
      <c r="AU120" s="119">
        <f t="shared" si="447"/>
        <v>0</v>
      </c>
      <c r="AV120" s="119">
        <f t="shared" si="447"/>
        <v>0</v>
      </c>
      <c r="AW120" s="170">
        <f t="shared" si="383"/>
        <v>-0.56417106773837333</v>
      </c>
      <c r="AX120" s="173">
        <f t="shared" si="383"/>
        <v>-3.9528786162362466</v>
      </c>
      <c r="AY120" s="174">
        <f t="shared" si="383"/>
        <v>-1.10315821999319</v>
      </c>
      <c r="AZ120" s="174">
        <f t="shared" si="383"/>
        <v>0.51011239548300058</v>
      </c>
      <c r="BA120" s="174">
        <f t="shared" si="383"/>
        <v>0.24544776881247538</v>
      </c>
      <c r="BB120" s="174">
        <f t="shared" si="383"/>
        <v>2.4223025908318774</v>
      </c>
      <c r="BC120" s="174">
        <f t="shared" si="383"/>
        <v>-2.6721770350164102</v>
      </c>
      <c r="BD120" s="174">
        <f t="shared" si="383"/>
        <v>-0.34424351785958673</v>
      </c>
      <c r="BE120" s="174">
        <f t="shared" si="383"/>
        <v>-20.821799116737143</v>
      </c>
      <c r="BF120" s="174">
        <f t="shared" si="383"/>
        <v>0.84881385083390848</v>
      </c>
      <c r="BG120" s="174">
        <f t="shared" si="384"/>
        <v>2.6814129656891689E-2</v>
      </c>
      <c r="BH120" s="174">
        <f t="shared" si="384"/>
        <v>-5.7459542450634169</v>
      </c>
      <c r="BI120" s="174">
        <f t="shared" si="384"/>
        <v>10.299502467708271</v>
      </c>
      <c r="BJ120" s="174">
        <f t="shared" si="384"/>
        <v>-1.0906715293518183</v>
      </c>
      <c r="BK120" s="174">
        <f t="shared" si="384"/>
        <v>-0.75685130978558846</v>
      </c>
      <c r="BL120" s="174">
        <f t="shared" si="384"/>
        <v>0.67230759813272822</v>
      </c>
      <c r="BM120" s="174">
        <f t="shared" si="384"/>
        <v>-0.48886407087141137</v>
      </c>
      <c r="BN120" s="174">
        <f t="shared" si="384"/>
        <v>-1.0246688839315845</v>
      </c>
      <c r="BO120" s="174">
        <f t="shared" si="384"/>
        <v>11.417838872481955</v>
      </c>
      <c r="BP120" s="308">
        <f t="shared" si="384"/>
        <v>-6.1778746785203635</v>
      </c>
      <c r="BQ120" s="308">
        <f t="shared" si="385"/>
        <v>-4.270513555685711</v>
      </c>
      <c r="BR120" s="308">
        <f t="shared" si="385"/>
        <v>0.24311390787417261</v>
      </c>
      <c r="BS120" s="308">
        <f t="shared" si="386"/>
        <v>0.25429628085771294</v>
      </c>
      <c r="BT120" s="308">
        <f t="shared" si="386"/>
        <v>-0.70588458810535926</v>
      </c>
      <c r="BU120" s="308">
        <f t="shared" si="386"/>
        <v>-0.81602004109023951</v>
      </c>
      <c r="BV120" s="308">
        <f t="shared" si="386"/>
        <v>1.8596672302505963</v>
      </c>
      <c r="BW120" s="381">
        <f t="shared" si="386"/>
        <v>-13.911084916361043</v>
      </c>
      <c r="BX120" s="381">
        <f t="shared" si="386"/>
        <v>-4.8031872020010927E-2</v>
      </c>
      <c r="BY120" s="381">
        <f t="shared" si="386"/>
        <v>-4.53974585587021E-2</v>
      </c>
      <c r="BZ120" s="381">
        <f t="shared" si="386"/>
        <v>-39.658351871825396</v>
      </c>
      <c r="CA120" s="381">
        <f t="shared" si="386"/>
        <v>-2.5078862092195231</v>
      </c>
      <c r="CB120" s="381">
        <f t="shared" si="386"/>
        <v>-1.7651538246158589</v>
      </c>
      <c r="CC120" s="118">
        <f t="shared" si="352"/>
        <v>677305.10999999708</v>
      </c>
      <c r="CD120" s="120">
        <f t="shared" si="438"/>
        <v>14268198.510000004</v>
      </c>
      <c r="CE120" s="121">
        <f t="shared" si="438"/>
        <v>8830734.379999999</v>
      </c>
      <c r="CF120" s="121">
        <f t="shared" si="438"/>
        <v>3614507.1500000041</v>
      </c>
      <c r="CG120" s="121">
        <f t="shared" ref="CG120:CH120" si="449">SUM(CG115:CG119)</f>
        <v>6002324.4299999923</v>
      </c>
      <c r="CH120" s="121">
        <f t="shared" si="449"/>
        <v>17058592.460000008</v>
      </c>
      <c r="CI120" s="121">
        <f t="shared" ref="CI120:CJ120" si="450">SUM(CI115:CI119)</f>
        <v>1022518.6700000046</v>
      </c>
      <c r="CJ120" s="121">
        <f t="shared" si="450"/>
        <v>1329415.6900000018</v>
      </c>
      <c r="CK120" s="121">
        <f t="shared" ref="CK120:CL120" si="451">SUM(CK115:CK119)</f>
        <v>2207916.5100000026</v>
      </c>
      <c r="CL120" s="121">
        <f t="shared" si="451"/>
        <v>11235284.150000006</v>
      </c>
      <c r="CM120" s="121">
        <f t="shared" ref="CM120:CN120" si="452">SUM(CM115:CM119)</f>
        <v>422312.55999999633</v>
      </c>
      <c r="CN120" s="121">
        <f t="shared" si="452"/>
        <v>16941944.769999996</v>
      </c>
      <c r="CO120" s="121">
        <f t="shared" ref="CO120:CP120" si="453">SUM(CO115:CO119)</f>
        <v>-5388970.9799999883</v>
      </c>
      <c r="CP120" s="121">
        <f t="shared" si="453"/>
        <v>-11625060.880000006</v>
      </c>
      <c r="CQ120" s="121">
        <f t="shared" ref="CQ120:CR120" si="454">SUM(CQ115:CQ119)</f>
        <v>-624990.50999999698</v>
      </c>
      <c r="CR120" s="121">
        <f t="shared" si="454"/>
        <v>7193835.5099999942</v>
      </c>
      <c r="CS120" s="121">
        <f t="shared" ref="CS120" si="455">SUM(CS115:CS119)</f>
        <v>-14889290.929999992</v>
      </c>
      <c r="CT120" s="121">
        <f t="shared" ref="CT120:CU120" si="456">SUM(CT115:CT119)</f>
        <v>-24695439.20000001</v>
      </c>
      <c r="CU120" s="121">
        <f t="shared" si="456"/>
        <v>7305874.0999999996</v>
      </c>
      <c r="CV120" s="328">
        <f t="shared" ref="CV120:CW120" si="457">SUM(CV115:CV119)</f>
        <v>15645041.350000003</v>
      </c>
      <c r="CW120" s="328">
        <f t="shared" si="457"/>
        <v>-8976097.679999996</v>
      </c>
      <c r="CX120" s="328">
        <f t="shared" ref="CX120:CY120" si="458">SUM(CX115:CX119)</f>
        <v>5949419.5099999961</v>
      </c>
      <c r="CY120" s="328">
        <f t="shared" si="458"/>
        <v>4112464.2700000014</v>
      </c>
      <c r="CZ120" s="328">
        <f t="shared" ref="CZ120:DA120" si="459">SUM(CZ115:CZ119)</f>
        <v>-9877757.1599999983</v>
      </c>
      <c r="DA120" s="328">
        <f t="shared" si="459"/>
        <v>4824471.4999999963</v>
      </c>
      <c r="DB120" s="328">
        <f t="shared" ref="DB120" si="460">SUM(DB115:DB119)</f>
        <v>-1797245.6400000039</v>
      </c>
      <c r="DC120" s="328">
        <f t="shared" ref="DC120" si="461">SUM(DC115:DC119)</f>
        <v>-2793159.8600000036</v>
      </c>
      <c r="DD120" s="328">
        <f t="shared" ref="DD120:DE120" si="462">SUM(DD115:DD119)</f>
        <v>-859484.71999999601</v>
      </c>
      <c r="DE120" s="328">
        <f t="shared" si="462"/>
        <v>-706730.51999999769</v>
      </c>
      <c r="DF120" s="328">
        <f t="shared" ref="DF120:DG120" si="463">SUM(DF115:DF119)</f>
        <v>23578564.960000001</v>
      </c>
      <c r="DG120" s="328">
        <f t="shared" si="463"/>
        <v>-19927009.209999997</v>
      </c>
      <c r="DH120" s="328">
        <f t="shared" ref="DH120" si="464">SUM(DH115:DH119)</f>
        <v>-23145774.309999999</v>
      </c>
      <c r="DI120" s="349"/>
      <c r="DJ120" s="35">
        <f t="shared" si="400"/>
        <v>-11935094</v>
      </c>
    </row>
    <row r="121" spans="1:114" s="56" customFormat="1" x14ac:dyDescent="0.2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72"/>
      <c r="AO121" s="72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309"/>
      <c r="BT121" s="309"/>
      <c r="BU121" s="309"/>
      <c r="BV121" s="309"/>
      <c r="BW121" s="421"/>
      <c r="BX121" s="421"/>
      <c r="BY121" s="421"/>
      <c r="BZ121" s="421"/>
      <c r="CA121" s="421"/>
      <c r="CB121" s="421"/>
      <c r="CC121" s="71"/>
      <c r="CD121" s="74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322"/>
      <c r="CW121" s="322"/>
      <c r="CX121" s="322"/>
      <c r="CY121" s="322"/>
      <c r="CZ121" s="322"/>
      <c r="DA121" s="322"/>
      <c r="DB121" s="322"/>
      <c r="DC121" s="322"/>
      <c r="DD121" s="322"/>
      <c r="DE121" s="322"/>
      <c r="DF121" s="322"/>
      <c r="DG121" s="322"/>
      <c r="DH121" s="322"/>
      <c r="DI121" s="346"/>
      <c r="DJ121" s="73"/>
    </row>
    <row r="122" spans="1:114" s="56" customFormat="1" x14ac:dyDescent="0.25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47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28">
        <v>171</v>
      </c>
      <c r="V122" s="228">
        <v>165</v>
      </c>
      <c r="W122" s="228">
        <v>170</v>
      </c>
      <c r="X122" s="298">
        <v>149</v>
      </c>
      <c r="Y122" s="228">
        <v>128</v>
      </c>
      <c r="Z122" s="228">
        <v>102</v>
      </c>
      <c r="AA122" s="228">
        <v>84</v>
      </c>
      <c r="AB122" s="228">
        <v>91</v>
      </c>
      <c r="AC122" s="228">
        <v>90</v>
      </c>
      <c r="AD122" s="228">
        <v>90</v>
      </c>
      <c r="AE122" s="228">
        <v>82</v>
      </c>
      <c r="AF122" s="228">
        <v>105</v>
      </c>
      <c r="AG122" s="228">
        <v>71</v>
      </c>
      <c r="AH122" s="228">
        <v>84</v>
      </c>
      <c r="AI122" s="60">
        <v>79</v>
      </c>
      <c r="AJ122" s="99">
        <v>84</v>
      </c>
      <c r="AK122" s="58">
        <v>75</v>
      </c>
      <c r="AL122" s="59">
        <v>63</v>
      </c>
      <c r="AM122" s="59">
        <v>47</v>
      </c>
      <c r="AN122" s="59">
        <v>38</v>
      </c>
      <c r="AO122" s="59">
        <v>32</v>
      </c>
      <c r="AP122" s="228">
        <v>23</v>
      </c>
      <c r="AQ122" s="228">
        <v>25</v>
      </c>
      <c r="AR122" s="228">
        <v>36</v>
      </c>
      <c r="AS122" s="228">
        <v>53</v>
      </c>
      <c r="AT122" s="228">
        <v>44</v>
      </c>
      <c r="AU122" s="60"/>
      <c r="AV122" s="99"/>
      <c r="AW122" s="406">
        <f t="shared" ref="AW122:BF127" si="465">IF(ISERROR((O122-C122)/C122)=TRUE,0,(O122-C122)/C122)</f>
        <v>-0.41330166270783847</v>
      </c>
      <c r="AX122" s="190">
        <f t="shared" si="465"/>
        <v>-0.41491841491841491</v>
      </c>
      <c r="AY122" s="191">
        <f t="shared" si="465"/>
        <v>-0.48314606741573035</v>
      </c>
      <c r="AZ122" s="191">
        <f t="shared" si="465"/>
        <v>-0.50835322195704058</v>
      </c>
      <c r="BA122" s="191">
        <f t="shared" si="465"/>
        <v>-0.52579852579852582</v>
      </c>
      <c r="BB122" s="191">
        <f t="shared" si="465"/>
        <v>-0.50368550368550369</v>
      </c>
      <c r="BC122" s="191">
        <f t="shared" si="465"/>
        <v>-0.56708860759493673</v>
      </c>
      <c r="BD122" s="191">
        <f t="shared" si="465"/>
        <v>-0.55284552845528456</v>
      </c>
      <c r="BE122" s="191">
        <f t="shared" si="465"/>
        <v>-0.49554896142433236</v>
      </c>
      <c r="BF122" s="191">
        <f t="shared" si="465"/>
        <v>-0.50986842105263153</v>
      </c>
      <c r="BG122" s="191">
        <f t="shared" ref="BG122:BP127" si="466">IF(ISERROR((Y122-M122)/M122)=TRUE,0,(Y122-M122)/M122)</f>
        <v>-0.54121863799283154</v>
      </c>
      <c r="BH122" s="191">
        <f t="shared" si="466"/>
        <v>-0.58704453441295545</v>
      </c>
      <c r="BI122" s="191">
        <f t="shared" si="466"/>
        <v>-0.65991902834008098</v>
      </c>
      <c r="BJ122" s="191">
        <f t="shared" si="466"/>
        <v>-0.63745019920318724</v>
      </c>
      <c r="BK122" s="191">
        <f t="shared" si="466"/>
        <v>-0.60869565217391308</v>
      </c>
      <c r="BL122" s="191">
        <f t="shared" si="466"/>
        <v>-0.56310679611650483</v>
      </c>
      <c r="BM122" s="191">
        <f t="shared" si="466"/>
        <v>-0.57512953367875652</v>
      </c>
      <c r="BN122" s="191">
        <f t="shared" si="466"/>
        <v>-0.48019801980198018</v>
      </c>
      <c r="BO122" s="191">
        <f t="shared" si="466"/>
        <v>-0.58479532163742687</v>
      </c>
      <c r="BP122" s="316">
        <f t="shared" si="466"/>
        <v>-0.49090909090909091</v>
      </c>
      <c r="BQ122" s="316">
        <f t="shared" ref="BQ122:BR127" si="467">IF(ISERROR((AI122-W122)/W122)=TRUE,0,(AI122-W122)/W122)</f>
        <v>-0.53529411764705881</v>
      </c>
      <c r="BR122" s="316">
        <f t="shared" si="467"/>
        <v>-0.43624161073825501</v>
      </c>
      <c r="BS122" s="316">
        <f t="shared" ref="BS122:CB127" si="468">IF(ISERROR((AK122-Y122)/Y122)=TRUE,0,(AK122-Y122)/Y122)</f>
        <v>-0.4140625</v>
      </c>
      <c r="BT122" s="316">
        <f t="shared" si="468"/>
        <v>-0.38235294117647056</v>
      </c>
      <c r="BU122" s="316">
        <f t="shared" si="468"/>
        <v>-0.44047619047619047</v>
      </c>
      <c r="BV122" s="316">
        <f t="shared" si="468"/>
        <v>-0.58241758241758246</v>
      </c>
      <c r="BW122" s="316">
        <f t="shared" si="468"/>
        <v>-0.64444444444444449</v>
      </c>
      <c r="BX122" s="316">
        <f t="shared" si="468"/>
        <v>-0.74444444444444446</v>
      </c>
      <c r="BY122" s="316">
        <f t="shared" si="468"/>
        <v>-0.69512195121951215</v>
      </c>
      <c r="BZ122" s="316">
        <f t="shared" si="468"/>
        <v>-0.65714285714285714</v>
      </c>
      <c r="CA122" s="316">
        <f t="shared" si="468"/>
        <v>-0.25352112676056338</v>
      </c>
      <c r="CB122" s="316">
        <f t="shared" si="468"/>
        <v>-0.47619047619047616</v>
      </c>
      <c r="CC122" s="58">
        <f>O122-C122</f>
        <v>-174</v>
      </c>
      <c r="CD122" s="61">
        <f>P122-D122</f>
        <v>-178</v>
      </c>
      <c r="CE122" s="62">
        <f>Q122-E122</f>
        <v>-215</v>
      </c>
      <c r="CF122" s="62">
        <f>R122-F122</f>
        <v>-213</v>
      </c>
      <c r="CG122" s="62">
        <f>S122-G122</f>
        <v>-214</v>
      </c>
      <c r="CH122" s="62">
        <f>T122-H122</f>
        <v>-205</v>
      </c>
      <c r="CI122" s="62">
        <f>U122-I122</f>
        <v>-224</v>
      </c>
      <c r="CJ122" s="62">
        <f>V122-J122</f>
        <v>-204</v>
      </c>
      <c r="CK122" s="62">
        <f>W122-K122</f>
        <v>-167</v>
      </c>
      <c r="CL122" s="62">
        <f>X122-L122</f>
        <v>-155</v>
      </c>
      <c r="CM122" s="62">
        <f>Y122-M122</f>
        <v>-151</v>
      </c>
      <c r="CN122" s="62">
        <f>Z122-N122</f>
        <v>-145</v>
      </c>
      <c r="CO122" s="62">
        <f>AA122-O122</f>
        <v>-163</v>
      </c>
      <c r="CP122" s="62">
        <f>AB122-P122</f>
        <v>-160</v>
      </c>
      <c r="CQ122" s="62">
        <f>AC122-Q122</f>
        <v>-140</v>
      </c>
      <c r="CR122" s="62">
        <f>AD122-R122</f>
        <v>-116</v>
      </c>
      <c r="CS122" s="62">
        <f>AE122-S122</f>
        <v>-111</v>
      </c>
      <c r="CT122" s="62">
        <f>AF122-T122</f>
        <v>-97</v>
      </c>
      <c r="CU122" s="62">
        <f>AG122-U122</f>
        <v>-100</v>
      </c>
      <c r="CV122" s="210">
        <f>AH122-V122</f>
        <v>-81</v>
      </c>
      <c r="CW122" s="210">
        <f>AI122-W122</f>
        <v>-91</v>
      </c>
      <c r="CX122" s="210">
        <f>AJ122-X122</f>
        <v>-65</v>
      </c>
      <c r="CY122" s="210">
        <f>AK122-Y122</f>
        <v>-53</v>
      </c>
      <c r="CZ122" s="210">
        <f>AL122-Z122</f>
        <v>-39</v>
      </c>
      <c r="DA122" s="210">
        <f>AM122-AA122</f>
        <v>-37</v>
      </c>
      <c r="DB122" s="210">
        <f>AN122-AB122</f>
        <v>-53</v>
      </c>
      <c r="DC122" s="210">
        <f>AO122-AC122</f>
        <v>-58</v>
      </c>
      <c r="DD122" s="210">
        <f>AP122-AD122</f>
        <v>-67</v>
      </c>
      <c r="DE122" s="210">
        <f>AQ122-AE122</f>
        <v>-57</v>
      </c>
      <c r="DF122" s="210">
        <f>AR122-AF122</f>
        <v>-69</v>
      </c>
      <c r="DG122" s="210">
        <f>AS122-AG122</f>
        <v>-18</v>
      </c>
      <c r="DH122" s="210">
        <f>AT122-AH122</f>
        <v>-40</v>
      </c>
      <c r="DI122" s="346"/>
      <c r="DJ122" s="60">
        <f>IF(ISERROR(GETPIVOTDATA("VALUE",'CSS WK pvt'!$J$2,"DT_FILE",DJ$8,"COMMODITY",DJ$6,"TRIM_CAT",TRIM(B122),"TRIM_LINE",A121))=TRUE,0,GETPIVOTDATA("VALUE",'CSS WK pvt'!$J$2,"DT_FILE",DJ$8,"COMMODITY",DJ$6,"TRIM_CAT",TRIM(B122),"TRIM_LINE",A121))</f>
        <v>44</v>
      </c>
    </row>
    <row r="123" spans="1:114" s="56" customFormat="1" x14ac:dyDescent="0.25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47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28">
        <v>1206</v>
      </c>
      <c r="V123" s="228">
        <v>1007</v>
      </c>
      <c r="W123" s="228">
        <v>962</v>
      </c>
      <c r="X123" s="298">
        <v>933</v>
      </c>
      <c r="Y123" s="228">
        <v>940</v>
      </c>
      <c r="Z123" s="228">
        <v>921</v>
      </c>
      <c r="AA123" s="228">
        <v>948</v>
      </c>
      <c r="AB123" s="228">
        <v>954</v>
      </c>
      <c r="AC123" s="228">
        <v>1088</v>
      </c>
      <c r="AD123" s="228">
        <v>1342</v>
      </c>
      <c r="AE123" s="228">
        <v>1494</v>
      </c>
      <c r="AF123" s="228">
        <v>1542</v>
      </c>
      <c r="AG123" s="228">
        <v>1616</v>
      </c>
      <c r="AH123" s="228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59">
        <v>1126</v>
      </c>
      <c r="AN123" s="59">
        <v>1222</v>
      </c>
      <c r="AO123" s="59">
        <v>1343</v>
      </c>
      <c r="AP123" s="228">
        <v>1335</v>
      </c>
      <c r="AQ123" s="228">
        <v>1386</v>
      </c>
      <c r="AR123" s="228">
        <v>1343</v>
      </c>
      <c r="AS123" s="228">
        <v>1347</v>
      </c>
      <c r="AT123" s="228">
        <v>963</v>
      </c>
      <c r="AU123" s="60"/>
      <c r="AV123" s="99"/>
      <c r="AW123" s="406">
        <f t="shared" si="465"/>
        <v>0.32973421926910301</v>
      </c>
      <c r="AX123" s="190">
        <f t="shared" si="465"/>
        <v>0.22112462006079028</v>
      </c>
      <c r="AY123" s="191">
        <f t="shared" si="465"/>
        <v>-6.5563725490196081E-2</v>
      </c>
      <c r="AZ123" s="191">
        <f t="shared" si="465"/>
        <v>-0.21916299559471367</v>
      </c>
      <c r="BA123" s="191">
        <f t="shared" si="465"/>
        <v>-0.18706942236354002</v>
      </c>
      <c r="BB123" s="191">
        <f t="shared" si="465"/>
        <v>-0.34539969834087481</v>
      </c>
      <c r="BC123" s="191">
        <f t="shared" si="465"/>
        <v>-0.4</v>
      </c>
      <c r="BD123" s="191">
        <f t="shared" si="465"/>
        <v>-0.49700299700299699</v>
      </c>
      <c r="BE123" s="191">
        <f t="shared" si="465"/>
        <v>-0.49765013054830287</v>
      </c>
      <c r="BF123" s="191">
        <f t="shared" si="465"/>
        <v>-0.47554806070826305</v>
      </c>
      <c r="BG123" s="191">
        <f t="shared" si="466"/>
        <v>-0.4437869822485207</v>
      </c>
      <c r="BH123" s="191">
        <f t="shared" si="466"/>
        <v>-0.43042671614100186</v>
      </c>
      <c r="BI123" s="191">
        <f t="shared" si="466"/>
        <v>-0.40787008119925044</v>
      </c>
      <c r="BJ123" s="191">
        <f t="shared" si="466"/>
        <v>-0.40634723086496577</v>
      </c>
      <c r="BK123" s="191">
        <f t="shared" si="466"/>
        <v>-0.28655737704918033</v>
      </c>
      <c r="BL123" s="191">
        <f t="shared" si="466"/>
        <v>-5.3596614950634697E-2</v>
      </c>
      <c r="BM123" s="191">
        <f t="shared" si="466"/>
        <v>-2.607561929595828E-2</v>
      </c>
      <c r="BN123" s="191">
        <f t="shared" si="466"/>
        <v>0.18433179723502305</v>
      </c>
      <c r="BO123" s="191">
        <f t="shared" si="466"/>
        <v>0.33996683250414594</v>
      </c>
      <c r="BP123" s="316">
        <f t="shared" si="466"/>
        <v>0.56405163853028795</v>
      </c>
      <c r="BQ123" s="316">
        <f t="shared" si="467"/>
        <v>0.59459459459459463</v>
      </c>
      <c r="BR123" s="316">
        <f t="shared" si="467"/>
        <v>0.52840300107181137</v>
      </c>
      <c r="BS123" s="316">
        <f t="shared" si="468"/>
        <v>0.36914893617021277</v>
      </c>
      <c r="BT123" s="316">
        <f t="shared" si="468"/>
        <v>0.31596091205211724</v>
      </c>
      <c r="BU123" s="316">
        <f t="shared" si="468"/>
        <v>0.18776371308016879</v>
      </c>
      <c r="BV123" s="316">
        <f t="shared" si="468"/>
        <v>0.2809224318658281</v>
      </c>
      <c r="BW123" s="316">
        <f t="shared" si="468"/>
        <v>0.234375</v>
      </c>
      <c r="BX123" s="316">
        <f t="shared" si="468"/>
        <v>-5.2160953800298067E-3</v>
      </c>
      <c r="BY123" s="316">
        <f t="shared" si="468"/>
        <v>-7.2289156626506021E-2</v>
      </c>
      <c r="BZ123" s="316">
        <f t="shared" si="468"/>
        <v>-0.12905317769131</v>
      </c>
      <c r="CA123" s="316">
        <f t="shared" si="468"/>
        <v>-0.16646039603960397</v>
      </c>
      <c r="CB123" s="316">
        <f t="shared" si="468"/>
        <v>-0.38857142857142857</v>
      </c>
      <c r="CC123" s="58">
        <f>O123-C123</f>
        <v>397</v>
      </c>
      <c r="CD123" s="61">
        <f>P123-D123</f>
        <v>291</v>
      </c>
      <c r="CE123" s="62">
        <f>Q123-E123</f>
        <v>-107</v>
      </c>
      <c r="CF123" s="62">
        <f>R123-F123</f>
        <v>-398</v>
      </c>
      <c r="CG123" s="62">
        <f>S123-G123</f>
        <v>-353</v>
      </c>
      <c r="CH123" s="62">
        <f>T123-H123</f>
        <v>-687</v>
      </c>
      <c r="CI123" s="62">
        <f>U123-I123</f>
        <v>-804</v>
      </c>
      <c r="CJ123" s="62">
        <f>V123-J123</f>
        <v>-995</v>
      </c>
      <c r="CK123" s="62">
        <f>W123-K123</f>
        <v>-953</v>
      </c>
      <c r="CL123" s="62">
        <f>X123-L123</f>
        <v>-846</v>
      </c>
      <c r="CM123" s="62">
        <f>Y123-M123</f>
        <v>-750</v>
      </c>
      <c r="CN123" s="62">
        <f>Z123-N123</f>
        <v>-696</v>
      </c>
      <c r="CO123" s="62">
        <f>AA123-O123</f>
        <v>-653</v>
      </c>
      <c r="CP123" s="62">
        <f>AB123-P123</f>
        <v>-653</v>
      </c>
      <c r="CQ123" s="62">
        <f>AC123-Q123</f>
        <v>-437</v>
      </c>
      <c r="CR123" s="62">
        <f>AD123-R123</f>
        <v>-76</v>
      </c>
      <c r="CS123" s="62">
        <f>AE123-S123</f>
        <v>-40</v>
      </c>
      <c r="CT123" s="62">
        <f>AF123-T123</f>
        <v>240</v>
      </c>
      <c r="CU123" s="62">
        <f>AG123-U123</f>
        <v>410</v>
      </c>
      <c r="CV123" s="210">
        <f>AH123-V123</f>
        <v>568</v>
      </c>
      <c r="CW123" s="210">
        <f>AI123-W123</f>
        <v>572</v>
      </c>
      <c r="CX123" s="210">
        <f>AJ123-X123</f>
        <v>493</v>
      </c>
      <c r="CY123" s="210">
        <f>AK123-Y123</f>
        <v>347</v>
      </c>
      <c r="CZ123" s="210">
        <f>AL123-Z123</f>
        <v>291</v>
      </c>
      <c r="DA123" s="210">
        <f>AM123-AA123</f>
        <v>178</v>
      </c>
      <c r="DB123" s="210">
        <f>AN123-AB123</f>
        <v>268</v>
      </c>
      <c r="DC123" s="210">
        <f>AO123-AC123</f>
        <v>255</v>
      </c>
      <c r="DD123" s="210">
        <f>AP123-AD123</f>
        <v>-7</v>
      </c>
      <c r="DE123" s="210">
        <f>AQ123-AE123</f>
        <v>-108</v>
      </c>
      <c r="DF123" s="210">
        <f>AR123-AF123</f>
        <v>-199</v>
      </c>
      <c r="DG123" s="210">
        <f>AS123-AG123</f>
        <v>-269</v>
      </c>
      <c r="DH123" s="210">
        <f>AT123-AH123</f>
        <v>-612</v>
      </c>
      <c r="DI123" s="346"/>
      <c r="DJ123" s="60">
        <f>IF(ISERROR(GETPIVOTDATA("VALUE",'CSS WK pvt'!$J$2,"DT_FILE",DJ$8,"COMMODITY",DJ$6,"TRIM_CAT",TRIM(B123),"TRIM_LINE",A121))=TRUE,0,GETPIVOTDATA("VALUE",'CSS WK pvt'!$J$2,"DT_FILE",DJ$8,"COMMODITY",DJ$6,"TRIM_CAT",TRIM(B123),"TRIM_LINE",A121))</f>
        <v>963</v>
      </c>
    </row>
    <row r="124" spans="1:114" s="56" customFormat="1" x14ac:dyDescent="0.2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59"/>
      <c r="AO124" s="59"/>
      <c r="AP124" s="228"/>
      <c r="AQ124" s="228"/>
      <c r="AR124" s="228"/>
      <c r="AS124" s="228"/>
      <c r="AT124" s="228"/>
      <c r="AU124" s="60"/>
      <c r="AV124" s="99"/>
      <c r="AW124" s="406">
        <f t="shared" si="465"/>
        <v>0</v>
      </c>
      <c r="AX124" s="190">
        <f t="shared" si="465"/>
        <v>0</v>
      </c>
      <c r="AY124" s="191">
        <f t="shared" si="465"/>
        <v>0</v>
      </c>
      <c r="AZ124" s="191">
        <f t="shared" si="465"/>
        <v>0</v>
      </c>
      <c r="BA124" s="191">
        <f t="shared" si="465"/>
        <v>0</v>
      </c>
      <c r="BB124" s="191">
        <f t="shared" si="465"/>
        <v>0</v>
      </c>
      <c r="BC124" s="191">
        <f t="shared" si="465"/>
        <v>0</v>
      </c>
      <c r="BD124" s="191">
        <f t="shared" si="465"/>
        <v>0</v>
      </c>
      <c r="BE124" s="191">
        <f t="shared" si="465"/>
        <v>0</v>
      </c>
      <c r="BF124" s="191">
        <f t="shared" si="465"/>
        <v>0</v>
      </c>
      <c r="BG124" s="191">
        <f t="shared" si="466"/>
        <v>0</v>
      </c>
      <c r="BH124" s="191">
        <f t="shared" si="466"/>
        <v>0</v>
      </c>
      <c r="BI124" s="191">
        <f t="shared" si="466"/>
        <v>0</v>
      </c>
      <c r="BJ124" s="191">
        <f t="shared" si="466"/>
        <v>0</v>
      </c>
      <c r="BK124" s="191">
        <f t="shared" si="466"/>
        <v>0</v>
      </c>
      <c r="BL124" s="191">
        <f t="shared" si="466"/>
        <v>0</v>
      </c>
      <c r="BM124" s="191">
        <f t="shared" si="466"/>
        <v>0</v>
      </c>
      <c r="BN124" s="191">
        <f t="shared" si="466"/>
        <v>0</v>
      </c>
      <c r="BO124" s="191">
        <f t="shared" si="466"/>
        <v>0</v>
      </c>
      <c r="BP124" s="316">
        <f t="shared" si="466"/>
        <v>0</v>
      </c>
      <c r="BQ124" s="316">
        <f t="shared" si="467"/>
        <v>0</v>
      </c>
      <c r="BR124" s="316">
        <f t="shared" si="467"/>
        <v>0</v>
      </c>
      <c r="BS124" s="316">
        <f t="shared" si="468"/>
        <v>0</v>
      </c>
      <c r="BT124" s="316">
        <f t="shared" si="468"/>
        <v>0</v>
      </c>
      <c r="BU124" s="316">
        <f t="shared" si="468"/>
        <v>0</v>
      </c>
      <c r="BV124" s="316">
        <f t="shared" si="468"/>
        <v>0</v>
      </c>
      <c r="BW124" s="316">
        <f t="shared" si="468"/>
        <v>0</v>
      </c>
      <c r="BX124" s="316">
        <f t="shared" si="468"/>
        <v>0</v>
      </c>
      <c r="BY124" s="316">
        <f t="shared" si="468"/>
        <v>0</v>
      </c>
      <c r="BZ124" s="316">
        <f t="shared" si="468"/>
        <v>0</v>
      </c>
      <c r="CA124" s="316">
        <f t="shared" si="468"/>
        <v>0</v>
      </c>
      <c r="CB124" s="316">
        <f t="shared" si="468"/>
        <v>0</v>
      </c>
      <c r="CC124" s="58">
        <f>O124-C124</f>
        <v>0</v>
      </c>
      <c r="CD124" s="61">
        <f>P124-D124</f>
        <v>0</v>
      </c>
      <c r="CE124" s="62">
        <f>Q124-E124</f>
        <v>0</v>
      </c>
      <c r="CF124" s="62">
        <f>R124-F124</f>
        <v>0</v>
      </c>
      <c r="CG124" s="62">
        <f>S124-G124</f>
        <v>0</v>
      </c>
      <c r="CH124" s="62">
        <f>T124-H124</f>
        <v>0</v>
      </c>
      <c r="CI124" s="62">
        <f>U124-I124</f>
        <v>0</v>
      </c>
      <c r="CJ124" s="62">
        <f>V124-J124</f>
        <v>0</v>
      </c>
      <c r="CK124" s="62">
        <f>W124-K124</f>
        <v>0</v>
      </c>
      <c r="CL124" s="62">
        <f>X124-L124</f>
        <v>0</v>
      </c>
      <c r="CM124" s="62">
        <f>Y124-M124</f>
        <v>0</v>
      </c>
      <c r="CN124" s="62">
        <f>Z124-N124</f>
        <v>0</v>
      </c>
      <c r="CO124" s="62">
        <f>AA124-O124</f>
        <v>0</v>
      </c>
      <c r="CP124" s="62">
        <f>AB124-P124</f>
        <v>0</v>
      </c>
      <c r="CQ124" s="62">
        <f>AC124-Q124</f>
        <v>0</v>
      </c>
      <c r="CR124" s="62">
        <f>AD124-R124</f>
        <v>0</v>
      </c>
      <c r="CS124" s="62">
        <f>AE124-S124</f>
        <v>0</v>
      </c>
      <c r="CT124" s="62">
        <f>AF124-T124</f>
        <v>0</v>
      </c>
      <c r="CU124" s="62">
        <f>AG124-U124</f>
        <v>0</v>
      </c>
      <c r="CV124" s="210">
        <f>AH124-V124</f>
        <v>0</v>
      </c>
      <c r="CW124" s="210">
        <f>AI124-W124</f>
        <v>0</v>
      </c>
      <c r="CX124" s="210">
        <f>AJ124-X124</f>
        <v>0</v>
      </c>
      <c r="CY124" s="210">
        <f>AK124-Y124</f>
        <v>0</v>
      </c>
      <c r="CZ124" s="210">
        <f>AL124-Z124</f>
        <v>0</v>
      </c>
      <c r="DA124" s="210">
        <f>AM124-AA124</f>
        <v>0</v>
      </c>
      <c r="DB124" s="210">
        <f>AN124-AB124</f>
        <v>0</v>
      </c>
      <c r="DC124" s="210">
        <f>AO124-AC124</f>
        <v>0</v>
      </c>
      <c r="DD124" s="210">
        <f>AP124-AD124</f>
        <v>0</v>
      </c>
      <c r="DE124" s="210">
        <f>AQ124-AE124</f>
        <v>0</v>
      </c>
      <c r="DF124" s="210">
        <f>AR124-AF124</f>
        <v>0</v>
      </c>
      <c r="DG124" s="210">
        <f>AS124-AG124</f>
        <v>0</v>
      </c>
      <c r="DH124" s="210">
        <f>AT124-AH124</f>
        <v>0</v>
      </c>
      <c r="DI124" s="346"/>
      <c r="DJ124" s="60"/>
    </row>
    <row r="125" spans="1:114" s="56" customFormat="1" x14ac:dyDescent="0.2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59"/>
      <c r="AO125" s="59"/>
      <c r="AP125" s="228"/>
      <c r="AQ125" s="228"/>
      <c r="AR125" s="228"/>
      <c r="AS125" s="228"/>
      <c r="AT125" s="228"/>
      <c r="AU125" s="60"/>
      <c r="AV125" s="99"/>
      <c r="AW125" s="406">
        <f t="shared" si="465"/>
        <v>0</v>
      </c>
      <c r="AX125" s="190">
        <f t="shared" si="465"/>
        <v>0</v>
      </c>
      <c r="AY125" s="191">
        <f t="shared" si="465"/>
        <v>0</v>
      </c>
      <c r="AZ125" s="191">
        <f t="shared" si="465"/>
        <v>0</v>
      </c>
      <c r="BA125" s="191">
        <f t="shared" si="465"/>
        <v>0</v>
      </c>
      <c r="BB125" s="191">
        <f t="shared" si="465"/>
        <v>0</v>
      </c>
      <c r="BC125" s="191">
        <f t="shared" si="465"/>
        <v>0</v>
      </c>
      <c r="BD125" s="191">
        <f t="shared" si="465"/>
        <v>0</v>
      </c>
      <c r="BE125" s="191">
        <f t="shared" si="465"/>
        <v>0</v>
      </c>
      <c r="BF125" s="191">
        <f t="shared" si="465"/>
        <v>0</v>
      </c>
      <c r="BG125" s="191">
        <f t="shared" si="466"/>
        <v>0</v>
      </c>
      <c r="BH125" s="191">
        <f t="shared" si="466"/>
        <v>0</v>
      </c>
      <c r="BI125" s="191">
        <f t="shared" si="466"/>
        <v>0</v>
      </c>
      <c r="BJ125" s="191">
        <f t="shared" si="466"/>
        <v>0</v>
      </c>
      <c r="BK125" s="191">
        <f t="shared" si="466"/>
        <v>0</v>
      </c>
      <c r="BL125" s="191">
        <f t="shared" si="466"/>
        <v>0</v>
      </c>
      <c r="BM125" s="191">
        <f t="shared" si="466"/>
        <v>0</v>
      </c>
      <c r="BN125" s="191">
        <f t="shared" si="466"/>
        <v>0</v>
      </c>
      <c r="BO125" s="191">
        <f t="shared" si="466"/>
        <v>0</v>
      </c>
      <c r="BP125" s="316">
        <f t="shared" si="466"/>
        <v>0</v>
      </c>
      <c r="BQ125" s="316">
        <f t="shared" si="467"/>
        <v>0</v>
      </c>
      <c r="BR125" s="316">
        <f t="shared" si="467"/>
        <v>0</v>
      </c>
      <c r="BS125" s="316">
        <f t="shared" si="468"/>
        <v>0</v>
      </c>
      <c r="BT125" s="316">
        <f t="shared" si="468"/>
        <v>0</v>
      </c>
      <c r="BU125" s="316">
        <f t="shared" si="468"/>
        <v>0</v>
      </c>
      <c r="BV125" s="316">
        <f t="shared" si="468"/>
        <v>0</v>
      </c>
      <c r="BW125" s="316">
        <f t="shared" si="468"/>
        <v>0</v>
      </c>
      <c r="BX125" s="316">
        <f t="shared" si="468"/>
        <v>0</v>
      </c>
      <c r="BY125" s="316">
        <f t="shared" si="468"/>
        <v>0</v>
      </c>
      <c r="BZ125" s="316">
        <f t="shared" si="468"/>
        <v>0</v>
      </c>
      <c r="CA125" s="316">
        <f t="shared" si="468"/>
        <v>0</v>
      </c>
      <c r="CB125" s="316">
        <f t="shared" si="468"/>
        <v>0</v>
      </c>
      <c r="CC125" s="58">
        <f>O125-C125</f>
        <v>0</v>
      </c>
      <c r="CD125" s="61">
        <f>P125-D125</f>
        <v>0</v>
      </c>
      <c r="CE125" s="62">
        <f>Q125-E125</f>
        <v>0</v>
      </c>
      <c r="CF125" s="62">
        <f>R125-F125</f>
        <v>0</v>
      </c>
      <c r="CG125" s="62">
        <f>S125-G125</f>
        <v>0</v>
      </c>
      <c r="CH125" s="62">
        <f>T125-H125</f>
        <v>0</v>
      </c>
      <c r="CI125" s="62">
        <f>U125-I125</f>
        <v>0</v>
      </c>
      <c r="CJ125" s="62">
        <f>V125-J125</f>
        <v>0</v>
      </c>
      <c r="CK125" s="62">
        <f>W125-K125</f>
        <v>0</v>
      </c>
      <c r="CL125" s="62">
        <f>X125-L125</f>
        <v>0</v>
      </c>
      <c r="CM125" s="62">
        <f>Y125-M125</f>
        <v>0</v>
      </c>
      <c r="CN125" s="62">
        <f>Z125-N125</f>
        <v>0</v>
      </c>
      <c r="CO125" s="62">
        <f>AA125-O125</f>
        <v>0</v>
      </c>
      <c r="CP125" s="62">
        <f>AB125-P125</f>
        <v>0</v>
      </c>
      <c r="CQ125" s="62">
        <f>AC125-Q125</f>
        <v>0</v>
      </c>
      <c r="CR125" s="62">
        <f>AD125-R125</f>
        <v>0</v>
      </c>
      <c r="CS125" s="62">
        <f>AE125-S125</f>
        <v>0</v>
      </c>
      <c r="CT125" s="62">
        <f>AF125-T125</f>
        <v>0</v>
      </c>
      <c r="CU125" s="62">
        <f>AG125-U125</f>
        <v>0</v>
      </c>
      <c r="CV125" s="210">
        <f>AH125-V125</f>
        <v>0</v>
      </c>
      <c r="CW125" s="210">
        <f>AI125-W125</f>
        <v>0</v>
      </c>
      <c r="CX125" s="210">
        <f>AJ125-X125</f>
        <v>0</v>
      </c>
      <c r="CY125" s="210">
        <f>AK125-Y125</f>
        <v>0</v>
      </c>
      <c r="CZ125" s="210">
        <f>AL125-Z125</f>
        <v>0</v>
      </c>
      <c r="DA125" s="210">
        <f>AM125-AA125</f>
        <v>0</v>
      </c>
      <c r="DB125" s="210">
        <f>AN125-AB125</f>
        <v>0</v>
      </c>
      <c r="DC125" s="210">
        <f>AO125-AC125</f>
        <v>0</v>
      </c>
      <c r="DD125" s="210">
        <f>AP125-AD125</f>
        <v>0</v>
      </c>
      <c r="DE125" s="210">
        <f>AQ125-AE125</f>
        <v>0</v>
      </c>
      <c r="DF125" s="210">
        <f>AR125-AF125</f>
        <v>0</v>
      </c>
      <c r="DG125" s="210">
        <f>AS125-AG125</f>
        <v>0</v>
      </c>
      <c r="DH125" s="210">
        <f>AT125-AH125</f>
        <v>0</v>
      </c>
      <c r="DI125" s="346"/>
      <c r="DJ125" s="60"/>
    </row>
    <row r="126" spans="1:114" s="56" customFormat="1" x14ac:dyDescent="0.2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59"/>
      <c r="AO126" s="59"/>
      <c r="AP126" s="228"/>
      <c r="AQ126" s="228"/>
      <c r="AR126" s="228"/>
      <c r="AS126" s="228"/>
      <c r="AT126" s="228"/>
      <c r="AU126" s="60"/>
      <c r="AV126" s="99"/>
      <c r="AW126" s="406">
        <f t="shared" si="465"/>
        <v>0</v>
      </c>
      <c r="AX126" s="190">
        <f t="shared" si="465"/>
        <v>0</v>
      </c>
      <c r="AY126" s="191">
        <f t="shared" si="465"/>
        <v>0</v>
      </c>
      <c r="AZ126" s="191">
        <f t="shared" si="465"/>
        <v>0</v>
      </c>
      <c r="BA126" s="191">
        <f t="shared" si="465"/>
        <v>0</v>
      </c>
      <c r="BB126" s="191">
        <f t="shared" si="465"/>
        <v>0</v>
      </c>
      <c r="BC126" s="191">
        <f t="shared" si="465"/>
        <v>0</v>
      </c>
      <c r="BD126" s="191">
        <f t="shared" si="465"/>
        <v>0</v>
      </c>
      <c r="BE126" s="191">
        <f t="shared" si="465"/>
        <v>0</v>
      </c>
      <c r="BF126" s="191">
        <f t="shared" si="465"/>
        <v>0</v>
      </c>
      <c r="BG126" s="191">
        <f t="shared" si="466"/>
        <v>0</v>
      </c>
      <c r="BH126" s="191">
        <f t="shared" si="466"/>
        <v>0</v>
      </c>
      <c r="BI126" s="191">
        <f t="shared" si="466"/>
        <v>0</v>
      </c>
      <c r="BJ126" s="191">
        <f t="shared" si="466"/>
        <v>0</v>
      </c>
      <c r="BK126" s="191">
        <f t="shared" si="466"/>
        <v>0</v>
      </c>
      <c r="BL126" s="191">
        <f t="shared" si="466"/>
        <v>0</v>
      </c>
      <c r="BM126" s="191">
        <f t="shared" si="466"/>
        <v>0</v>
      </c>
      <c r="BN126" s="191">
        <f t="shared" si="466"/>
        <v>0</v>
      </c>
      <c r="BO126" s="191">
        <f t="shared" si="466"/>
        <v>0</v>
      </c>
      <c r="BP126" s="316">
        <f t="shared" si="466"/>
        <v>0</v>
      </c>
      <c r="BQ126" s="316">
        <f t="shared" si="467"/>
        <v>0</v>
      </c>
      <c r="BR126" s="316">
        <f t="shared" si="467"/>
        <v>0</v>
      </c>
      <c r="BS126" s="316">
        <f t="shared" si="468"/>
        <v>0</v>
      </c>
      <c r="BT126" s="316">
        <f t="shared" si="468"/>
        <v>0</v>
      </c>
      <c r="BU126" s="316">
        <f t="shared" si="468"/>
        <v>0</v>
      </c>
      <c r="BV126" s="316">
        <f t="shared" si="468"/>
        <v>0</v>
      </c>
      <c r="BW126" s="316">
        <f t="shared" si="468"/>
        <v>0</v>
      </c>
      <c r="BX126" s="316">
        <f t="shared" si="468"/>
        <v>0</v>
      </c>
      <c r="BY126" s="316">
        <f t="shared" si="468"/>
        <v>0</v>
      </c>
      <c r="BZ126" s="316">
        <f t="shared" si="468"/>
        <v>0</v>
      </c>
      <c r="CA126" s="316">
        <f t="shared" si="468"/>
        <v>0</v>
      </c>
      <c r="CB126" s="316">
        <f t="shared" si="468"/>
        <v>0</v>
      </c>
      <c r="CC126" s="58">
        <f>O126-C126</f>
        <v>0</v>
      </c>
      <c r="CD126" s="61">
        <f>P126-D126</f>
        <v>0</v>
      </c>
      <c r="CE126" s="62">
        <f>Q126-E126</f>
        <v>0</v>
      </c>
      <c r="CF126" s="62">
        <f>R126-F126</f>
        <v>0</v>
      </c>
      <c r="CG126" s="62">
        <f>S126-G126</f>
        <v>0</v>
      </c>
      <c r="CH126" s="62">
        <f>T126-H126</f>
        <v>0</v>
      </c>
      <c r="CI126" s="62">
        <f>U126-I126</f>
        <v>0</v>
      </c>
      <c r="CJ126" s="62">
        <f>V126-J126</f>
        <v>0</v>
      </c>
      <c r="CK126" s="62">
        <f>W126-K126</f>
        <v>0</v>
      </c>
      <c r="CL126" s="62">
        <f>X126-L126</f>
        <v>0</v>
      </c>
      <c r="CM126" s="62">
        <f>Y126-M126</f>
        <v>0</v>
      </c>
      <c r="CN126" s="62">
        <f>Z126-N126</f>
        <v>0</v>
      </c>
      <c r="CO126" s="62">
        <f>AA126-O126</f>
        <v>0</v>
      </c>
      <c r="CP126" s="62">
        <f>AB126-P126</f>
        <v>0</v>
      </c>
      <c r="CQ126" s="62">
        <f>AC126-Q126</f>
        <v>0</v>
      </c>
      <c r="CR126" s="62">
        <f>AD126-R126</f>
        <v>0</v>
      </c>
      <c r="CS126" s="62">
        <f>AE126-S126</f>
        <v>0</v>
      </c>
      <c r="CT126" s="62">
        <f>AF126-T126</f>
        <v>0</v>
      </c>
      <c r="CU126" s="62">
        <f>AG126-U126</f>
        <v>0</v>
      </c>
      <c r="CV126" s="210">
        <f>AH126-V126</f>
        <v>0</v>
      </c>
      <c r="CW126" s="210">
        <f>AI126-W126</f>
        <v>0</v>
      </c>
      <c r="CX126" s="210">
        <f>AJ126-X126</f>
        <v>0</v>
      </c>
      <c r="CY126" s="210">
        <f>AK126-Y126</f>
        <v>0</v>
      </c>
      <c r="CZ126" s="210">
        <f>AL126-Z126</f>
        <v>0</v>
      </c>
      <c r="DA126" s="210">
        <f>AM126-AA126</f>
        <v>0</v>
      </c>
      <c r="DB126" s="210">
        <f>AN126-AB126</f>
        <v>0</v>
      </c>
      <c r="DC126" s="210">
        <f>AO126-AC126</f>
        <v>0</v>
      </c>
      <c r="DD126" s="210">
        <f>AP126-AD126</f>
        <v>0</v>
      </c>
      <c r="DE126" s="210">
        <f>AQ126-AE126</f>
        <v>0</v>
      </c>
      <c r="DF126" s="210">
        <f>AR126-AF126</f>
        <v>0</v>
      </c>
      <c r="DG126" s="210">
        <f>AS126-AG126</f>
        <v>0</v>
      </c>
      <c r="DH126" s="210">
        <f>AT126-AH126</f>
        <v>0</v>
      </c>
      <c r="DI126" s="346"/>
      <c r="DJ126" s="60"/>
    </row>
    <row r="127" spans="1:114" s="69" customFormat="1" x14ac:dyDescent="0.25">
      <c r="A127" s="140"/>
      <c r="B127" s="57" t="s">
        <v>35</v>
      </c>
      <c r="C127" s="113">
        <f>SUM(C122:C126)</f>
        <v>1625</v>
      </c>
      <c r="D127" s="114">
        <f t="shared" ref="D127:DJ127" si="469">SUM(D122:D126)</f>
        <v>1745</v>
      </c>
      <c r="E127" s="114">
        <f t="shared" si="469"/>
        <v>2077</v>
      </c>
      <c r="F127" s="115">
        <f t="shared" si="469"/>
        <v>2235</v>
      </c>
      <c r="G127" s="114">
        <f t="shared" si="469"/>
        <v>2294</v>
      </c>
      <c r="H127" s="115">
        <f t="shared" si="469"/>
        <v>2396</v>
      </c>
      <c r="I127" s="114">
        <f t="shared" si="469"/>
        <v>2405</v>
      </c>
      <c r="J127" s="115">
        <f t="shared" si="469"/>
        <v>2371</v>
      </c>
      <c r="K127" s="114">
        <f t="shared" si="469"/>
        <v>2252</v>
      </c>
      <c r="L127" s="262">
        <f t="shared" si="469"/>
        <v>2083</v>
      </c>
      <c r="M127" s="115">
        <f t="shared" si="469"/>
        <v>1969</v>
      </c>
      <c r="N127" s="114">
        <f t="shared" si="469"/>
        <v>1864</v>
      </c>
      <c r="O127" s="115">
        <f t="shared" si="469"/>
        <v>1848</v>
      </c>
      <c r="P127" s="115">
        <f t="shared" si="469"/>
        <v>1858</v>
      </c>
      <c r="Q127" s="114">
        <f t="shared" si="469"/>
        <v>1755</v>
      </c>
      <c r="R127" s="115">
        <f t="shared" si="469"/>
        <v>1624</v>
      </c>
      <c r="S127" s="114">
        <f t="shared" si="469"/>
        <v>1727</v>
      </c>
      <c r="T127" s="115">
        <f t="shared" si="469"/>
        <v>1504</v>
      </c>
      <c r="U127" s="229">
        <f t="shared" si="469"/>
        <v>1377</v>
      </c>
      <c r="V127" s="229">
        <v>1172</v>
      </c>
      <c r="W127" s="229">
        <v>1132</v>
      </c>
      <c r="X127" s="299">
        <v>1082</v>
      </c>
      <c r="Y127" s="229">
        <v>1068</v>
      </c>
      <c r="Z127" s="229">
        <v>1023</v>
      </c>
      <c r="AA127" s="229">
        <v>1032</v>
      </c>
      <c r="AB127" s="229">
        <v>1045</v>
      </c>
      <c r="AC127" s="229">
        <v>1178</v>
      </c>
      <c r="AD127" s="229">
        <v>1432</v>
      </c>
      <c r="AE127" s="229">
        <v>1576</v>
      </c>
      <c r="AF127" s="229">
        <v>1647</v>
      </c>
      <c r="AG127" s="229">
        <v>1687</v>
      </c>
      <c r="AH127" s="229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114">
        <v>1173</v>
      </c>
      <c r="AN127" s="114">
        <v>1260</v>
      </c>
      <c r="AO127" s="114">
        <v>1375</v>
      </c>
      <c r="AP127" s="229">
        <v>1358</v>
      </c>
      <c r="AQ127" s="229">
        <v>1411</v>
      </c>
      <c r="AR127" s="229">
        <v>1379</v>
      </c>
      <c r="AS127" s="229">
        <v>1400</v>
      </c>
      <c r="AT127" s="229">
        <v>1007</v>
      </c>
      <c r="AU127" s="115"/>
      <c r="AV127" s="116"/>
      <c r="AW127" s="407">
        <f t="shared" si="465"/>
        <v>0.13723076923076924</v>
      </c>
      <c r="AX127" s="192">
        <f t="shared" si="465"/>
        <v>6.475644699140401E-2</v>
      </c>
      <c r="AY127" s="193">
        <f t="shared" si="465"/>
        <v>-0.15503129513721714</v>
      </c>
      <c r="AZ127" s="193">
        <f t="shared" si="465"/>
        <v>-0.27337807606263981</v>
      </c>
      <c r="BA127" s="193">
        <f t="shared" si="465"/>
        <v>-0.24716652136006975</v>
      </c>
      <c r="BB127" s="193">
        <f t="shared" si="465"/>
        <v>-0.37228714524207013</v>
      </c>
      <c r="BC127" s="193">
        <f t="shared" si="465"/>
        <v>-0.42744282744282747</v>
      </c>
      <c r="BD127" s="193">
        <f t="shared" si="465"/>
        <v>-0.50569380008435261</v>
      </c>
      <c r="BE127" s="193">
        <f t="shared" si="465"/>
        <v>-0.49733570159857904</v>
      </c>
      <c r="BF127" s="193">
        <f t="shared" si="465"/>
        <v>-0.48055688910225636</v>
      </c>
      <c r="BG127" s="193">
        <f t="shared" si="466"/>
        <v>-0.45759268664296598</v>
      </c>
      <c r="BH127" s="193">
        <f t="shared" si="466"/>
        <v>-0.4511802575107296</v>
      </c>
      <c r="BI127" s="193">
        <f t="shared" si="466"/>
        <v>-0.44155844155844154</v>
      </c>
      <c r="BJ127" s="193">
        <f t="shared" si="466"/>
        <v>-0.43756727664155004</v>
      </c>
      <c r="BK127" s="193">
        <f t="shared" si="466"/>
        <v>-0.32877492877492875</v>
      </c>
      <c r="BL127" s="193">
        <f t="shared" si="466"/>
        <v>-0.11822660098522167</v>
      </c>
      <c r="BM127" s="193">
        <f t="shared" si="466"/>
        <v>-8.7434858135495078E-2</v>
      </c>
      <c r="BN127" s="193">
        <f t="shared" si="466"/>
        <v>9.5079787234042548E-2</v>
      </c>
      <c r="BO127" s="193">
        <f t="shared" si="466"/>
        <v>0.22512708787218591</v>
      </c>
      <c r="BP127" s="317">
        <f t="shared" si="466"/>
        <v>0.41552901023890787</v>
      </c>
      <c r="BQ127" s="317">
        <f t="shared" si="467"/>
        <v>0.42491166077738518</v>
      </c>
      <c r="BR127" s="317">
        <f t="shared" si="467"/>
        <v>0.39556377079482441</v>
      </c>
      <c r="BS127" s="317">
        <f t="shared" si="468"/>
        <v>0.2752808988764045</v>
      </c>
      <c r="BT127" s="317">
        <f t="shared" si="468"/>
        <v>0.24633431085043989</v>
      </c>
      <c r="BU127" s="317">
        <f t="shared" si="468"/>
        <v>0.13662790697674418</v>
      </c>
      <c r="BV127" s="317">
        <f t="shared" si="468"/>
        <v>0.20574162679425836</v>
      </c>
      <c r="BW127" s="317">
        <f t="shared" si="468"/>
        <v>0.16723259762308998</v>
      </c>
      <c r="BX127" s="317">
        <f t="shared" si="468"/>
        <v>-5.1675977653631286E-2</v>
      </c>
      <c r="BY127" s="317">
        <f t="shared" si="468"/>
        <v>-0.10469543147208121</v>
      </c>
      <c r="BZ127" s="317">
        <f t="shared" si="468"/>
        <v>-0.16272009714632665</v>
      </c>
      <c r="CA127" s="317">
        <f t="shared" si="468"/>
        <v>-0.17012448132780084</v>
      </c>
      <c r="CB127" s="317">
        <f t="shared" si="468"/>
        <v>-0.39300783604581074</v>
      </c>
      <c r="CC127" s="113">
        <f t="shared" si="352"/>
        <v>223</v>
      </c>
      <c r="CD127" s="117">
        <f t="shared" si="469"/>
        <v>113</v>
      </c>
      <c r="CE127" s="110">
        <f t="shared" si="469"/>
        <v>-322</v>
      </c>
      <c r="CF127" s="110">
        <f t="shared" ref="CF127:CG127" si="470">SUM(CF122:CF126)</f>
        <v>-611</v>
      </c>
      <c r="CG127" s="110">
        <f t="shared" si="470"/>
        <v>-567</v>
      </c>
      <c r="CH127" s="110">
        <f t="shared" ref="CH127:CI127" si="471">SUM(CH122:CH126)</f>
        <v>-892</v>
      </c>
      <c r="CI127" s="110">
        <f t="shared" si="471"/>
        <v>-1028</v>
      </c>
      <c r="CJ127" s="110">
        <f t="shared" ref="CJ127:CK127" si="472">SUM(CJ122:CJ126)</f>
        <v>-1199</v>
      </c>
      <c r="CK127" s="110">
        <f t="shared" si="472"/>
        <v>-1120</v>
      </c>
      <c r="CL127" s="110">
        <f t="shared" ref="CL127:CM127" si="473">SUM(CL122:CL126)</f>
        <v>-1001</v>
      </c>
      <c r="CM127" s="110">
        <f t="shared" si="473"/>
        <v>-901</v>
      </c>
      <c r="CN127" s="110">
        <f t="shared" ref="CN127:CO127" si="474">SUM(CN122:CN126)</f>
        <v>-841</v>
      </c>
      <c r="CO127" s="110">
        <f t="shared" si="474"/>
        <v>-816</v>
      </c>
      <c r="CP127" s="110">
        <f t="shared" ref="CP127:CQ127" si="475">SUM(CP122:CP126)</f>
        <v>-813</v>
      </c>
      <c r="CQ127" s="110">
        <f t="shared" si="475"/>
        <v>-577</v>
      </c>
      <c r="CR127" s="110">
        <f t="shared" ref="CR127:CS127" si="476">SUM(CR122:CR126)</f>
        <v>-192</v>
      </c>
      <c r="CS127" s="110">
        <f t="shared" si="476"/>
        <v>-151</v>
      </c>
      <c r="CT127" s="110">
        <f t="shared" ref="CT127:CU127" si="477">SUM(CT122:CT126)</f>
        <v>143</v>
      </c>
      <c r="CU127" s="110">
        <f t="shared" si="477"/>
        <v>310</v>
      </c>
      <c r="CV127" s="211">
        <f t="shared" ref="CV127:CW127" si="478">SUM(CV122:CV126)</f>
        <v>487</v>
      </c>
      <c r="CW127" s="211">
        <f t="shared" si="478"/>
        <v>481</v>
      </c>
      <c r="CX127" s="211">
        <f t="shared" ref="CX127:CY127" si="479">SUM(CX122:CX126)</f>
        <v>428</v>
      </c>
      <c r="CY127" s="211">
        <f t="shared" si="479"/>
        <v>294</v>
      </c>
      <c r="CZ127" s="211">
        <f t="shared" ref="CZ127:DA127" si="480">SUM(CZ122:CZ126)</f>
        <v>252</v>
      </c>
      <c r="DA127" s="211">
        <f t="shared" si="480"/>
        <v>141</v>
      </c>
      <c r="DB127" s="211">
        <f t="shared" ref="DB127" si="481">SUM(DB122:DB126)</f>
        <v>215</v>
      </c>
      <c r="DC127" s="211">
        <f t="shared" ref="DC127" si="482">SUM(DC122:DC126)</f>
        <v>197</v>
      </c>
      <c r="DD127" s="211">
        <f t="shared" ref="DD127:DE127" si="483">SUM(DD122:DD126)</f>
        <v>-74</v>
      </c>
      <c r="DE127" s="211">
        <f t="shared" si="483"/>
        <v>-165</v>
      </c>
      <c r="DF127" s="211">
        <f t="shared" ref="DF127:DG127" si="484">SUM(DF122:DF126)</f>
        <v>-268</v>
      </c>
      <c r="DG127" s="211">
        <f t="shared" si="484"/>
        <v>-287</v>
      </c>
      <c r="DH127" s="211">
        <f t="shared" ref="DH127" si="485">SUM(DH122:DH126)</f>
        <v>-652</v>
      </c>
      <c r="DI127" s="347"/>
      <c r="DJ127" s="79">
        <f t="shared" si="469"/>
        <v>1007</v>
      </c>
    </row>
    <row r="128" spans="1:114" s="56" customFormat="1" x14ac:dyDescent="0.2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82"/>
      <c r="AO128" s="82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311"/>
      <c r="BT128" s="311"/>
      <c r="BU128" s="311"/>
      <c r="BV128" s="311"/>
      <c r="BW128" s="432"/>
      <c r="BX128" s="432"/>
      <c r="BY128" s="432"/>
      <c r="BZ128" s="432"/>
      <c r="CA128" s="432"/>
      <c r="CB128" s="432"/>
      <c r="CC128" s="81"/>
      <c r="CD128" s="84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324"/>
      <c r="CW128" s="324"/>
      <c r="CX128" s="324"/>
      <c r="CY128" s="324"/>
      <c r="CZ128" s="324"/>
      <c r="DA128" s="324"/>
      <c r="DB128" s="324"/>
      <c r="DC128" s="324"/>
      <c r="DD128" s="324"/>
      <c r="DE128" s="324"/>
      <c r="DF128" s="324"/>
      <c r="DG128" s="324"/>
      <c r="DH128" s="324"/>
      <c r="DI128" s="346"/>
      <c r="DJ128" s="83"/>
    </row>
    <row r="129" spans="1:114" s="56" customFormat="1" x14ac:dyDescent="0.25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65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1185</v>
      </c>
      <c r="AF129" s="210">
        <v>661</v>
      </c>
      <c r="AG129" s="210">
        <v>1328</v>
      </c>
      <c r="AH129" s="210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62">
        <v>1</v>
      </c>
      <c r="AN129" s="62">
        <v>136</v>
      </c>
      <c r="AO129" s="62">
        <v>171</v>
      </c>
      <c r="AP129" s="210">
        <v>142</v>
      </c>
      <c r="AQ129" s="210">
        <v>722</v>
      </c>
      <c r="AR129" s="210">
        <v>1487</v>
      </c>
      <c r="AS129" s="210">
        <v>1</v>
      </c>
      <c r="AT129" s="210">
        <v>1727</v>
      </c>
      <c r="AU129" s="100"/>
      <c r="AV129" s="101"/>
      <c r="AW129" s="406">
        <f t="shared" ref="AW129:BF134" si="486">IF(ISERROR((O129-C129)/C129)=TRUE,0,(O129-C129)/C129)</f>
        <v>0</v>
      </c>
      <c r="AX129" s="190">
        <f t="shared" si="486"/>
        <v>-1</v>
      </c>
      <c r="AY129" s="191">
        <f t="shared" si="486"/>
        <v>-1</v>
      </c>
      <c r="AZ129" s="191">
        <f t="shared" si="486"/>
        <v>-1</v>
      </c>
      <c r="BA129" s="191">
        <f t="shared" si="486"/>
        <v>-1</v>
      </c>
      <c r="BB129" s="191">
        <f t="shared" si="486"/>
        <v>-1</v>
      </c>
      <c r="BC129" s="191">
        <f t="shared" si="486"/>
        <v>-1</v>
      </c>
      <c r="BD129" s="191">
        <f t="shared" si="486"/>
        <v>-1</v>
      </c>
      <c r="BE129" s="191">
        <f t="shared" si="486"/>
        <v>-1</v>
      </c>
      <c r="BF129" s="191">
        <f t="shared" si="486"/>
        <v>-1</v>
      </c>
      <c r="BG129" s="191">
        <f t="shared" ref="BG129:BP134" si="487">IF(ISERROR((Y129-M129)/M129)=TRUE,0,(Y129-M129)/M129)</f>
        <v>0</v>
      </c>
      <c r="BH129" s="191">
        <f t="shared" si="487"/>
        <v>-1</v>
      </c>
      <c r="BI129" s="191">
        <f t="shared" si="487"/>
        <v>-1</v>
      </c>
      <c r="BJ129" s="191">
        <f t="shared" si="487"/>
        <v>0</v>
      </c>
      <c r="BK129" s="191">
        <f t="shared" si="487"/>
        <v>0</v>
      </c>
      <c r="BL129" s="191">
        <f t="shared" si="487"/>
        <v>0</v>
      </c>
      <c r="BM129" s="191">
        <f t="shared" si="487"/>
        <v>0</v>
      </c>
      <c r="BN129" s="191">
        <f t="shared" si="487"/>
        <v>0</v>
      </c>
      <c r="BO129" s="191">
        <f t="shared" si="487"/>
        <v>0</v>
      </c>
      <c r="BP129" s="316">
        <f t="shared" si="487"/>
        <v>0</v>
      </c>
      <c r="BQ129" s="316">
        <f t="shared" ref="BQ129:BR134" si="488">IF(ISERROR((AI129-W129)/W129)=TRUE,0,(AI129-W129)/W129)</f>
        <v>0</v>
      </c>
      <c r="BR129" s="316">
        <f t="shared" si="488"/>
        <v>0</v>
      </c>
      <c r="BS129" s="316">
        <f t="shared" ref="BS129:CB134" si="489">IF(ISERROR((AK129-Y129)/Y129)=TRUE,0,(AK129-Y129)/Y129)</f>
        <v>0</v>
      </c>
      <c r="BT129" s="316">
        <f t="shared" si="489"/>
        <v>0</v>
      </c>
      <c r="BU129" s="316">
        <f t="shared" si="489"/>
        <v>0</v>
      </c>
      <c r="BV129" s="316">
        <f t="shared" si="489"/>
        <v>0</v>
      </c>
      <c r="BW129" s="316">
        <f t="shared" si="489"/>
        <v>0</v>
      </c>
      <c r="BX129" s="316">
        <f t="shared" si="489"/>
        <v>0</v>
      </c>
      <c r="BY129" s="316">
        <f t="shared" si="489"/>
        <v>-0.39071729957805906</v>
      </c>
      <c r="BZ129" s="316">
        <f t="shared" si="489"/>
        <v>1.2496217851739788</v>
      </c>
      <c r="CA129" s="316">
        <f t="shared" si="489"/>
        <v>-0.99924698795180722</v>
      </c>
      <c r="CB129" s="316">
        <f t="shared" si="489"/>
        <v>0.54334226988382484</v>
      </c>
      <c r="CC129" s="103">
        <f>O129-C129</f>
        <v>6</v>
      </c>
      <c r="CD129" s="61">
        <f>P129-D129</f>
        <v>-184</v>
      </c>
      <c r="CE129" s="62">
        <f>Q129-E129</f>
        <v>-838</v>
      </c>
      <c r="CF129" s="62">
        <f>R129-F129</f>
        <v>-1119</v>
      </c>
      <c r="CG129" s="62">
        <f>S129-G129</f>
        <v>-714</v>
      </c>
      <c r="CH129" s="62">
        <f>T129-H129</f>
        <v>-1174</v>
      </c>
      <c r="CI129" s="62">
        <f>U129-I129</f>
        <v>-1230</v>
      </c>
      <c r="CJ129" s="62">
        <f>V129-J129</f>
        <v>-666</v>
      </c>
      <c r="CK129" s="62">
        <f>W129-K129</f>
        <v>-1</v>
      </c>
      <c r="CL129" s="62">
        <f>X129-L129</f>
        <v>-1</v>
      </c>
      <c r="CM129" s="62">
        <f>Y129-M129</f>
        <v>0</v>
      </c>
      <c r="CN129" s="62">
        <f>Z129-N129</f>
        <v>-6</v>
      </c>
      <c r="CO129" s="62">
        <f>AA129-O129</f>
        <v>-6</v>
      </c>
      <c r="CP129" s="62">
        <f>AB129-P129</f>
        <v>0</v>
      </c>
      <c r="CQ129" s="62">
        <f>AC129-Q129</f>
        <v>0</v>
      </c>
      <c r="CR129" s="62">
        <f>AD129-R129</f>
        <v>0</v>
      </c>
      <c r="CS129" s="62">
        <f>AE129-S129</f>
        <v>1185</v>
      </c>
      <c r="CT129" s="62">
        <f>AF129-T129</f>
        <v>661</v>
      </c>
      <c r="CU129" s="62">
        <f>AG129-U129</f>
        <v>1328</v>
      </c>
      <c r="CV129" s="210">
        <f>AH129-V129</f>
        <v>1119</v>
      </c>
      <c r="CW129" s="210">
        <f>AI129-W129</f>
        <v>26</v>
      </c>
      <c r="CX129" s="210">
        <f>AJ129-X129</f>
        <v>81</v>
      </c>
      <c r="CY129" s="210">
        <f>AK129-Y129</f>
        <v>0</v>
      </c>
      <c r="CZ129" s="210">
        <f>AL129-Z129</f>
        <v>0</v>
      </c>
      <c r="DA129" s="210">
        <f>AM129-AA129</f>
        <v>1</v>
      </c>
      <c r="DB129" s="210">
        <f>AN129-AB129</f>
        <v>136</v>
      </c>
      <c r="DC129" s="210">
        <f>AO129-AC129</f>
        <v>171</v>
      </c>
      <c r="DD129" s="210">
        <f>AP129-AD129</f>
        <v>142</v>
      </c>
      <c r="DE129" s="210">
        <f>AQ129-AE129</f>
        <v>-463</v>
      </c>
      <c r="DF129" s="210">
        <f>AR129-AF129</f>
        <v>826</v>
      </c>
      <c r="DG129" s="210">
        <f>AS129-AG129</f>
        <v>-1327</v>
      </c>
      <c r="DH129" s="210">
        <f>AT129-AH129</f>
        <v>608</v>
      </c>
      <c r="DI129" s="346"/>
      <c r="DJ129" s="60">
        <f>IF(ISERROR(GETPIVOTDATA("VALUE",'CSS WK pvt'!$J$2,"DT_FILE",DJ$8,"COMMODITY",DJ$6,"TRIM_CAT",TRIM(B129),"TRIM_LINE",A$128))=TRUE,0,GETPIVOTDATA("VALUE",'CSS WK pvt'!$J$2,"DT_FILE",DJ$8,"COMMODITY",DJ$6,"TRIM_CAT",TRIM(B129),"TRIM_LINE",A$128))</f>
        <v>1789</v>
      </c>
    </row>
    <row r="130" spans="1:114" s="56" customFormat="1" x14ac:dyDescent="0.25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65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58</v>
      </c>
      <c r="AF130" s="210">
        <v>135</v>
      </c>
      <c r="AG130" s="210">
        <v>348</v>
      </c>
      <c r="AH130" s="210">
        <v>161</v>
      </c>
      <c r="AI130" s="100">
        <v>0</v>
      </c>
      <c r="AJ130" s="101">
        <v>1</v>
      </c>
      <c r="AK130" s="103">
        <v>0</v>
      </c>
      <c r="AL130" s="62">
        <v>0</v>
      </c>
      <c r="AM130" s="62">
        <v>0</v>
      </c>
      <c r="AN130" s="62">
        <v>0</v>
      </c>
      <c r="AO130" s="62">
        <v>62</v>
      </c>
      <c r="AP130" s="210">
        <v>2</v>
      </c>
      <c r="AQ130" s="210">
        <v>14</v>
      </c>
      <c r="AR130" s="210">
        <v>35</v>
      </c>
      <c r="AS130" s="210"/>
      <c r="AT130" s="210">
        <v>24</v>
      </c>
      <c r="AU130" s="100"/>
      <c r="AV130" s="101"/>
      <c r="AW130" s="406">
        <f t="shared" si="486"/>
        <v>0</v>
      </c>
      <c r="AX130" s="190">
        <f t="shared" si="486"/>
        <v>-1</v>
      </c>
      <c r="AY130" s="191">
        <f t="shared" si="486"/>
        <v>-1</v>
      </c>
      <c r="AZ130" s="191">
        <f t="shared" si="486"/>
        <v>-1</v>
      </c>
      <c r="BA130" s="191">
        <f t="shared" si="486"/>
        <v>-1</v>
      </c>
      <c r="BB130" s="191">
        <f t="shared" si="486"/>
        <v>-1</v>
      </c>
      <c r="BC130" s="191">
        <f t="shared" si="486"/>
        <v>-1</v>
      </c>
      <c r="BD130" s="191">
        <f t="shared" si="486"/>
        <v>-1</v>
      </c>
      <c r="BE130" s="191">
        <f t="shared" si="486"/>
        <v>0</v>
      </c>
      <c r="BF130" s="191">
        <f t="shared" si="486"/>
        <v>0</v>
      </c>
      <c r="BG130" s="191">
        <f t="shared" si="487"/>
        <v>0</v>
      </c>
      <c r="BH130" s="191">
        <f t="shared" si="487"/>
        <v>-1</v>
      </c>
      <c r="BI130" s="191">
        <f t="shared" si="487"/>
        <v>-1</v>
      </c>
      <c r="BJ130" s="191">
        <f t="shared" si="487"/>
        <v>0</v>
      </c>
      <c r="BK130" s="191">
        <f t="shared" si="487"/>
        <v>0</v>
      </c>
      <c r="BL130" s="191">
        <f t="shared" si="487"/>
        <v>0</v>
      </c>
      <c r="BM130" s="191">
        <f t="shared" si="487"/>
        <v>0</v>
      </c>
      <c r="BN130" s="191">
        <f t="shared" si="487"/>
        <v>0</v>
      </c>
      <c r="BO130" s="191">
        <f t="shared" si="487"/>
        <v>0</v>
      </c>
      <c r="BP130" s="316">
        <f t="shared" si="487"/>
        <v>0</v>
      </c>
      <c r="BQ130" s="316">
        <f t="shared" si="488"/>
        <v>0</v>
      </c>
      <c r="BR130" s="316">
        <f t="shared" si="488"/>
        <v>0</v>
      </c>
      <c r="BS130" s="316">
        <f t="shared" si="489"/>
        <v>0</v>
      </c>
      <c r="BT130" s="316">
        <f t="shared" si="489"/>
        <v>0</v>
      </c>
      <c r="BU130" s="316">
        <f t="shared" si="489"/>
        <v>0</v>
      </c>
      <c r="BV130" s="316">
        <f t="shared" si="489"/>
        <v>0</v>
      </c>
      <c r="BW130" s="316">
        <f t="shared" si="489"/>
        <v>0</v>
      </c>
      <c r="BX130" s="316">
        <f t="shared" si="489"/>
        <v>0</v>
      </c>
      <c r="BY130" s="316">
        <f t="shared" si="489"/>
        <v>-0.75862068965517238</v>
      </c>
      <c r="BZ130" s="316">
        <f t="shared" si="489"/>
        <v>-0.7407407407407407</v>
      </c>
      <c r="CA130" s="316">
        <f t="shared" si="489"/>
        <v>-1</v>
      </c>
      <c r="CB130" s="316">
        <f t="shared" si="489"/>
        <v>-0.85093167701863359</v>
      </c>
      <c r="CC130" s="103">
        <f>O130-C130</f>
        <v>1</v>
      </c>
      <c r="CD130" s="61">
        <f>P130-D130</f>
        <v>-25</v>
      </c>
      <c r="CE130" s="62">
        <f>Q130-E130</f>
        <v>-274</v>
      </c>
      <c r="CF130" s="62">
        <f>R130-F130</f>
        <v>-349</v>
      </c>
      <c r="CG130" s="62">
        <f>S130-G130</f>
        <v>-205</v>
      </c>
      <c r="CH130" s="62">
        <f>T130-H130</f>
        <v>-344</v>
      </c>
      <c r="CI130" s="62">
        <f>U130-I130</f>
        <v>-244</v>
      </c>
      <c r="CJ130" s="62">
        <f>V130-J130</f>
        <v>-196</v>
      </c>
      <c r="CK130" s="62">
        <f>W130-K130</f>
        <v>0</v>
      </c>
      <c r="CL130" s="62">
        <f>X130-L130</f>
        <v>0</v>
      </c>
      <c r="CM130" s="62">
        <f>Y130-M130</f>
        <v>0</v>
      </c>
      <c r="CN130" s="62">
        <f>Z130-N130</f>
        <v>-2</v>
      </c>
      <c r="CO130" s="62">
        <f>AA130-O130</f>
        <v>-1</v>
      </c>
      <c r="CP130" s="62">
        <f>AB130-P130</f>
        <v>0</v>
      </c>
      <c r="CQ130" s="62">
        <f>AC130-Q130</f>
        <v>0</v>
      </c>
      <c r="CR130" s="62">
        <f>AD130-R130</f>
        <v>0</v>
      </c>
      <c r="CS130" s="62">
        <f>AE130-S130</f>
        <v>58</v>
      </c>
      <c r="CT130" s="62">
        <f>AF130-T130</f>
        <v>135</v>
      </c>
      <c r="CU130" s="62">
        <f>AG130-U130</f>
        <v>348</v>
      </c>
      <c r="CV130" s="210">
        <f>AH130-V130</f>
        <v>161</v>
      </c>
      <c r="CW130" s="210">
        <f>AI130-W130</f>
        <v>0</v>
      </c>
      <c r="CX130" s="210">
        <f>AJ130-X130</f>
        <v>1</v>
      </c>
      <c r="CY130" s="210">
        <f>AK130-Y130</f>
        <v>0</v>
      </c>
      <c r="CZ130" s="210">
        <f>AL130-Z130</f>
        <v>0</v>
      </c>
      <c r="DA130" s="210">
        <f>AM130-AA130</f>
        <v>0</v>
      </c>
      <c r="DB130" s="210">
        <f>AN130-AB130</f>
        <v>0</v>
      </c>
      <c r="DC130" s="210">
        <f>AO130-AC130</f>
        <v>62</v>
      </c>
      <c r="DD130" s="210">
        <f>AP130-AD130</f>
        <v>2</v>
      </c>
      <c r="DE130" s="210">
        <f>AQ130-AE130</f>
        <v>-44</v>
      </c>
      <c r="DF130" s="210">
        <f>AR130-AF130</f>
        <v>-100</v>
      </c>
      <c r="DG130" s="210">
        <f>AS130-AG130</f>
        <v>-348</v>
      </c>
      <c r="DH130" s="210">
        <f>AT130-AH130</f>
        <v>-137</v>
      </c>
      <c r="DI130" s="346"/>
      <c r="DJ130" s="60">
        <f>IF(ISERROR(GETPIVOTDATA("VALUE",'CSS WK pvt'!$J$2,"DT_FILE",DJ$8,"COMMODITY",DJ$6,"TRIM_CAT",TRIM(B130),"TRIM_LINE",A$128))=TRUE,0,GETPIVOTDATA("VALUE",'CSS WK pvt'!$J$2,"DT_FILE",DJ$8,"COMMODITY",DJ$6,"TRIM_CAT",TRIM(B130),"TRIM_LINE",A$128))</f>
        <v>23</v>
      </c>
    </row>
    <row r="131" spans="1:114" s="56" customFormat="1" x14ac:dyDescent="0.25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65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0">
        <v>3</v>
      </c>
      <c r="V131" s="210">
        <v>20</v>
      </c>
      <c r="W131" s="210">
        <v>7</v>
      </c>
      <c r="X131" s="300">
        <v>5</v>
      </c>
      <c r="Y131" s="210">
        <v>4</v>
      </c>
      <c r="Z131" s="210">
        <v>9</v>
      </c>
      <c r="AA131" s="210">
        <v>3</v>
      </c>
      <c r="AB131" s="210">
        <v>2</v>
      </c>
      <c r="AC131" s="210">
        <v>10</v>
      </c>
      <c r="AD131" s="210">
        <v>9</v>
      </c>
      <c r="AE131" s="210">
        <v>0</v>
      </c>
      <c r="AF131" s="210">
        <v>16</v>
      </c>
      <c r="AG131" s="210">
        <v>25</v>
      </c>
      <c r="AH131" s="210">
        <v>41</v>
      </c>
      <c r="AI131" s="100">
        <v>33</v>
      </c>
      <c r="AJ131" s="101">
        <v>14</v>
      </c>
      <c r="AK131" s="103">
        <v>0</v>
      </c>
      <c r="AL131" s="62">
        <v>0</v>
      </c>
      <c r="AM131" s="62">
        <v>29</v>
      </c>
      <c r="AN131" s="62">
        <v>31</v>
      </c>
      <c r="AO131" s="62">
        <v>3</v>
      </c>
      <c r="AP131" s="210">
        <v>8</v>
      </c>
      <c r="AQ131" s="210">
        <v>97</v>
      </c>
      <c r="AR131" s="210">
        <v>87</v>
      </c>
      <c r="AS131" s="210">
        <v>28</v>
      </c>
      <c r="AT131" s="210">
        <v>36</v>
      </c>
      <c r="AU131" s="100"/>
      <c r="AV131" s="101"/>
      <c r="AW131" s="406">
        <f t="shared" si="486"/>
        <v>-0.8</v>
      </c>
      <c r="AX131" s="190">
        <f t="shared" si="486"/>
        <v>-1</v>
      </c>
      <c r="AY131" s="191">
        <f t="shared" si="486"/>
        <v>-1</v>
      </c>
      <c r="AZ131" s="191">
        <f t="shared" si="486"/>
        <v>-1</v>
      </c>
      <c r="BA131" s="191">
        <f t="shared" si="486"/>
        <v>-1</v>
      </c>
      <c r="BB131" s="191">
        <f t="shared" si="486"/>
        <v>-1</v>
      </c>
      <c r="BC131" s="191">
        <f t="shared" si="486"/>
        <v>-0.89655172413793105</v>
      </c>
      <c r="BD131" s="191">
        <f t="shared" si="486"/>
        <v>0.42857142857142855</v>
      </c>
      <c r="BE131" s="191">
        <f t="shared" si="486"/>
        <v>-0.85416666666666663</v>
      </c>
      <c r="BF131" s="191">
        <f t="shared" si="486"/>
        <v>-0.8214285714285714</v>
      </c>
      <c r="BG131" s="191">
        <f t="shared" si="487"/>
        <v>-0.77777777777777779</v>
      </c>
      <c r="BH131" s="191">
        <f t="shared" si="487"/>
        <v>-0.4</v>
      </c>
      <c r="BI131" s="191">
        <f t="shared" si="487"/>
        <v>-0.25</v>
      </c>
      <c r="BJ131" s="191">
        <f t="shared" si="487"/>
        <v>0</v>
      </c>
      <c r="BK131" s="191">
        <f t="shared" si="487"/>
        <v>0</v>
      </c>
      <c r="BL131" s="191">
        <f t="shared" si="487"/>
        <v>0</v>
      </c>
      <c r="BM131" s="191">
        <f t="shared" si="487"/>
        <v>0</v>
      </c>
      <c r="BN131" s="191">
        <f t="shared" si="487"/>
        <v>0</v>
      </c>
      <c r="BO131" s="191">
        <f t="shared" si="487"/>
        <v>7.333333333333333</v>
      </c>
      <c r="BP131" s="316">
        <f t="shared" si="487"/>
        <v>1.05</v>
      </c>
      <c r="BQ131" s="316">
        <f t="shared" si="488"/>
        <v>3.7142857142857144</v>
      </c>
      <c r="BR131" s="316">
        <f t="shared" si="488"/>
        <v>1.8</v>
      </c>
      <c r="BS131" s="316">
        <f t="shared" si="489"/>
        <v>-1</v>
      </c>
      <c r="BT131" s="316">
        <f t="shared" si="489"/>
        <v>-1</v>
      </c>
      <c r="BU131" s="316">
        <f t="shared" si="489"/>
        <v>8.6666666666666661</v>
      </c>
      <c r="BV131" s="316">
        <f t="shared" si="489"/>
        <v>14.5</v>
      </c>
      <c r="BW131" s="316">
        <f t="shared" si="489"/>
        <v>-0.7</v>
      </c>
      <c r="BX131" s="316">
        <f t="shared" si="489"/>
        <v>-0.1111111111111111</v>
      </c>
      <c r="BY131" s="316">
        <f t="shared" si="489"/>
        <v>0</v>
      </c>
      <c r="BZ131" s="316">
        <f t="shared" si="489"/>
        <v>4.4375</v>
      </c>
      <c r="CA131" s="316">
        <f t="shared" si="489"/>
        <v>0.12</v>
      </c>
      <c r="CB131" s="316">
        <f t="shared" si="489"/>
        <v>-0.12195121951219512</v>
      </c>
      <c r="CC131" s="103">
        <f>O131-C131</f>
        <v>-16</v>
      </c>
      <c r="CD131" s="61">
        <f>P131-D131</f>
        <v>-47</v>
      </c>
      <c r="CE131" s="62">
        <f>Q131-E131</f>
        <v>-25</v>
      </c>
      <c r="CF131" s="62">
        <f>R131-F131</f>
        <v>-36</v>
      </c>
      <c r="CG131" s="62">
        <f>S131-G131</f>
        <v>-23</v>
      </c>
      <c r="CH131" s="62">
        <f>T131-H131</f>
        <v>-29</v>
      </c>
      <c r="CI131" s="62">
        <f>U131-I131</f>
        <v>-26</v>
      </c>
      <c r="CJ131" s="62">
        <f>V131-J131</f>
        <v>6</v>
      </c>
      <c r="CK131" s="62">
        <f>W131-K131</f>
        <v>-41</v>
      </c>
      <c r="CL131" s="62">
        <f>X131-L131</f>
        <v>-23</v>
      </c>
      <c r="CM131" s="62">
        <f>Y131-M131</f>
        <v>-14</v>
      </c>
      <c r="CN131" s="62">
        <f>Z131-N131</f>
        <v>-6</v>
      </c>
      <c r="CO131" s="62">
        <f>AA131-O131</f>
        <v>-1</v>
      </c>
      <c r="CP131" s="62">
        <f>AB131-P131</f>
        <v>2</v>
      </c>
      <c r="CQ131" s="62">
        <f>AC131-Q131</f>
        <v>10</v>
      </c>
      <c r="CR131" s="62">
        <f>AD131-R131</f>
        <v>9</v>
      </c>
      <c r="CS131" s="62">
        <f>AE131-S131</f>
        <v>0</v>
      </c>
      <c r="CT131" s="62">
        <f>AF131-T131</f>
        <v>16</v>
      </c>
      <c r="CU131" s="62">
        <f>AG131-U131</f>
        <v>22</v>
      </c>
      <c r="CV131" s="210">
        <f>AH131-V131</f>
        <v>21</v>
      </c>
      <c r="CW131" s="210">
        <f>AI131-W131</f>
        <v>26</v>
      </c>
      <c r="CX131" s="210">
        <f>AJ131-X131</f>
        <v>9</v>
      </c>
      <c r="CY131" s="210">
        <f>AK131-Y131</f>
        <v>-4</v>
      </c>
      <c r="CZ131" s="210">
        <f>AL131-Z131</f>
        <v>-9</v>
      </c>
      <c r="DA131" s="210">
        <f>AM131-AA131</f>
        <v>26</v>
      </c>
      <c r="DB131" s="210">
        <f>AN131-AB131</f>
        <v>29</v>
      </c>
      <c r="DC131" s="210">
        <f>AO131-AC131</f>
        <v>-7</v>
      </c>
      <c r="DD131" s="210">
        <f>AP131-AD131</f>
        <v>-1</v>
      </c>
      <c r="DE131" s="210">
        <f>AQ131-AE131</f>
        <v>97</v>
      </c>
      <c r="DF131" s="210">
        <f>AR131-AF131</f>
        <v>71</v>
      </c>
      <c r="DG131" s="210">
        <f>AS131-AG131</f>
        <v>3</v>
      </c>
      <c r="DH131" s="210">
        <f>AT131-AH131</f>
        <v>-5</v>
      </c>
      <c r="DI131" s="346"/>
      <c r="DJ131" s="60">
        <f>IF(ISERROR(GETPIVOTDATA("VALUE",'CSS WK pvt'!$J$2,"DT_FILE",DJ$8,"COMMODITY",DJ$6,"TRIM_CAT",TRIM(B131),"TRIM_LINE",A$128))=TRUE,0,GETPIVOTDATA("VALUE",'CSS WK pvt'!$J$2,"DT_FILE",DJ$8,"COMMODITY",DJ$6,"TRIM_CAT",TRIM(B131),"TRIM_LINE",A$128))</f>
        <v>43</v>
      </c>
    </row>
    <row r="132" spans="1:114" s="56" customFormat="1" x14ac:dyDescent="0.25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65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0">
        <v>0</v>
      </c>
      <c r="V132" s="210">
        <v>4</v>
      </c>
      <c r="W132" s="210">
        <v>1</v>
      </c>
      <c r="X132" s="300">
        <v>0</v>
      </c>
      <c r="Y132" s="210">
        <v>2</v>
      </c>
      <c r="Z132" s="210">
        <v>4</v>
      </c>
      <c r="AA132" s="210">
        <v>2</v>
      </c>
      <c r="AB132" s="210">
        <v>0</v>
      </c>
      <c r="AC132" s="210">
        <v>0</v>
      </c>
      <c r="AD132" s="210">
        <v>0</v>
      </c>
      <c r="AE132" s="210">
        <v>0</v>
      </c>
      <c r="AF132" s="210">
        <v>2</v>
      </c>
      <c r="AG132" s="210">
        <v>6</v>
      </c>
      <c r="AH132" s="210">
        <v>4</v>
      </c>
      <c r="AI132" s="100">
        <v>6</v>
      </c>
      <c r="AJ132" s="101">
        <v>0</v>
      </c>
      <c r="AK132" s="103">
        <v>0</v>
      </c>
      <c r="AL132" s="62">
        <v>0</v>
      </c>
      <c r="AM132" s="62">
        <v>1</v>
      </c>
      <c r="AN132" s="62">
        <v>7</v>
      </c>
      <c r="AO132" s="62">
        <v>1</v>
      </c>
      <c r="AP132" s="210">
        <v>1</v>
      </c>
      <c r="AQ132" s="210">
        <v>13</v>
      </c>
      <c r="AR132" s="210">
        <v>12</v>
      </c>
      <c r="AS132" s="210">
        <v>2</v>
      </c>
      <c r="AT132" s="210">
        <v>6</v>
      </c>
      <c r="AU132" s="100"/>
      <c r="AV132" s="101"/>
      <c r="AW132" s="406">
        <f t="shared" si="486"/>
        <v>2</v>
      </c>
      <c r="AX132" s="190">
        <f t="shared" si="486"/>
        <v>-1</v>
      </c>
      <c r="AY132" s="191">
        <f t="shared" si="486"/>
        <v>-1</v>
      </c>
      <c r="AZ132" s="191">
        <f t="shared" si="486"/>
        <v>-1</v>
      </c>
      <c r="BA132" s="191">
        <f t="shared" si="486"/>
        <v>-1</v>
      </c>
      <c r="BB132" s="191">
        <f t="shared" si="486"/>
        <v>-1</v>
      </c>
      <c r="BC132" s="191">
        <f t="shared" si="486"/>
        <v>-1</v>
      </c>
      <c r="BD132" s="191">
        <f t="shared" si="486"/>
        <v>-0.2</v>
      </c>
      <c r="BE132" s="191">
        <f t="shared" si="486"/>
        <v>-0.5</v>
      </c>
      <c r="BF132" s="191">
        <f t="shared" si="486"/>
        <v>-1</v>
      </c>
      <c r="BG132" s="191">
        <f t="shared" si="487"/>
        <v>1</v>
      </c>
      <c r="BH132" s="191">
        <f t="shared" si="487"/>
        <v>1</v>
      </c>
      <c r="BI132" s="191">
        <f t="shared" si="487"/>
        <v>-0.33333333333333331</v>
      </c>
      <c r="BJ132" s="191">
        <f t="shared" si="487"/>
        <v>0</v>
      </c>
      <c r="BK132" s="191">
        <f t="shared" si="487"/>
        <v>0</v>
      </c>
      <c r="BL132" s="191">
        <f t="shared" si="487"/>
        <v>0</v>
      </c>
      <c r="BM132" s="191">
        <f t="shared" si="487"/>
        <v>0</v>
      </c>
      <c r="BN132" s="191">
        <f t="shared" si="487"/>
        <v>0</v>
      </c>
      <c r="BO132" s="191">
        <f t="shared" si="487"/>
        <v>0</v>
      </c>
      <c r="BP132" s="316">
        <f t="shared" si="487"/>
        <v>0</v>
      </c>
      <c r="BQ132" s="316">
        <f t="shared" si="488"/>
        <v>5</v>
      </c>
      <c r="BR132" s="316">
        <f t="shared" si="488"/>
        <v>0</v>
      </c>
      <c r="BS132" s="316">
        <f t="shared" si="489"/>
        <v>-1</v>
      </c>
      <c r="BT132" s="316">
        <f t="shared" si="489"/>
        <v>-1</v>
      </c>
      <c r="BU132" s="316">
        <f t="shared" si="489"/>
        <v>-0.5</v>
      </c>
      <c r="BV132" s="316">
        <f t="shared" si="489"/>
        <v>0</v>
      </c>
      <c r="BW132" s="316">
        <f t="shared" si="489"/>
        <v>0</v>
      </c>
      <c r="BX132" s="316">
        <f t="shared" si="489"/>
        <v>0</v>
      </c>
      <c r="BY132" s="316">
        <f t="shared" si="489"/>
        <v>0</v>
      </c>
      <c r="BZ132" s="316">
        <f t="shared" si="489"/>
        <v>5</v>
      </c>
      <c r="CA132" s="316">
        <f t="shared" si="489"/>
        <v>-0.66666666666666663</v>
      </c>
      <c r="CB132" s="316">
        <f t="shared" si="489"/>
        <v>0.5</v>
      </c>
      <c r="CC132" s="103">
        <f>O132-C132</f>
        <v>2</v>
      </c>
      <c r="CD132" s="61">
        <f>P132-D132</f>
        <v>-5</v>
      </c>
      <c r="CE132" s="62">
        <f>Q132-E132</f>
        <v>-3</v>
      </c>
      <c r="CF132" s="62">
        <f>R132-F132</f>
        <v>-4</v>
      </c>
      <c r="CG132" s="62">
        <f>S132-G132</f>
        <v>-4</v>
      </c>
      <c r="CH132" s="62">
        <f>T132-H132</f>
        <v>-4</v>
      </c>
      <c r="CI132" s="62">
        <f>U132-I132</f>
        <v>-2</v>
      </c>
      <c r="CJ132" s="62">
        <f>V132-J132</f>
        <v>-1</v>
      </c>
      <c r="CK132" s="62">
        <f>W132-K132</f>
        <v>-1</v>
      </c>
      <c r="CL132" s="62">
        <f>X132-L132</f>
        <v>-2</v>
      </c>
      <c r="CM132" s="62">
        <f>Y132-M132</f>
        <v>1</v>
      </c>
      <c r="CN132" s="62">
        <f>Z132-N132</f>
        <v>2</v>
      </c>
      <c r="CO132" s="62">
        <f>AA132-O132</f>
        <v>-1</v>
      </c>
      <c r="CP132" s="62">
        <f>AB132-P132</f>
        <v>0</v>
      </c>
      <c r="CQ132" s="62">
        <f>AC132-Q132</f>
        <v>0</v>
      </c>
      <c r="CR132" s="62">
        <f>AD132-R132</f>
        <v>0</v>
      </c>
      <c r="CS132" s="62">
        <f>AE132-S132</f>
        <v>0</v>
      </c>
      <c r="CT132" s="62">
        <f>AF132-T132</f>
        <v>2</v>
      </c>
      <c r="CU132" s="62">
        <f>AG132-U132</f>
        <v>6</v>
      </c>
      <c r="CV132" s="210">
        <f>AH132-V132</f>
        <v>0</v>
      </c>
      <c r="CW132" s="210">
        <f>AI132-W132</f>
        <v>5</v>
      </c>
      <c r="CX132" s="210">
        <f>AJ132-X132</f>
        <v>0</v>
      </c>
      <c r="CY132" s="210">
        <f>AK132-Y132</f>
        <v>-2</v>
      </c>
      <c r="CZ132" s="210">
        <f>AL132-Z132</f>
        <v>-4</v>
      </c>
      <c r="DA132" s="210">
        <f>AM132-AA132</f>
        <v>-1</v>
      </c>
      <c r="DB132" s="210">
        <f>AN132-AB132</f>
        <v>7</v>
      </c>
      <c r="DC132" s="210">
        <f>AO132-AC132</f>
        <v>1</v>
      </c>
      <c r="DD132" s="210">
        <f>AP132-AD132</f>
        <v>1</v>
      </c>
      <c r="DE132" s="210">
        <f>AQ132-AE132</f>
        <v>13</v>
      </c>
      <c r="DF132" s="210">
        <f>AR132-AF132</f>
        <v>10</v>
      </c>
      <c r="DG132" s="210">
        <f>AS132-AG132</f>
        <v>-4</v>
      </c>
      <c r="DH132" s="210">
        <f>AT132-AH132</f>
        <v>2</v>
      </c>
      <c r="DI132" s="346"/>
      <c r="DJ132" s="60">
        <f>IF(ISERROR(GETPIVOTDATA("VALUE",'CSS WK pvt'!$J$2,"DT_FILE",DJ$8,"COMMODITY",DJ$6,"TRIM_CAT",TRIM(B132),"TRIM_LINE",A$128))=TRUE,0,GETPIVOTDATA("VALUE",'CSS WK pvt'!$J$2,"DT_FILE",DJ$8,"COMMODITY",DJ$6,"TRIM_CAT",TRIM(B132),"TRIM_LINE",A$128))</f>
        <v>7</v>
      </c>
    </row>
    <row r="133" spans="1:114" s="56" customFormat="1" x14ac:dyDescent="0.25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65"/>
      <c r="M133" s="100"/>
      <c r="N133" s="62"/>
      <c r="O133" s="100"/>
      <c r="P133" s="100"/>
      <c r="Q133" s="62"/>
      <c r="R133" s="100"/>
      <c r="S133" s="62"/>
      <c r="T133" s="100"/>
      <c r="U133" s="210">
        <v>0</v>
      </c>
      <c r="V133" s="210">
        <v>0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62">
        <v>0</v>
      </c>
      <c r="AO133" s="62">
        <v>0</v>
      </c>
      <c r="AP133" s="210">
        <v>0</v>
      </c>
      <c r="AQ133" s="210">
        <v>0</v>
      </c>
      <c r="AR133" s="210">
        <v>0</v>
      </c>
      <c r="AS133" s="210"/>
      <c r="AT133" s="210">
        <v>0</v>
      </c>
      <c r="AU133" s="100"/>
      <c r="AV133" s="101"/>
      <c r="AW133" s="406">
        <f t="shared" si="486"/>
        <v>0</v>
      </c>
      <c r="AX133" s="190">
        <f t="shared" si="486"/>
        <v>0</v>
      </c>
      <c r="AY133" s="191">
        <f t="shared" si="486"/>
        <v>0</v>
      </c>
      <c r="AZ133" s="191">
        <f t="shared" si="486"/>
        <v>0</v>
      </c>
      <c r="BA133" s="191">
        <f t="shared" si="486"/>
        <v>0</v>
      </c>
      <c r="BB133" s="191">
        <f t="shared" si="486"/>
        <v>0</v>
      </c>
      <c r="BC133" s="191">
        <f t="shared" si="486"/>
        <v>0</v>
      </c>
      <c r="BD133" s="191">
        <f t="shared" si="486"/>
        <v>0</v>
      </c>
      <c r="BE133" s="191">
        <f t="shared" si="486"/>
        <v>0</v>
      </c>
      <c r="BF133" s="191">
        <f t="shared" si="486"/>
        <v>0</v>
      </c>
      <c r="BG133" s="191">
        <f t="shared" si="487"/>
        <v>0</v>
      </c>
      <c r="BH133" s="191">
        <f t="shared" si="487"/>
        <v>0</v>
      </c>
      <c r="BI133" s="191">
        <f t="shared" si="487"/>
        <v>0</v>
      </c>
      <c r="BJ133" s="191">
        <f t="shared" si="487"/>
        <v>0</v>
      </c>
      <c r="BK133" s="191">
        <f t="shared" si="487"/>
        <v>0</v>
      </c>
      <c r="BL133" s="191">
        <f t="shared" si="487"/>
        <v>0</v>
      </c>
      <c r="BM133" s="191">
        <f t="shared" si="487"/>
        <v>0</v>
      </c>
      <c r="BN133" s="191">
        <f t="shared" si="487"/>
        <v>0</v>
      </c>
      <c r="BO133" s="191">
        <f t="shared" si="487"/>
        <v>0</v>
      </c>
      <c r="BP133" s="316">
        <f t="shared" si="487"/>
        <v>0</v>
      </c>
      <c r="BQ133" s="316">
        <f t="shared" si="488"/>
        <v>0</v>
      </c>
      <c r="BR133" s="316">
        <f t="shared" si="488"/>
        <v>0</v>
      </c>
      <c r="BS133" s="316">
        <f t="shared" si="489"/>
        <v>0</v>
      </c>
      <c r="BT133" s="316">
        <f t="shared" si="489"/>
        <v>0</v>
      </c>
      <c r="BU133" s="316">
        <f t="shared" si="489"/>
        <v>0</v>
      </c>
      <c r="BV133" s="316">
        <f t="shared" si="489"/>
        <v>0</v>
      </c>
      <c r="BW133" s="316">
        <f t="shared" si="489"/>
        <v>0</v>
      </c>
      <c r="BX133" s="316">
        <f t="shared" si="489"/>
        <v>0</v>
      </c>
      <c r="BY133" s="316">
        <f t="shared" si="489"/>
        <v>0</v>
      </c>
      <c r="BZ133" s="316">
        <f t="shared" si="489"/>
        <v>0</v>
      </c>
      <c r="CA133" s="316">
        <f t="shared" si="489"/>
        <v>0</v>
      </c>
      <c r="CB133" s="316">
        <f t="shared" si="489"/>
        <v>0</v>
      </c>
      <c r="CC133" s="103">
        <f>O133-C133</f>
        <v>0</v>
      </c>
      <c r="CD133" s="61">
        <f>P133-D133</f>
        <v>0</v>
      </c>
      <c r="CE133" s="62">
        <f>Q133-E133</f>
        <v>0</v>
      </c>
      <c r="CF133" s="62">
        <f>R133-F133</f>
        <v>0</v>
      </c>
      <c r="CG133" s="62">
        <f>S133-G133</f>
        <v>0</v>
      </c>
      <c r="CH133" s="62">
        <f>T133-H133</f>
        <v>0</v>
      </c>
      <c r="CI133" s="62">
        <f>U133-I133</f>
        <v>0</v>
      </c>
      <c r="CJ133" s="62">
        <f>V133-J133</f>
        <v>0</v>
      </c>
      <c r="CK133" s="62">
        <f>W133-K133</f>
        <v>0</v>
      </c>
      <c r="CL133" s="62">
        <f>X133-L133</f>
        <v>0</v>
      </c>
      <c r="CM133" s="62">
        <f>Y133-M133</f>
        <v>0</v>
      </c>
      <c r="CN133" s="62">
        <f>Z133-N133</f>
        <v>0</v>
      </c>
      <c r="CO133" s="62">
        <f>AA133-O133</f>
        <v>0</v>
      </c>
      <c r="CP133" s="62">
        <f>AB133-P133</f>
        <v>0</v>
      </c>
      <c r="CQ133" s="62">
        <f>AC133-Q133</f>
        <v>0</v>
      </c>
      <c r="CR133" s="62">
        <f>AD133-R133</f>
        <v>0</v>
      </c>
      <c r="CS133" s="62">
        <f>AE133-S133</f>
        <v>0</v>
      </c>
      <c r="CT133" s="62">
        <f>AF133-T133</f>
        <v>0</v>
      </c>
      <c r="CU133" s="62">
        <f>AG133-U133</f>
        <v>0</v>
      </c>
      <c r="CV133" s="210">
        <f>AH133-V133</f>
        <v>0</v>
      </c>
      <c r="CW133" s="210">
        <f>AI133-W133</f>
        <v>0</v>
      </c>
      <c r="CX133" s="210">
        <f>AJ133-X133</f>
        <v>0</v>
      </c>
      <c r="CY133" s="210">
        <f>AK133-Y133</f>
        <v>0</v>
      </c>
      <c r="CZ133" s="210">
        <f>AL133-Z133</f>
        <v>0</v>
      </c>
      <c r="DA133" s="210">
        <f>AM133-AA133</f>
        <v>0</v>
      </c>
      <c r="DB133" s="210">
        <f>AN133-AB133</f>
        <v>0</v>
      </c>
      <c r="DC133" s="210">
        <f>AO133-AC133</f>
        <v>0</v>
      </c>
      <c r="DD133" s="210">
        <f>AP133-AD133</f>
        <v>0</v>
      </c>
      <c r="DE133" s="210">
        <f>AQ133-AE133</f>
        <v>0</v>
      </c>
      <c r="DF133" s="210">
        <f>AR133-AF133</f>
        <v>0</v>
      </c>
      <c r="DG133" s="210">
        <f>AS133-AG133</f>
        <v>0</v>
      </c>
      <c r="DH133" s="210">
        <f>AT133-AH133</f>
        <v>0</v>
      </c>
      <c r="DI133" s="346"/>
      <c r="DJ133" s="60">
        <f>IF(ISERROR(GETPIVOTDATA("VALUE",'CSS WK pvt'!$J$2,"DT_FILE",DJ$8,"COMMODITY",DJ$6,"TRIM_CAT",TRIM(B133),"TRIM_LINE",A$128))=TRUE,0,GETPIVOTDATA("VALUE",'CSS WK pvt'!$J$2,"DT_FILE",DJ$8,"COMMODITY",DJ$6,"TRIM_CAT",TRIM(B133),"TRIM_LINE",A$128))</f>
        <v>0</v>
      </c>
    </row>
    <row r="134" spans="1:114" s="69" customFormat="1" x14ac:dyDescent="0.25">
      <c r="A134" s="140"/>
      <c r="B134" s="57" t="s">
        <v>35</v>
      </c>
      <c r="C134" s="109">
        <f>SUM(C129:C133)</f>
        <v>21</v>
      </c>
      <c r="D134" s="110">
        <f t="shared" ref="D134:CE141" si="490">SUM(D129:D133)</f>
        <v>261</v>
      </c>
      <c r="E134" s="110">
        <f t="shared" si="490"/>
        <v>1140</v>
      </c>
      <c r="F134" s="110">
        <f t="shared" si="490"/>
        <v>1508</v>
      </c>
      <c r="G134" s="110">
        <f t="shared" si="490"/>
        <v>946</v>
      </c>
      <c r="H134" s="111">
        <f t="shared" si="490"/>
        <v>1551</v>
      </c>
      <c r="I134" s="110">
        <f t="shared" si="490"/>
        <v>1505</v>
      </c>
      <c r="J134" s="111">
        <f t="shared" si="490"/>
        <v>881</v>
      </c>
      <c r="K134" s="110">
        <f t="shared" si="490"/>
        <v>51</v>
      </c>
      <c r="L134" s="263">
        <f t="shared" si="490"/>
        <v>31</v>
      </c>
      <c r="M134" s="111">
        <f t="shared" si="490"/>
        <v>19</v>
      </c>
      <c r="N134" s="110">
        <f t="shared" si="490"/>
        <v>25</v>
      </c>
      <c r="O134" s="111">
        <f t="shared" si="490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91">SUM(U129:U133)</f>
        <v>3</v>
      </c>
      <c r="V134" s="211">
        <f t="shared" si="491"/>
        <v>24</v>
      </c>
      <c r="W134" s="211">
        <f t="shared" si="491"/>
        <v>8</v>
      </c>
      <c r="X134" s="301">
        <f t="shared" si="491"/>
        <v>5</v>
      </c>
      <c r="Y134" s="211">
        <f t="shared" si="491"/>
        <v>6</v>
      </c>
      <c r="Z134" s="211">
        <f t="shared" si="491"/>
        <v>13</v>
      </c>
      <c r="AA134" s="211">
        <f t="shared" si="491"/>
        <v>5</v>
      </c>
      <c r="AB134" s="211">
        <f t="shared" si="491"/>
        <v>2</v>
      </c>
      <c r="AC134" s="211">
        <f t="shared" si="491"/>
        <v>10</v>
      </c>
      <c r="AD134" s="211">
        <f t="shared" si="491"/>
        <v>9</v>
      </c>
      <c r="AE134" s="211">
        <f t="shared" si="491"/>
        <v>1243</v>
      </c>
      <c r="AF134" s="211">
        <f t="shared" si="491"/>
        <v>814</v>
      </c>
      <c r="AG134" s="211">
        <f t="shared" si="491"/>
        <v>1707</v>
      </c>
      <c r="AH134" s="211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110">
        <f t="shared" ref="AM134:AR134" si="492">SUM(AM129:AM133)</f>
        <v>31</v>
      </c>
      <c r="AN134" s="110">
        <f t="shared" si="492"/>
        <v>174</v>
      </c>
      <c r="AO134" s="110">
        <f t="shared" si="492"/>
        <v>237</v>
      </c>
      <c r="AP134" s="110">
        <f t="shared" si="492"/>
        <v>153</v>
      </c>
      <c r="AQ134" s="110">
        <f t="shared" si="492"/>
        <v>846</v>
      </c>
      <c r="AR134" s="110">
        <f t="shared" si="492"/>
        <v>1621</v>
      </c>
      <c r="AS134" s="110">
        <f t="shared" ref="AS134:AT134" si="493">SUM(AS129:AS133)</f>
        <v>31</v>
      </c>
      <c r="AT134" s="110">
        <f t="shared" si="493"/>
        <v>1793</v>
      </c>
      <c r="AU134" s="110">
        <f t="shared" ref="AU134" si="494">SUM(AU129:AU133)</f>
        <v>0</v>
      </c>
      <c r="AV134" s="110">
        <f t="shared" ref="AV134" si="495">SUM(AV129:AV133)</f>
        <v>0</v>
      </c>
      <c r="AW134" s="407">
        <f t="shared" si="486"/>
        <v>-0.33333333333333331</v>
      </c>
      <c r="AX134" s="192">
        <f t="shared" si="486"/>
        <v>-1</v>
      </c>
      <c r="AY134" s="193">
        <f t="shared" si="486"/>
        <v>-1</v>
      </c>
      <c r="AZ134" s="193">
        <f t="shared" si="486"/>
        <v>-1</v>
      </c>
      <c r="BA134" s="193">
        <f t="shared" si="486"/>
        <v>-1</v>
      </c>
      <c r="BB134" s="193">
        <f t="shared" si="486"/>
        <v>-1</v>
      </c>
      <c r="BC134" s="193">
        <f t="shared" si="486"/>
        <v>-0.99800664451827248</v>
      </c>
      <c r="BD134" s="193">
        <f t="shared" si="486"/>
        <v>-0.97275822928490352</v>
      </c>
      <c r="BE134" s="193">
        <f t="shared" si="486"/>
        <v>-0.84313725490196079</v>
      </c>
      <c r="BF134" s="193">
        <f t="shared" si="486"/>
        <v>-0.83870967741935487</v>
      </c>
      <c r="BG134" s="193">
        <f t="shared" si="487"/>
        <v>-0.68421052631578949</v>
      </c>
      <c r="BH134" s="193">
        <f t="shared" si="487"/>
        <v>-0.48</v>
      </c>
      <c r="BI134" s="193">
        <f t="shared" si="487"/>
        <v>-0.6428571428571429</v>
      </c>
      <c r="BJ134" s="193">
        <f t="shared" si="487"/>
        <v>0</v>
      </c>
      <c r="BK134" s="193">
        <f t="shared" si="487"/>
        <v>0</v>
      </c>
      <c r="BL134" s="193">
        <f t="shared" si="487"/>
        <v>0</v>
      </c>
      <c r="BM134" s="193">
        <f t="shared" si="487"/>
        <v>0</v>
      </c>
      <c r="BN134" s="193">
        <f t="shared" si="487"/>
        <v>0</v>
      </c>
      <c r="BO134" s="193">
        <f t="shared" si="487"/>
        <v>568</v>
      </c>
      <c r="BP134" s="317">
        <f t="shared" si="487"/>
        <v>54.208333333333336</v>
      </c>
      <c r="BQ134" s="317">
        <f t="shared" si="488"/>
        <v>7.125</v>
      </c>
      <c r="BR134" s="317">
        <f t="shared" si="488"/>
        <v>18.2</v>
      </c>
      <c r="BS134" s="317">
        <f t="shared" si="489"/>
        <v>-1</v>
      </c>
      <c r="BT134" s="317">
        <f t="shared" si="489"/>
        <v>-1</v>
      </c>
      <c r="BU134" s="317">
        <f t="shared" si="489"/>
        <v>5.2</v>
      </c>
      <c r="BV134" s="317">
        <f t="shared" si="489"/>
        <v>86</v>
      </c>
      <c r="BW134" s="317">
        <f t="shared" si="489"/>
        <v>22.7</v>
      </c>
      <c r="BX134" s="317">
        <f t="shared" si="489"/>
        <v>16</v>
      </c>
      <c r="BY134" s="317">
        <f t="shared" si="489"/>
        <v>-0.31938857602574416</v>
      </c>
      <c r="BZ134" s="317">
        <f t="shared" si="489"/>
        <v>0.99140049140049136</v>
      </c>
      <c r="CA134" s="317">
        <f t="shared" si="489"/>
        <v>-0.98183948447568836</v>
      </c>
      <c r="CB134" s="317">
        <f t="shared" si="489"/>
        <v>0.35320754716981134</v>
      </c>
      <c r="CC134" s="109">
        <f t="shared" si="490"/>
        <v>-7</v>
      </c>
      <c r="CD134" s="111">
        <f t="shared" si="490"/>
        <v>-261</v>
      </c>
      <c r="CE134" s="110">
        <f t="shared" si="490"/>
        <v>-1140</v>
      </c>
      <c r="CF134" s="110">
        <f t="shared" ref="CF134:CG134" si="496">SUM(CF129:CF133)</f>
        <v>-1508</v>
      </c>
      <c r="CG134" s="110">
        <f t="shared" si="496"/>
        <v>-946</v>
      </c>
      <c r="CH134" s="110">
        <f t="shared" ref="CH134:CI134" si="497">SUM(CH129:CH133)</f>
        <v>-1551</v>
      </c>
      <c r="CI134" s="110">
        <f t="shared" si="497"/>
        <v>-1502</v>
      </c>
      <c r="CJ134" s="110">
        <f t="shared" ref="CJ134:CK134" si="498">SUM(CJ129:CJ133)</f>
        <v>-857</v>
      </c>
      <c r="CK134" s="110">
        <f t="shared" si="498"/>
        <v>-43</v>
      </c>
      <c r="CL134" s="110">
        <f t="shared" ref="CL134:CM134" si="499">SUM(CL129:CL133)</f>
        <v>-26</v>
      </c>
      <c r="CM134" s="110">
        <f t="shared" si="499"/>
        <v>-13</v>
      </c>
      <c r="CN134" s="110">
        <f t="shared" ref="CN134:CO134" si="500">SUM(CN129:CN133)</f>
        <v>-12</v>
      </c>
      <c r="CO134" s="110">
        <f t="shared" si="500"/>
        <v>-9</v>
      </c>
      <c r="CP134" s="110">
        <f t="shared" ref="CP134:CQ134" si="501">SUM(CP129:CP133)</f>
        <v>2</v>
      </c>
      <c r="CQ134" s="110">
        <f t="shared" si="501"/>
        <v>10</v>
      </c>
      <c r="CR134" s="110">
        <f t="shared" ref="CR134:CS134" si="502">SUM(CR129:CR133)</f>
        <v>9</v>
      </c>
      <c r="CS134" s="110">
        <f t="shared" si="502"/>
        <v>1243</v>
      </c>
      <c r="CT134" s="110">
        <f t="shared" ref="CT134:CU134" si="503">SUM(CT129:CT133)</f>
        <v>814</v>
      </c>
      <c r="CU134" s="110">
        <f t="shared" si="503"/>
        <v>1704</v>
      </c>
      <c r="CV134" s="211">
        <f t="shared" ref="CV134:CW134" si="504">SUM(CV129:CV133)</f>
        <v>1301</v>
      </c>
      <c r="CW134" s="211">
        <f t="shared" si="504"/>
        <v>57</v>
      </c>
      <c r="CX134" s="211">
        <f t="shared" ref="CX134:CY134" si="505">SUM(CX129:CX133)</f>
        <v>91</v>
      </c>
      <c r="CY134" s="211">
        <f t="shared" si="505"/>
        <v>-6</v>
      </c>
      <c r="CZ134" s="211">
        <f t="shared" ref="CZ134:DA134" si="506">SUM(CZ129:CZ133)</f>
        <v>-13</v>
      </c>
      <c r="DA134" s="211">
        <f t="shared" si="506"/>
        <v>26</v>
      </c>
      <c r="DB134" s="211">
        <f t="shared" ref="DB134" si="507">SUM(DB129:DB133)</f>
        <v>172</v>
      </c>
      <c r="DC134" s="211">
        <f t="shared" ref="DC134" si="508">SUM(DC129:DC133)</f>
        <v>227</v>
      </c>
      <c r="DD134" s="211">
        <f t="shared" ref="DD134:DE134" si="509">SUM(DD129:DD133)</f>
        <v>144</v>
      </c>
      <c r="DE134" s="211">
        <f t="shared" si="509"/>
        <v>-397</v>
      </c>
      <c r="DF134" s="211">
        <f t="shared" ref="DF134:DG134" si="510">SUM(DF129:DF133)</f>
        <v>807</v>
      </c>
      <c r="DG134" s="211">
        <f t="shared" si="510"/>
        <v>-1676</v>
      </c>
      <c r="DH134" s="211">
        <f t="shared" ref="DH134" si="511">SUM(DH129:DH133)</f>
        <v>468</v>
      </c>
      <c r="DI134" s="347"/>
      <c r="DJ134" s="79">
        <f t="shared" ref="DJ134" si="512">SUM(DJ129:DJ133)</f>
        <v>1862</v>
      </c>
    </row>
    <row r="135" spans="1:114" s="56" customFormat="1" x14ac:dyDescent="0.2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82"/>
      <c r="AO135" s="82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311"/>
      <c r="BT135" s="311"/>
      <c r="BU135" s="311"/>
      <c r="BV135" s="311"/>
      <c r="BW135" s="432"/>
      <c r="BX135" s="432"/>
      <c r="BY135" s="432"/>
      <c r="BZ135" s="432"/>
      <c r="CA135" s="432"/>
      <c r="CB135" s="432"/>
      <c r="CC135" s="81"/>
      <c r="CD135" s="84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324"/>
      <c r="CW135" s="324"/>
      <c r="CX135" s="324"/>
      <c r="CY135" s="324"/>
      <c r="CZ135" s="324"/>
      <c r="DA135" s="324"/>
      <c r="DB135" s="324"/>
      <c r="DC135" s="324"/>
      <c r="DD135" s="324"/>
      <c r="DE135" s="324"/>
      <c r="DF135" s="324"/>
      <c r="DG135" s="324"/>
      <c r="DH135" s="324"/>
      <c r="DI135" s="346"/>
      <c r="DJ135" s="83"/>
    </row>
    <row r="136" spans="1:114" s="56" customFormat="1" x14ac:dyDescent="0.25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65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0">
        <v>5145</v>
      </c>
      <c r="V136" s="210">
        <v>6671</v>
      </c>
      <c r="W136" s="210">
        <v>7501</v>
      </c>
      <c r="X136" s="300">
        <v>7164</v>
      </c>
      <c r="Y136" s="210">
        <v>6912</v>
      </c>
      <c r="Z136" s="210">
        <v>6634</v>
      </c>
      <c r="AA136" s="210">
        <v>6564</v>
      </c>
      <c r="AB136" s="210">
        <v>6724</v>
      </c>
      <c r="AC136" s="210">
        <v>8171</v>
      </c>
      <c r="AD136" s="210">
        <v>13958</v>
      </c>
      <c r="AE136" s="210">
        <v>16603</v>
      </c>
      <c r="AF136" s="210">
        <v>16327</v>
      </c>
      <c r="AG136" s="210">
        <v>16623</v>
      </c>
      <c r="AH136" s="210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62">
        <v>13136</v>
      </c>
      <c r="AN136" s="62">
        <v>13609</v>
      </c>
      <c r="AO136" s="62">
        <v>13399</v>
      </c>
      <c r="AP136" s="210">
        <v>13317</v>
      </c>
      <c r="AQ136" s="210">
        <v>14339</v>
      </c>
      <c r="AR136" s="210">
        <v>14797</v>
      </c>
      <c r="AS136" s="210">
        <v>15167</v>
      </c>
      <c r="AT136" s="210">
        <v>15161</v>
      </c>
      <c r="AU136" s="100"/>
      <c r="AV136" s="101"/>
      <c r="AW136" s="406">
        <f t="shared" ref="AW136:BF141" si="513">IF(ISERROR((O136-C136)/C136)=TRUE,0,(O136-C136)/C136)</f>
        <v>-4.6127700898276284E-3</v>
      </c>
      <c r="AX136" s="190">
        <f t="shared" si="513"/>
        <v>-0.36084583901773531</v>
      </c>
      <c r="AY136" s="191">
        <f t="shared" si="513"/>
        <v>-0.51272015655577297</v>
      </c>
      <c r="AZ136" s="191">
        <f t="shared" si="513"/>
        <v>-0.49688704417432555</v>
      </c>
      <c r="BA136" s="191">
        <f t="shared" si="513"/>
        <v>-0.43611654483681661</v>
      </c>
      <c r="BB136" s="191">
        <f t="shared" si="513"/>
        <v>-0.46800041897978423</v>
      </c>
      <c r="BC136" s="191">
        <f t="shared" si="513"/>
        <v>-0.48161209068010075</v>
      </c>
      <c r="BD136" s="191">
        <f t="shared" si="513"/>
        <v>-0.34796207604339752</v>
      </c>
      <c r="BE136" s="191">
        <f t="shared" si="513"/>
        <v>-0.22470284237726099</v>
      </c>
      <c r="BF136" s="191">
        <f t="shared" si="513"/>
        <v>-0.23042217209152432</v>
      </c>
      <c r="BG136" s="191">
        <f t="shared" ref="BG136:BP141" si="514">IF(ISERROR((Y136-M136)/M136)=TRUE,0,(Y136-M136)/M136)</f>
        <v>-0.2181879877841873</v>
      </c>
      <c r="BH136" s="191">
        <f t="shared" si="514"/>
        <v>-0.26631276266312764</v>
      </c>
      <c r="BI136" s="191">
        <f t="shared" si="514"/>
        <v>-0.19951219512195123</v>
      </c>
      <c r="BJ136" s="191">
        <f t="shared" si="514"/>
        <v>0.1960156527926005</v>
      </c>
      <c r="BK136" s="191">
        <f t="shared" si="514"/>
        <v>0.72711900232508986</v>
      </c>
      <c r="BL136" s="191">
        <f t="shared" si="514"/>
        <v>1.7417010410528384</v>
      </c>
      <c r="BM136" s="191">
        <f t="shared" si="514"/>
        <v>2.031404053313858</v>
      </c>
      <c r="BN136" s="191">
        <f t="shared" si="514"/>
        <v>2.2146091750344556</v>
      </c>
      <c r="BO136" s="191">
        <f t="shared" si="514"/>
        <v>2.2309037900874635</v>
      </c>
      <c r="BP136" s="316">
        <f t="shared" si="514"/>
        <v>1.4339679208514466</v>
      </c>
      <c r="BQ136" s="316">
        <f t="shared" ref="BQ136:BR141" si="515">IF(ISERROR((AI136-W136)/W136)=TRUE,0,(AI136-W136)/W136)</f>
        <v>0.98253566191174513</v>
      </c>
      <c r="BR136" s="316">
        <f t="shared" si="515"/>
        <v>0.93439419318816308</v>
      </c>
      <c r="BS136" s="316">
        <f t="shared" ref="BS136:CB141" si="516">IF(ISERROR((AK136-Y136)/Y136)=TRUE,0,(AK136-Y136)/Y136)</f>
        <v>0.89641203703703709</v>
      </c>
      <c r="BT136" s="316">
        <f t="shared" si="516"/>
        <v>0.93668977992161595</v>
      </c>
      <c r="BU136" s="316">
        <f t="shared" si="516"/>
        <v>1.0012187690432663</v>
      </c>
      <c r="BV136" s="316">
        <f t="shared" si="516"/>
        <v>1.0239440809042237</v>
      </c>
      <c r="BW136" s="316">
        <f t="shared" si="516"/>
        <v>0.63982376698078569</v>
      </c>
      <c r="BX136" s="316">
        <f t="shared" si="516"/>
        <v>-4.5923484739934087E-2</v>
      </c>
      <c r="BY136" s="316">
        <f t="shared" si="516"/>
        <v>-0.1363608986327772</v>
      </c>
      <c r="BZ136" s="316">
        <f t="shared" si="516"/>
        <v>-9.3709805843082014E-2</v>
      </c>
      <c r="CA136" s="316">
        <f t="shared" si="516"/>
        <v>-8.7589484449257057E-2</v>
      </c>
      <c r="CB136" s="316">
        <f t="shared" si="516"/>
        <v>-6.6268399334852499E-2</v>
      </c>
      <c r="CC136" s="103">
        <f>O136-C136</f>
        <v>-38</v>
      </c>
      <c r="CD136" s="61">
        <f>P136-D136</f>
        <v>-3174</v>
      </c>
      <c r="CE136" s="62">
        <f>Q136-E136</f>
        <v>-4978</v>
      </c>
      <c r="CF136" s="62">
        <f>R136-F136</f>
        <v>-5028</v>
      </c>
      <c r="CG136" s="62">
        <f>S136-G136</f>
        <v>-4236</v>
      </c>
      <c r="CH136" s="62">
        <f>T136-H136</f>
        <v>-4468</v>
      </c>
      <c r="CI136" s="62">
        <f>U136-I136</f>
        <v>-4780</v>
      </c>
      <c r="CJ136" s="62">
        <f>V136-J136</f>
        <v>-3560</v>
      </c>
      <c r="CK136" s="62">
        <f>W136-K136</f>
        <v>-2174</v>
      </c>
      <c r="CL136" s="62">
        <f>X136-L136</f>
        <v>-2145</v>
      </c>
      <c r="CM136" s="62">
        <f>Y136-M136</f>
        <v>-1929</v>
      </c>
      <c r="CN136" s="62">
        <f>Z136-N136</f>
        <v>-2408</v>
      </c>
      <c r="CO136" s="62">
        <f>AA136-O136</f>
        <v>-1636</v>
      </c>
      <c r="CP136" s="62">
        <f>AB136-P136</f>
        <v>1102</v>
      </c>
      <c r="CQ136" s="62">
        <f>AC136-Q136</f>
        <v>3440</v>
      </c>
      <c r="CR136" s="62">
        <f>AD136-R136</f>
        <v>8867</v>
      </c>
      <c r="CS136" s="62">
        <f>AE136-S136</f>
        <v>11126</v>
      </c>
      <c r="CT136" s="62">
        <f>AF136-T136</f>
        <v>11248</v>
      </c>
      <c r="CU136" s="62">
        <f>AG136-U136</f>
        <v>11478</v>
      </c>
      <c r="CV136" s="210">
        <f>AH136-V136</f>
        <v>9566</v>
      </c>
      <c r="CW136" s="210">
        <f>AI136-W136</f>
        <v>7370</v>
      </c>
      <c r="CX136" s="210">
        <f>AJ136-X136</f>
        <v>6694</v>
      </c>
      <c r="CY136" s="210">
        <f>AK136-Y136</f>
        <v>6196</v>
      </c>
      <c r="CZ136" s="210">
        <f>AL136-Z136</f>
        <v>6214</v>
      </c>
      <c r="DA136" s="210">
        <f>AM136-AA136</f>
        <v>6572</v>
      </c>
      <c r="DB136" s="210">
        <f>AN136-AB136</f>
        <v>6885</v>
      </c>
      <c r="DC136" s="210">
        <f>AO136-AC136</f>
        <v>5228</v>
      </c>
      <c r="DD136" s="210">
        <f>AP136-AD136</f>
        <v>-641</v>
      </c>
      <c r="DE136" s="210">
        <f>AQ136-AE136</f>
        <v>-2264</v>
      </c>
      <c r="DF136" s="210">
        <f>AR136-AF136</f>
        <v>-1530</v>
      </c>
      <c r="DG136" s="210">
        <f>AS136-AG136</f>
        <v>-1456</v>
      </c>
      <c r="DH136" s="210">
        <f>AT136-AH136</f>
        <v>-1076</v>
      </c>
      <c r="DI136" s="346"/>
      <c r="DJ136" s="60">
        <f>IF(ISERROR(GETPIVOTDATA("VALUE",'CSS WK pvt'!$J$2,"DT_FILE",DJ$8,"COMMODITY",DJ$6,"TRIM_CAT",TRIM(B136),"TRIM_LINE",A135))=TRUE,0,GETPIVOTDATA("VALUE",'CSS WK pvt'!$J$2,"DT_FILE",DJ$8,"COMMODITY",DJ$6,"TRIM_CAT",TRIM(B136),"TRIM_LINE",A135))</f>
        <v>15161</v>
      </c>
    </row>
    <row r="137" spans="1:114" s="56" customFormat="1" x14ac:dyDescent="0.25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65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0">
        <v>1541</v>
      </c>
      <c r="V137" s="210">
        <v>1625</v>
      </c>
      <c r="W137" s="210">
        <v>1687</v>
      </c>
      <c r="X137" s="300">
        <v>1521</v>
      </c>
      <c r="Y137" s="210">
        <v>1581</v>
      </c>
      <c r="Z137" s="210">
        <v>1577</v>
      </c>
      <c r="AA137" s="210">
        <v>1611</v>
      </c>
      <c r="AB137" s="210">
        <v>1643</v>
      </c>
      <c r="AC137" s="210">
        <v>2306</v>
      </c>
      <c r="AD137" s="210">
        <v>3465</v>
      </c>
      <c r="AE137" s="210">
        <v>5193</v>
      </c>
      <c r="AF137" s="210">
        <v>4692</v>
      </c>
      <c r="AG137" s="210">
        <v>4897</v>
      </c>
      <c r="AH137" s="210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62">
        <v>2549</v>
      </c>
      <c r="AN137" s="62">
        <v>3545</v>
      </c>
      <c r="AO137" s="62">
        <v>4388</v>
      </c>
      <c r="AP137" s="210">
        <v>4471</v>
      </c>
      <c r="AQ137" s="210">
        <v>4248</v>
      </c>
      <c r="AR137" s="210">
        <v>4224</v>
      </c>
      <c r="AS137" s="210">
        <v>3278</v>
      </c>
      <c r="AT137" s="210">
        <v>3014</v>
      </c>
      <c r="AU137" s="100"/>
      <c r="AV137" s="101"/>
      <c r="AW137" s="406">
        <f t="shared" si="513"/>
        <v>-0.19410876132930513</v>
      </c>
      <c r="AX137" s="190">
        <f t="shared" si="513"/>
        <v>-0.39657683903860158</v>
      </c>
      <c r="AY137" s="191">
        <f t="shared" si="513"/>
        <v>-0.5328275459585643</v>
      </c>
      <c r="AZ137" s="191">
        <f t="shared" si="513"/>
        <v>-0.54069922604750464</v>
      </c>
      <c r="BA137" s="191">
        <f t="shared" si="513"/>
        <v>-0.50763143018654611</v>
      </c>
      <c r="BB137" s="191">
        <f t="shared" si="513"/>
        <v>-0.5727144866385373</v>
      </c>
      <c r="BC137" s="191">
        <f t="shared" si="513"/>
        <v>-0.57360265633646934</v>
      </c>
      <c r="BD137" s="191">
        <f t="shared" si="513"/>
        <v>-0.55997833739507175</v>
      </c>
      <c r="BE137" s="191">
        <f t="shared" si="513"/>
        <v>-0.50162481536189074</v>
      </c>
      <c r="BF137" s="191">
        <f t="shared" si="513"/>
        <v>-0.50935483870967746</v>
      </c>
      <c r="BG137" s="191">
        <f t="shared" si="514"/>
        <v>-0.40630867442733759</v>
      </c>
      <c r="BH137" s="191">
        <f t="shared" si="514"/>
        <v>-0.33906119027661358</v>
      </c>
      <c r="BI137" s="191">
        <f t="shared" si="514"/>
        <v>-0.24507966260543579</v>
      </c>
      <c r="BJ137" s="191">
        <f t="shared" si="514"/>
        <v>-8.4490042245021126E-3</v>
      </c>
      <c r="BK137" s="191">
        <f t="shared" si="514"/>
        <v>0.44034978138663333</v>
      </c>
      <c r="BL137" s="191">
        <f t="shared" si="514"/>
        <v>1.0133643230679836</v>
      </c>
      <c r="BM137" s="191">
        <f t="shared" si="514"/>
        <v>1.9810562571756603</v>
      </c>
      <c r="BN137" s="191">
        <f t="shared" si="514"/>
        <v>2.0888742593811718</v>
      </c>
      <c r="BO137" s="191">
        <f t="shared" si="514"/>
        <v>2.1778066190785204</v>
      </c>
      <c r="BP137" s="316">
        <f t="shared" si="514"/>
        <v>1.5969230769230769</v>
      </c>
      <c r="BQ137" s="316">
        <f t="shared" si="515"/>
        <v>1.1802015411973918</v>
      </c>
      <c r="BR137" s="316">
        <f t="shared" si="515"/>
        <v>0.86127547666009208</v>
      </c>
      <c r="BS137" s="316">
        <f t="shared" si="516"/>
        <v>0.54395951929158759</v>
      </c>
      <c r="BT137" s="316">
        <f t="shared" si="516"/>
        <v>0.48826886493341787</v>
      </c>
      <c r="BU137" s="316">
        <f t="shared" si="516"/>
        <v>0.58224705152079459</v>
      </c>
      <c r="BV137" s="316">
        <f t="shared" si="516"/>
        <v>1.1576384662203287</v>
      </c>
      <c r="BW137" s="316">
        <f t="shared" si="516"/>
        <v>0.90286209887250646</v>
      </c>
      <c r="BX137" s="316">
        <f t="shared" si="516"/>
        <v>0.29033189033189033</v>
      </c>
      <c r="BY137" s="316">
        <f t="shared" si="516"/>
        <v>-0.18197573656845753</v>
      </c>
      <c r="BZ137" s="316">
        <f t="shared" si="516"/>
        <v>-9.9744245524296671E-2</v>
      </c>
      <c r="CA137" s="316">
        <f t="shared" si="516"/>
        <v>-0.33061057790483972</v>
      </c>
      <c r="CB137" s="316">
        <f t="shared" si="516"/>
        <v>-0.28578199052132702</v>
      </c>
      <c r="CC137" s="103">
        <f>O137-C137</f>
        <v>-514</v>
      </c>
      <c r="CD137" s="61">
        <f>P137-D137</f>
        <v>-1089</v>
      </c>
      <c r="CE137" s="62">
        <f>Q137-E137</f>
        <v>-1826</v>
      </c>
      <c r="CF137" s="62">
        <f>R137-F137</f>
        <v>-2026</v>
      </c>
      <c r="CG137" s="62">
        <f>S137-G137</f>
        <v>-1796</v>
      </c>
      <c r="CH137" s="62">
        <f>T137-H137</f>
        <v>-2036</v>
      </c>
      <c r="CI137" s="62">
        <f>U137-I137</f>
        <v>-2073</v>
      </c>
      <c r="CJ137" s="62">
        <f>V137-J137</f>
        <v>-2068</v>
      </c>
      <c r="CK137" s="62">
        <f>W137-K137</f>
        <v>-1698</v>
      </c>
      <c r="CL137" s="62">
        <f>X137-L137</f>
        <v>-1579</v>
      </c>
      <c r="CM137" s="62">
        <f>Y137-M137</f>
        <v>-1082</v>
      </c>
      <c r="CN137" s="62">
        <f>Z137-N137</f>
        <v>-809</v>
      </c>
      <c r="CO137" s="62">
        <f>AA137-O137</f>
        <v>-523</v>
      </c>
      <c r="CP137" s="62">
        <f>AB137-P137</f>
        <v>-14</v>
      </c>
      <c r="CQ137" s="62">
        <f>AC137-Q137</f>
        <v>705</v>
      </c>
      <c r="CR137" s="62">
        <f>AD137-R137</f>
        <v>1744</v>
      </c>
      <c r="CS137" s="62">
        <f>AE137-S137</f>
        <v>3451</v>
      </c>
      <c r="CT137" s="62">
        <f>AF137-T137</f>
        <v>3173</v>
      </c>
      <c r="CU137" s="62">
        <f>AG137-U137</f>
        <v>3356</v>
      </c>
      <c r="CV137" s="210">
        <f>AH137-V137</f>
        <v>2595</v>
      </c>
      <c r="CW137" s="210">
        <f>AI137-W137</f>
        <v>1991</v>
      </c>
      <c r="CX137" s="210">
        <f>AJ137-X137</f>
        <v>1310</v>
      </c>
      <c r="CY137" s="210">
        <f>AK137-Y137</f>
        <v>860</v>
      </c>
      <c r="CZ137" s="210">
        <f>AL137-Z137</f>
        <v>770</v>
      </c>
      <c r="DA137" s="210">
        <f>AM137-AA137</f>
        <v>938</v>
      </c>
      <c r="DB137" s="210">
        <f>AN137-AB137</f>
        <v>1902</v>
      </c>
      <c r="DC137" s="210">
        <f>AO137-AC137</f>
        <v>2082</v>
      </c>
      <c r="DD137" s="210">
        <f>AP137-AD137</f>
        <v>1006</v>
      </c>
      <c r="DE137" s="210">
        <f>AQ137-AE137</f>
        <v>-945</v>
      </c>
      <c r="DF137" s="210">
        <f>AR137-AF137</f>
        <v>-468</v>
      </c>
      <c r="DG137" s="210">
        <f>AS137-AG137</f>
        <v>-1619</v>
      </c>
      <c r="DH137" s="210">
        <f>AT137-AH137</f>
        <v>-1206</v>
      </c>
      <c r="DI137" s="346"/>
      <c r="DJ137" s="60">
        <f>IF(ISERROR(GETPIVOTDATA("VALUE",'CSS WK pvt'!$J$2,"DT_FILE",DJ$8,"COMMODITY",DJ$6,"TRIM_CAT",TRIM(B137),"TRIM_LINE",A135))=TRUE,0,GETPIVOTDATA("VALUE",'CSS WK pvt'!$J$2,"DT_FILE",DJ$8,"COMMODITY",DJ$6,"TRIM_CAT",TRIM(B137),"TRIM_LINE",A135))</f>
        <v>3014</v>
      </c>
    </row>
    <row r="138" spans="1:114" s="56" customFormat="1" x14ac:dyDescent="0.25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65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0">
        <v>392</v>
      </c>
      <c r="V138" s="210">
        <v>501</v>
      </c>
      <c r="W138" s="210">
        <v>469</v>
      </c>
      <c r="X138" s="300">
        <v>397</v>
      </c>
      <c r="Y138" s="210">
        <v>450</v>
      </c>
      <c r="Z138" s="210">
        <v>425</v>
      </c>
      <c r="AA138" s="210">
        <v>430</v>
      </c>
      <c r="AB138" s="210">
        <v>412</v>
      </c>
      <c r="AC138" s="210">
        <v>415</v>
      </c>
      <c r="AD138" s="210">
        <v>439</v>
      </c>
      <c r="AE138" s="210">
        <v>524</v>
      </c>
      <c r="AF138" s="210">
        <v>604</v>
      </c>
      <c r="AG138" s="210">
        <v>592</v>
      </c>
      <c r="AH138" s="210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62">
        <v>536</v>
      </c>
      <c r="AN138" s="62">
        <v>539</v>
      </c>
      <c r="AO138" s="62">
        <v>440</v>
      </c>
      <c r="AP138" s="210">
        <v>418</v>
      </c>
      <c r="AQ138" s="210">
        <v>470</v>
      </c>
      <c r="AR138" s="210">
        <v>421</v>
      </c>
      <c r="AS138" s="210">
        <v>363</v>
      </c>
      <c r="AT138" s="210">
        <v>368</v>
      </c>
      <c r="AU138" s="100"/>
      <c r="AV138" s="101"/>
      <c r="AW138" s="406">
        <f t="shared" si="513"/>
        <v>8.8235294117647065E-2</v>
      </c>
      <c r="AX138" s="190">
        <f t="shared" si="513"/>
        <v>-0.34567901234567899</v>
      </c>
      <c r="AY138" s="191">
        <f t="shared" si="513"/>
        <v>-7.1428571428571425E-2</v>
      </c>
      <c r="AZ138" s="191">
        <f t="shared" si="513"/>
        <v>0.40340909090909088</v>
      </c>
      <c r="BA138" s="191">
        <f t="shared" si="513"/>
        <v>0.74853801169590639</v>
      </c>
      <c r="BB138" s="191">
        <f t="shared" si="513"/>
        <v>0.89534883720930236</v>
      </c>
      <c r="BC138" s="191">
        <f t="shared" si="513"/>
        <v>1.703448275862069</v>
      </c>
      <c r="BD138" s="191">
        <f t="shared" si="513"/>
        <v>2.1708860759493671</v>
      </c>
      <c r="BE138" s="191">
        <f t="shared" si="513"/>
        <v>1.4946808510638299</v>
      </c>
      <c r="BF138" s="191">
        <f t="shared" si="513"/>
        <v>1.1229946524064172</v>
      </c>
      <c r="BG138" s="191">
        <f t="shared" si="514"/>
        <v>1.2388059701492538</v>
      </c>
      <c r="BH138" s="191">
        <f t="shared" si="514"/>
        <v>1.3743016759776536</v>
      </c>
      <c r="BI138" s="191">
        <f t="shared" si="514"/>
        <v>1.9054054054054055</v>
      </c>
      <c r="BJ138" s="191">
        <f t="shared" si="514"/>
        <v>2.8867924528301887</v>
      </c>
      <c r="BK138" s="191">
        <f t="shared" si="514"/>
        <v>1.455621301775148</v>
      </c>
      <c r="BL138" s="191">
        <f t="shared" si="514"/>
        <v>0.77732793522267207</v>
      </c>
      <c r="BM138" s="191">
        <f t="shared" si="514"/>
        <v>0.75250836120401343</v>
      </c>
      <c r="BN138" s="191">
        <f t="shared" si="514"/>
        <v>0.85276073619631898</v>
      </c>
      <c r="BO138" s="191">
        <f t="shared" si="514"/>
        <v>0.51020408163265307</v>
      </c>
      <c r="BP138" s="316">
        <f t="shared" si="514"/>
        <v>0.2435129740518962</v>
      </c>
      <c r="BQ138" s="316">
        <f t="shared" si="515"/>
        <v>0.21108742004264391</v>
      </c>
      <c r="BR138" s="316">
        <f t="shared" si="515"/>
        <v>0.43828715365239296</v>
      </c>
      <c r="BS138" s="316">
        <f t="shared" si="516"/>
        <v>0.19111111111111112</v>
      </c>
      <c r="BT138" s="316">
        <f t="shared" si="516"/>
        <v>0.24705882352941178</v>
      </c>
      <c r="BU138" s="316">
        <f t="shared" si="516"/>
        <v>0.24651162790697675</v>
      </c>
      <c r="BV138" s="316">
        <f t="shared" si="516"/>
        <v>0.30825242718446599</v>
      </c>
      <c r="BW138" s="316">
        <f t="shared" si="516"/>
        <v>6.0240963855421686E-2</v>
      </c>
      <c r="BX138" s="316">
        <f t="shared" si="516"/>
        <v>-4.7835990888382689E-2</v>
      </c>
      <c r="BY138" s="316">
        <f t="shared" si="516"/>
        <v>-0.10305343511450382</v>
      </c>
      <c r="BZ138" s="316">
        <f t="shared" si="516"/>
        <v>-0.30298013245033112</v>
      </c>
      <c r="CA138" s="316">
        <f t="shared" si="516"/>
        <v>-0.38682432432432434</v>
      </c>
      <c r="CB138" s="316">
        <f t="shared" si="516"/>
        <v>-0.40930979133226325</v>
      </c>
      <c r="CC138" s="103">
        <f>O138-C138</f>
        <v>12</v>
      </c>
      <c r="CD138" s="61">
        <f>P138-D138</f>
        <v>-56</v>
      </c>
      <c r="CE138" s="62">
        <f>Q138-E138</f>
        <v>-13</v>
      </c>
      <c r="CF138" s="62">
        <f>R138-F138</f>
        <v>71</v>
      </c>
      <c r="CG138" s="62">
        <f>S138-G138</f>
        <v>128</v>
      </c>
      <c r="CH138" s="62">
        <f>T138-H138</f>
        <v>154</v>
      </c>
      <c r="CI138" s="62">
        <f>U138-I138</f>
        <v>247</v>
      </c>
      <c r="CJ138" s="62">
        <f>V138-J138</f>
        <v>343</v>
      </c>
      <c r="CK138" s="62">
        <f>W138-K138</f>
        <v>281</v>
      </c>
      <c r="CL138" s="62">
        <f>X138-L138</f>
        <v>210</v>
      </c>
      <c r="CM138" s="62">
        <f>Y138-M138</f>
        <v>249</v>
      </c>
      <c r="CN138" s="62">
        <f>Z138-N138</f>
        <v>246</v>
      </c>
      <c r="CO138" s="62">
        <f>AA138-O138</f>
        <v>282</v>
      </c>
      <c r="CP138" s="62">
        <f>AB138-P138</f>
        <v>306</v>
      </c>
      <c r="CQ138" s="62">
        <f>AC138-Q138</f>
        <v>246</v>
      </c>
      <c r="CR138" s="62">
        <f>AD138-R138</f>
        <v>192</v>
      </c>
      <c r="CS138" s="62">
        <f>AE138-S138</f>
        <v>225</v>
      </c>
      <c r="CT138" s="62">
        <f>AF138-T138</f>
        <v>278</v>
      </c>
      <c r="CU138" s="62">
        <f>AG138-U138</f>
        <v>200</v>
      </c>
      <c r="CV138" s="210">
        <f>AH138-V138</f>
        <v>122</v>
      </c>
      <c r="CW138" s="210">
        <f>AI138-W138</f>
        <v>99</v>
      </c>
      <c r="CX138" s="210">
        <f>AJ138-X138</f>
        <v>174</v>
      </c>
      <c r="CY138" s="210">
        <f>AK138-Y138</f>
        <v>86</v>
      </c>
      <c r="CZ138" s="210">
        <f>AL138-Z138</f>
        <v>105</v>
      </c>
      <c r="DA138" s="210">
        <f>AM138-AA138</f>
        <v>106</v>
      </c>
      <c r="DB138" s="210">
        <f>AN138-AB138</f>
        <v>127</v>
      </c>
      <c r="DC138" s="210">
        <f>AO138-AC138</f>
        <v>25</v>
      </c>
      <c r="DD138" s="210">
        <f>AP138-AD138</f>
        <v>-21</v>
      </c>
      <c r="DE138" s="210">
        <f>AQ138-AE138</f>
        <v>-54</v>
      </c>
      <c r="DF138" s="210">
        <f>AR138-AF138</f>
        <v>-183</v>
      </c>
      <c r="DG138" s="210">
        <f>AS138-AG138</f>
        <v>-229</v>
      </c>
      <c r="DH138" s="210">
        <f>AT138-AH138</f>
        <v>-255</v>
      </c>
      <c r="DI138" s="346"/>
      <c r="DJ138" s="60">
        <f>IF(ISERROR(GETPIVOTDATA("VALUE",'CSS WK pvt'!$J$2,"DT_FILE",DJ$8,"COMMODITY",DJ$6,"TRIM_CAT",TRIM(B138),"TRIM_LINE",A135))=TRUE,0,GETPIVOTDATA("VALUE",'CSS WK pvt'!$J$2,"DT_FILE",DJ$8,"COMMODITY",DJ$6,"TRIM_CAT",TRIM(B138),"TRIM_LINE",A135))</f>
        <v>368</v>
      </c>
    </row>
    <row r="139" spans="1:114" s="56" customFormat="1" x14ac:dyDescent="0.25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65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0">
        <v>97</v>
      </c>
      <c r="V139" s="210">
        <v>125</v>
      </c>
      <c r="W139" s="210">
        <v>118</v>
      </c>
      <c r="X139" s="300">
        <v>97</v>
      </c>
      <c r="Y139" s="210">
        <v>105</v>
      </c>
      <c r="Z139" s="210">
        <v>102</v>
      </c>
      <c r="AA139" s="210">
        <v>89</v>
      </c>
      <c r="AB139" s="210">
        <v>82</v>
      </c>
      <c r="AC139" s="210">
        <v>97</v>
      </c>
      <c r="AD139" s="210">
        <v>100</v>
      </c>
      <c r="AE139" s="210">
        <v>107</v>
      </c>
      <c r="AF139" s="210">
        <v>93</v>
      </c>
      <c r="AG139" s="210">
        <v>99</v>
      </c>
      <c r="AH139" s="210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62">
        <v>105</v>
      </c>
      <c r="AN139" s="62">
        <v>106</v>
      </c>
      <c r="AO139" s="62">
        <v>87</v>
      </c>
      <c r="AP139" s="210">
        <v>82</v>
      </c>
      <c r="AQ139" s="210">
        <v>93</v>
      </c>
      <c r="AR139" s="210">
        <v>81</v>
      </c>
      <c r="AS139" s="210">
        <v>68</v>
      </c>
      <c r="AT139" s="210">
        <v>60</v>
      </c>
      <c r="AU139" s="100"/>
      <c r="AV139" s="101"/>
      <c r="AW139" s="406">
        <f t="shared" si="513"/>
        <v>-0.33333333333333331</v>
      </c>
      <c r="AX139" s="190">
        <f t="shared" si="513"/>
        <v>-0.43333333333333335</v>
      </c>
      <c r="AY139" s="191">
        <f t="shared" si="513"/>
        <v>0.17142857142857143</v>
      </c>
      <c r="AZ139" s="191">
        <f t="shared" si="513"/>
        <v>9.7560975609756101E-2</v>
      </c>
      <c r="BA139" s="191">
        <f t="shared" si="513"/>
        <v>0.67567567567567566</v>
      </c>
      <c r="BB139" s="191">
        <f t="shared" si="513"/>
        <v>1.5294117647058822</v>
      </c>
      <c r="BC139" s="191">
        <f t="shared" si="513"/>
        <v>3.4090909090909092</v>
      </c>
      <c r="BD139" s="191">
        <f t="shared" si="513"/>
        <v>4.208333333333333</v>
      </c>
      <c r="BE139" s="191">
        <f t="shared" si="513"/>
        <v>3.5384615384615383</v>
      </c>
      <c r="BF139" s="191">
        <f t="shared" si="513"/>
        <v>2.3448275862068964</v>
      </c>
      <c r="BG139" s="191">
        <f t="shared" si="514"/>
        <v>2.1818181818181817</v>
      </c>
      <c r="BH139" s="191">
        <f t="shared" si="514"/>
        <v>2.6428571428571428</v>
      </c>
      <c r="BI139" s="191">
        <f t="shared" si="514"/>
        <v>3.9444444444444446</v>
      </c>
      <c r="BJ139" s="191">
        <f t="shared" si="514"/>
        <v>3.8235294117647061</v>
      </c>
      <c r="BK139" s="191">
        <f t="shared" si="514"/>
        <v>1.3658536585365855</v>
      </c>
      <c r="BL139" s="191">
        <f t="shared" si="514"/>
        <v>1.2222222222222223</v>
      </c>
      <c r="BM139" s="191">
        <f t="shared" si="514"/>
        <v>0.72580645161290325</v>
      </c>
      <c r="BN139" s="191">
        <f t="shared" si="514"/>
        <v>8.1395348837209308E-2</v>
      </c>
      <c r="BO139" s="191">
        <f t="shared" si="514"/>
        <v>2.0618556701030927E-2</v>
      </c>
      <c r="BP139" s="316">
        <f t="shared" si="514"/>
        <v>-0.13600000000000001</v>
      </c>
      <c r="BQ139" s="316">
        <f t="shared" si="515"/>
        <v>-8.4745762711864403E-2</v>
      </c>
      <c r="BR139" s="316">
        <f t="shared" si="515"/>
        <v>0.18556701030927836</v>
      </c>
      <c r="BS139" s="316">
        <f t="shared" si="516"/>
        <v>-8.5714285714285715E-2</v>
      </c>
      <c r="BT139" s="316">
        <f t="shared" si="516"/>
        <v>2.9411764705882353E-2</v>
      </c>
      <c r="BU139" s="316">
        <f t="shared" si="516"/>
        <v>0.1797752808988764</v>
      </c>
      <c r="BV139" s="316">
        <f t="shared" si="516"/>
        <v>0.29268292682926828</v>
      </c>
      <c r="BW139" s="316">
        <f t="shared" si="516"/>
        <v>-0.10309278350515463</v>
      </c>
      <c r="BX139" s="316">
        <f t="shared" si="516"/>
        <v>-0.18</v>
      </c>
      <c r="BY139" s="316">
        <f t="shared" si="516"/>
        <v>-0.13084112149532709</v>
      </c>
      <c r="BZ139" s="316">
        <f t="shared" si="516"/>
        <v>-0.12903225806451613</v>
      </c>
      <c r="CA139" s="316">
        <f t="shared" si="516"/>
        <v>-0.31313131313131315</v>
      </c>
      <c r="CB139" s="316">
        <f t="shared" si="516"/>
        <v>-0.44444444444444442</v>
      </c>
      <c r="CC139" s="103">
        <f>O139-C139</f>
        <v>-9</v>
      </c>
      <c r="CD139" s="61">
        <f>P139-D139</f>
        <v>-13</v>
      </c>
      <c r="CE139" s="62">
        <f>Q139-E139</f>
        <v>6</v>
      </c>
      <c r="CF139" s="62">
        <f>R139-F139</f>
        <v>4</v>
      </c>
      <c r="CG139" s="62">
        <f>S139-G139</f>
        <v>25</v>
      </c>
      <c r="CH139" s="62">
        <f>T139-H139</f>
        <v>52</v>
      </c>
      <c r="CI139" s="62">
        <f>U139-I139</f>
        <v>75</v>
      </c>
      <c r="CJ139" s="62">
        <f>V139-J139</f>
        <v>101</v>
      </c>
      <c r="CK139" s="62">
        <f>W139-K139</f>
        <v>92</v>
      </c>
      <c r="CL139" s="62">
        <f>X139-L139</f>
        <v>68</v>
      </c>
      <c r="CM139" s="62">
        <f>Y139-M139</f>
        <v>72</v>
      </c>
      <c r="CN139" s="62">
        <f>Z139-N139</f>
        <v>74</v>
      </c>
      <c r="CO139" s="62">
        <f>AA139-O139</f>
        <v>71</v>
      </c>
      <c r="CP139" s="62">
        <f>AB139-P139</f>
        <v>65</v>
      </c>
      <c r="CQ139" s="62">
        <f>AC139-Q139</f>
        <v>56</v>
      </c>
      <c r="CR139" s="62">
        <f>AD139-R139</f>
        <v>55</v>
      </c>
      <c r="CS139" s="62">
        <f>AE139-S139</f>
        <v>45</v>
      </c>
      <c r="CT139" s="62">
        <f>AF139-T139</f>
        <v>7</v>
      </c>
      <c r="CU139" s="62">
        <f>AG139-U139</f>
        <v>2</v>
      </c>
      <c r="CV139" s="210">
        <f>AH139-V139</f>
        <v>-17</v>
      </c>
      <c r="CW139" s="210">
        <f>AI139-W139</f>
        <v>-10</v>
      </c>
      <c r="CX139" s="210">
        <f>AJ139-X139</f>
        <v>18</v>
      </c>
      <c r="CY139" s="210">
        <f>AK139-Y139</f>
        <v>-9</v>
      </c>
      <c r="CZ139" s="210">
        <f>AL139-Z139</f>
        <v>3</v>
      </c>
      <c r="DA139" s="210">
        <f>AM139-AA139</f>
        <v>16</v>
      </c>
      <c r="DB139" s="210">
        <f>AN139-AB139</f>
        <v>24</v>
      </c>
      <c r="DC139" s="210">
        <f>AO139-AC139</f>
        <v>-10</v>
      </c>
      <c r="DD139" s="210">
        <f>AP139-AD139</f>
        <v>-18</v>
      </c>
      <c r="DE139" s="210">
        <f>AQ139-AE139</f>
        <v>-14</v>
      </c>
      <c r="DF139" s="210">
        <f>AR139-AF139</f>
        <v>-12</v>
      </c>
      <c r="DG139" s="210">
        <f>AS139-AG139</f>
        <v>-31</v>
      </c>
      <c r="DH139" s="210">
        <f>AT139-AH139</f>
        <v>-48</v>
      </c>
      <c r="DI139" s="346"/>
      <c r="DJ139" s="60">
        <f>IF(ISERROR(GETPIVOTDATA("VALUE",'CSS WK pvt'!$J$2,"DT_FILE",DJ$8,"COMMODITY",DJ$6,"TRIM_CAT",TRIM(B139),"TRIM_LINE",A135))=TRUE,0,GETPIVOTDATA("VALUE",'CSS WK pvt'!$J$2,"DT_FILE",DJ$8,"COMMODITY",DJ$6,"TRIM_CAT",TRIM(B139),"TRIM_LINE",A135))</f>
        <v>60</v>
      </c>
    </row>
    <row r="140" spans="1:114" s="56" customFormat="1" x14ac:dyDescent="0.25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65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0">
        <v>5</v>
      </c>
      <c r="V140" s="210">
        <v>4</v>
      </c>
      <c r="W140" s="210">
        <v>5</v>
      </c>
      <c r="X140" s="300">
        <v>3</v>
      </c>
      <c r="Y140" s="210">
        <v>3</v>
      </c>
      <c r="Z140" s="210">
        <v>3</v>
      </c>
      <c r="AA140" s="210">
        <v>3</v>
      </c>
      <c r="AB140" s="210">
        <v>2</v>
      </c>
      <c r="AC140" s="210">
        <v>2</v>
      </c>
      <c r="AD140" s="210">
        <v>2</v>
      </c>
      <c r="AE140" s="210">
        <v>4</v>
      </c>
      <c r="AF140" s="210">
        <v>1</v>
      </c>
      <c r="AG140" s="210">
        <v>2</v>
      </c>
      <c r="AH140" s="210">
        <v>1</v>
      </c>
      <c r="AI140" s="100">
        <v>3</v>
      </c>
      <c r="AJ140" s="101">
        <v>3</v>
      </c>
      <c r="AK140" s="103">
        <v>5</v>
      </c>
      <c r="AL140" s="62">
        <v>5</v>
      </c>
      <c r="AM140" s="62">
        <v>5</v>
      </c>
      <c r="AN140" s="62">
        <v>5</v>
      </c>
      <c r="AO140" s="62">
        <v>3</v>
      </c>
      <c r="AP140" s="210">
        <v>5</v>
      </c>
      <c r="AQ140" s="210">
        <v>3</v>
      </c>
      <c r="AR140" s="210">
        <v>3</v>
      </c>
      <c r="AS140" s="210">
        <v>3</v>
      </c>
      <c r="AT140" s="210">
        <v>3</v>
      </c>
      <c r="AU140" s="100"/>
      <c r="AV140" s="101"/>
      <c r="AW140" s="406">
        <f t="shared" si="513"/>
        <v>-1</v>
      </c>
      <c r="AX140" s="190">
        <f t="shared" si="513"/>
        <v>-0.66666666666666663</v>
      </c>
      <c r="AY140" s="191">
        <f t="shared" si="513"/>
        <v>-0.66666666666666663</v>
      </c>
      <c r="AZ140" s="191">
        <f t="shared" si="513"/>
        <v>-0.33333333333333331</v>
      </c>
      <c r="BA140" s="191">
        <f t="shared" si="513"/>
        <v>3</v>
      </c>
      <c r="BB140" s="191">
        <f t="shared" si="513"/>
        <v>4</v>
      </c>
      <c r="BC140" s="191">
        <f t="shared" si="513"/>
        <v>4</v>
      </c>
      <c r="BD140" s="191">
        <f t="shared" si="513"/>
        <v>3</v>
      </c>
      <c r="BE140" s="191">
        <f t="shared" si="513"/>
        <v>0</v>
      </c>
      <c r="BF140" s="191">
        <f t="shared" si="513"/>
        <v>0</v>
      </c>
      <c r="BG140" s="191">
        <f t="shared" si="514"/>
        <v>0</v>
      </c>
      <c r="BH140" s="191">
        <f t="shared" si="514"/>
        <v>0</v>
      </c>
      <c r="BI140" s="191">
        <f t="shared" si="514"/>
        <v>0</v>
      </c>
      <c r="BJ140" s="191">
        <f t="shared" si="514"/>
        <v>1</v>
      </c>
      <c r="BK140" s="191">
        <f t="shared" si="514"/>
        <v>1</v>
      </c>
      <c r="BL140" s="191">
        <f t="shared" si="514"/>
        <v>0</v>
      </c>
      <c r="BM140" s="191">
        <f t="shared" si="514"/>
        <v>0</v>
      </c>
      <c r="BN140" s="191">
        <f t="shared" si="514"/>
        <v>-0.8</v>
      </c>
      <c r="BO140" s="191">
        <f t="shared" si="514"/>
        <v>-0.6</v>
      </c>
      <c r="BP140" s="316">
        <f t="shared" si="514"/>
        <v>-0.75</v>
      </c>
      <c r="BQ140" s="316">
        <f t="shared" si="515"/>
        <v>-0.4</v>
      </c>
      <c r="BR140" s="316">
        <f t="shared" si="515"/>
        <v>0</v>
      </c>
      <c r="BS140" s="316">
        <f t="shared" si="516"/>
        <v>0.66666666666666663</v>
      </c>
      <c r="BT140" s="316">
        <f t="shared" si="516"/>
        <v>0.66666666666666663</v>
      </c>
      <c r="BU140" s="316">
        <f t="shared" si="516"/>
        <v>0.66666666666666663</v>
      </c>
      <c r="BV140" s="316">
        <f t="shared" si="516"/>
        <v>1.5</v>
      </c>
      <c r="BW140" s="316">
        <f t="shared" si="516"/>
        <v>0.5</v>
      </c>
      <c r="BX140" s="316">
        <f t="shared" si="516"/>
        <v>1.5</v>
      </c>
      <c r="BY140" s="316">
        <f t="shared" si="516"/>
        <v>-0.25</v>
      </c>
      <c r="BZ140" s="316">
        <f t="shared" si="516"/>
        <v>2</v>
      </c>
      <c r="CA140" s="316">
        <f t="shared" si="516"/>
        <v>0.5</v>
      </c>
      <c r="CB140" s="316">
        <f t="shared" si="516"/>
        <v>2</v>
      </c>
      <c r="CC140" s="103">
        <f>O140-C140</f>
        <v>-3</v>
      </c>
      <c r="CD140" s="61">
        <f>P140-D140</f>
        <v>-2</v>
      </c>
      <c r="CE140" s="62">
        <f>Q140-E140</f>
        <v>-2</v>
      </c>
      <c r="CF140" s="62">
        <f>R140-F140</f>
        <v>-1</v>
      </c>
      <c r="CG140" s="62">
        <f>S140-G140</f>
        <v>3</v>
      </c>
      <c r="CH140" s="62">
        <f>T140-H140</f>
        <v>4</v>
      </c>
      <c r="CI140" s="62">
        <f>U140-I140</f>
        <v>4</v>
      </c>
      <c r="CJ140" s="62">
        <f>V140-J140</f>
        <v>3</v>
      </c>
      <c r="CK140" s="62">
        <f>W140-K140</f>
        <v>5</v>
      </c>
      <c r="CL140" s="62">
        <f>X140-L140</f>
        <v>3</v>
      </c>
      <c r="CM140" s="62">
        <f>Y140-M140</f>
        <v>3</v>
      </c>
      <c r="CN140" s="62">
        <f>Z140-N140</f>
        <v>3</v>
      </c>
      <c r="CO140" s="62">
        <f>AA140-O140</f>
        <v>3</v>
      </c>
      <c r="CP140" s="62">
        <f>AB140-P140</f>
        <v>1</v>
      </c>
      <c r="CQ140" s="62">
        <f>AC140-Q140</f>
        <v>1</v>
      </c>
      <c r="CR140" s="62">
        <f>AD140-R140</f>
        <v>0</v>
      </c>
      <c r="CS140" s="62">
        <f>AE140-S140</f>
        <v>0</v>
      </c>
      <c r="CT140" s="62">
        <f>AF140-T140</f>
        <v>-4</v>
      </c>
      <c r="CU140" s="62">
        <f>AG140-U140</f>
        <v>-3</v>
      </c>
      <c r="CV140" s="210">
        <f>AH140-V140</f>
        <v>-3</v>
      </c>
      <c r="CW140" s="210">
        <f>AI140-W140</f>
        <v>-2</v>
      </c>
      <c r="CX140" s="210">
        <f>AJ140-X140</f>
        <v>0</v>
      </c>
      <c r="CY140" s="210">
        <f>AK140-Y140</f>
        <v>2</v>
      </c>
      <c r="CZ140" s="210">
        <f>AL140-Z140</f>
        <v>2</v>
      </c>
      <c r="DA140" s="210">
        <f>AM140-AA140</f>
        <v>2</v>
      </c>
      <c r="DB140" s="210">
        <f>AN140-AB140</f>
        <v>3</v>
      </c>
      <c r="DC140" s="210">
        <f>AO140-AC140</f>
        <v>1</v>
      </c>
      <c r="DD140" s="210">
        <f>AP140-AD140</f>
        <v>3</v>
      </c>
      <c r="DE140" s="210">
        <f>AQ140-AE140</f>
        <v>-1</v>
      </c>
      <c r="DF140" s="210">
        <f>AR140-AF140</f>
        <v>2</v>
      </c>
      <c r="DG140" s="210">
        <f>AS140-AG140</f>
        <v>1</v>
      </c>
      <c r="DH140" s="210">
        <f>AT140-AH140</f>
        <v>2</v>
      </c>
      <c r="DI140" s="346"/>
      <c r="DJ140" s="60">
        <f>IF(ISERROR(GETPIVOTDATA("VALUE",'CSS WK pvt'!$J$2,"DT_FILE",DJ$8,"COMMODITY",DJ$6,"TRIM_CAT",TRIM(B140),"TRIM_LINE",A135))=TRUE,0,GETPIVOTDATA("VALUE",'CSS WK pvt'!$J$2,"DT_FILE",DJ$8,"COMMODITY",DJ$6,"TRIM_CAT",TRIM(B140),"TRIM_LINE",A135))</f>
        <v>3</v>
      </c>
    </row>
    <row r="141" spans="1:114" s="69" customFormat="1" ht="15.75" thickBot="1" x14ac:dyDescent="0.3">
      <c r="A141" s="140"/>
      <c r="B141" s="104" t="s">
        <v>35</v>
      </c>
      <c r="C141" s="105">
        <f>SUM(C136:C140)</f>
        <v>11052</v>
      </c>
      <c r="D141" s="106">
        <f t="shared" ref="D141:DJ141" si="517">SUM(D136:D140)</f>
        <v>11737</v>
      </c>
      <c r="E141" s="106">
        <f t="shared" si="517"/>
        <v>13356</v>
      </c>
      <c r="F141" s="106">
        <f t="shared" si="517"/>
        <v>14086</v>
      </c>
      <c r="G141" s="106">
        <f t="shared" si="517"/>
        <v>13460</v>
      </c>
      <c r="H141" s="107">
        <f t="shared" si="517"/>
        <v>13309</v>
      </c>
      <c r="I141" s="106">
        <f t="shared" si="517"/>
        <v>13707</v>
      </c>
      <c r="J141" s="107">
        <f t="shared" si="517"/>
        <v>14107</v>
      </c>
      <c r="K141" s="106">
        <f t="shared" si="517"/>
        <v>13274</v>
      </c>
      <c r="L141" s="264">
        <f t="shared" si="517"/>
        <v>12625</v>
      </c>
      <c r="M141" s="107">
        <f t="shared" si="517"/>
        <v>11738</v>
      </c>
      <c r="N141" s="106">
        <f t="shared" si="517"/>
        <v>11635</v>
      </c>
      <c r="O141" s="107">
        <f t="shared" si="517"/>
        <v>10500</v>
      </c>
      <c r="P141" s="107">
        <f t="shared" si="517"/>
        <v>7403</v>
      </c>
      <c r="Q141" s="106">
        <f t="shared" si="517"/>
        <v>6543</v>
      </c>
      <c r="R141" s="107">
        <f t="shared" si="517"/>
        <v>7106</v>
      </c>
      <c r="S141" s="106">
        <f t="shared" si="517"/>
        <v>7584</v>
      </c>
      <c r="T141" s="107">
        <f t="shared" si="517"/>
        <v>7015</v>
      </c>
      <c r="U141" s="212">
        <f t="shared" si="517"/>
        <v>7180</v>
      </c>
      <c r="V141" s="212">
        <f t="shared" si="517"/>
        <v>8926</v>
      </c>
      <c r="W141" s="212">
        <v>9780</v>
      </c>
      <c r="X141" s="302">
        <v>9182</v>
      </c>
      <c r="Y141" s="212">
        <v>9051</v>
      </c>
      <c r="Z141" s="212">
        <v>8741</v>
      </c>
      <c r="AA141" s="212">
        <v>8697</v>
      </c>
      <c r="AB141" s="212">
        <v>8863</v>
      </c>
      <c r="AC141" s="212">
        <v>10991</v>
      </c>
      <c r="AD141" s="212">
        <v>17964</v>
      </c>
      <c r="AE141" s="212">
        <v>22431</v>
      </c>
      <c r="AF141" s="212">
        <v>21717</v>
      </c>
      <c r="AG141" s="212">
        <v>22213</v>
      </c>
      <c r="AH141" s="212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106">
        <v>16331</v>
      </c>
      <c r="AN141" s="106">
        <v>17804</v>
      </c>
      <c r="AO141" s="106">
        <v>18317</v>
      </c>
      <c r="AP141" s="212">
        <v>18293</v>
      </c>
      <c r="AQ141" s="212">
        <v>19153</v>
      </c>
      <c r="AR141" s="212">
        <v>19526</v>
      </c>
      <c r="AS141" s="212">
        <v>18879</v>
      </c>
      <c r="AT141" s="212">
        <v>18606</v>
      </c>
      <c r="AU141" s="107"/>
      <c r="AV141" s="108"/>
      <c r="AW141" s="411">
        <f t="shared" si="513"/>
        <v>-4.9945711183496201E-2</v>
      </c>
      <c r="AX141" s="198">
        <f t="shared" si="513"/>
        <v>-0.36925960637300842</v>
      </c>
      <c r="AY141" s="198">
        <f t="shared" si="513"/>
        <v>-0.51010781671159033</v>
      </c>
      <c r="AZ141" s="198">
        <f t="shared" si="513"/>
        <v>-0.49552747408774672</v>
      </c>
      <c r="BA141" s="198">
        <f t="shared" si="513"/>
        <v>-0.43655274888558693</v>
      </c>
      <c r="BB141" s="198">
        <f t="shared" si="513"/>
        <v>-0.4729130663460816</v>
      </c>
      <c r="BC141" s="198">
        <f t="shared" si="513"/>
        <v>-0.47618005398701391</v>
      </c>
      <c r="BD141" s="198">
        <f t="shared" si="513"/>
        <v>-0.36726447862763167</v>
      </c>
      <c r="BE141" s="198">
        <f t="shared" si="513"/>
        <v>-0.26322133494048516</v>
      </c>
      <c r="BF141" s="198">
        <f t="shared" si="513"/>
        <v>-0.27271287128712873</v>
      </c>
      <c r="BG141" s="198">
        <f t="shared" si="514"/>
        <v>-0.228914636224229</v>
      </c>
      <c r="BH141" s="198">
        <f t="shared" si="514"/>
        <v>-0.24873227331327891</v>
      </c>
      <c r="BI141" s="198">
        <f t="shared" si="514"/>
        <v>-0.17171428571428571</v>
      </c>
      <c r="BJ141" s="198">
        <f t="shared" si="514"/>
        <v>0.19721734431987031</v>
      </c>
      <c r="BK141" s="198">
        <f t="shared" si="514"/>
        <v>0.67981048448723824</v>
      </c>
      <c r="BL141" s="198">
        <f t="shared" si="514"/>
        <v>1.5280045032367013</v>
      </c>
      <c r="BM141" s="198">
        <f t="shared" si="514"/>
        <v>1.9576740506329113</v>
      </c>
      <c r="BN141" s="198">
        <f t="shared" si="514"/>
        <v>2.0957947255880258</v>
      </c>
      <c r="BO141" s="198">
        <f t="shared" si="514"/>
        <v>2.0937325905292479</v>
      </c>
      <c r="BP141" s="318">
        <f t="shared" si="514"/>
        <v>1.3738516692807528</v>
      </c>
      <c r="BQ141" s="318">
        <f t="shared" si="515"/>
        <v>0.96605316973415134</v>
      </c>
      <c r="BR141" s="318">
        <f t="shared" si="515"/>
        <v>0.89261598780222173</v>
      </c>
      <c r="BS141" s="318">
        <f t="shared" si="516"/>
        <v>0.78831068390233128</v>
      </c>
      <c r="BT141" s="318">
        <f t="shared" si="516"/>
        <v>0.8115776226976319</v>
      </c>
      <c r="BU141" s="318">
        <f t="shared" si="516"/>
        <v>0.87777394503851902</v>
      </c>
      <c r="BV141" s="318">
        <f t="shared" si="516"/>
        <v>1.0088006318402347</v>
      </c>
      <c r="BW141" s="318">
        <f t="shared" si="516"/>
        <v>0.66654535529069237</v>
      </c>
      <c r="BX141" s="318">
        <f t="shared" si="516"/>
        <v>1.8314406590959696E-2</v>
      </c>
      <c r="BY141" s="318">
        <f t="shared" si="516"/>
        <v>-0.14613704248584547</v>
      </c>
      <c r="BZ141" s="318">
        <f t="shared" si="516"/>
        <v>-0.10088870470138601</v>
      </c>
      <c r="CA141" s="318">
        <f t="shared" si="516"/>
        <v>-0.15009228829964436</v>
      </c>
      <c r="CB141" s="318">
        <f t="shared" si="516"/>
        <v>-0.12190287413280476</v>
      </c>
      <c r="CC141" s="105">
        <f t="shared" si="490"/>
        <v>-552</v>
      </c>
      <c r="CD141" s="107">
        <f t="shared" si="517"/>
        <v>-4334</v>
      </c>
      <c r="CE141" s="106">
        <f t="shared" si="517"/>
        <v>-6813</v>
      </c>
      <c r="CF141" s="106">
        <f t="shared" si="517"/>
        <v>-6980</v>
      </c>
      <c r="CG141" s="106">
        <f t="shared" ref="CG141:CH141" si="518">SUM(CG136:CG140)</f>
        <v>-5876</v>
      </c>
      <c r="CH141" s="106">
        <f t="shared" si="518"/>
        <v>-6294</v>
      </c>
      <c r="CI141" s="106">
        <f t="shared" ref="CI141:CJ141" si="519">SUM(CI136:CI140)</f>
        <v>-6527</v>
      </c>
      <c r="CJ141" s="106">
        <f t="shared" si="519"/>
        <v>-5181</v>
      </c>
      <c r="CK141" s="106">
        <f t="shared" ref="CK141:CL141" si="520">SUM(CK136:CK140)</f>
        <v>-3494</v>
      </c>
      <c r="CL141" s="106">
        <f t="shared" si="520"/>
        <v>-3443</v>
      </c>
      <c r="CM141" s="106">
        <f t="shared" ref="CM141:CN141" si="521">SUM(CM136:CM140)</f>
        <v>-2687</v>
      </c>
      <c r="CN141" s="106">
        <f t="shared" si="521"/>
        <v>-2894</v>
      </c>
      <c r="CO141" s="106">
        <f t="shared" ref="CO141:CP141" si="522">SUM(CO136:CO140)</f>
        <v>-1803</v>
      </c>
      <c r="CP141" s="106">
        <f t="shared" si="522"/>
        <v>1460</v>
      </c>
      <c r="CQ141" s="106">
        <f t="shared" ref="CQ141:CR141" si="523">SUM(CQ136:CQ140)</f>
        <v>4448</v>
      </c>
      <c r="CR141" s="106">
        <f t="shared" si="523"/>
        <v>10858</v>
      </c>
      <c r="CS141" s="106">
        <f t="shared" ref="CS141" si="524">SUM(CS136:CS140)</f>
        <v>14847</v>
      </c>
      <c r="CT141" s="106">
        <f t="shared" ref="CT141:CU141" si="525">SUM(CT136:CT140)</f>
        <v>14702</v>
      </c>
      <c r="CU141" s="106">
        <f t="shared" si="525"/>
        <v>15033</v>
      </c>
      <c r="CV141" s="212">
        <f t="shared" ref="CV141:CW141" si="526">SUM(CV136:CV140)</f>
        <v>12263</v>
      </c>
      <c r="CW141" s="212">
        <f t="shared" si="526"/>
        <v>9448</v>
      </c>
      <c r="CX141" s="212">
        <f t="shared" ref="CX141:CY141" si="527">SUM(CX136:CX140)</f>
        <v>8196</v>
      </c>
      <c r="CY141" s="212">
        <f t="shared" si="527"/>
        <v>7135</v>
      </c>
      <c r="CZ141" s="212">
        <f t="shared" ref="CZ141:DA141" si="528">SUM(CZ136:CZ140)</f>
        <v>7094</v>
      </c>
      <c r="DA141" s="212">
        <f t="shared" si="528"/>
        <v>7634</v>
      </c>
      <c r="DB141" s="212">
        <f t="shared" ref="DB141" si="529">SUM(DB136:DB140)</f>
        <v>8941</v>
      </c>
      <c r="DC141" s="212">
        <f t="shared" ref="DC141" si="530">SUM(DC136:DC140)</f>
        <v>7326</v>
      </c>
      <c r="DD141" s="212">
        <f t="shared" ref="DD141:DE141" si="531">SUM(DD136:DD140)</f>
        <v>329</v>
      </c>
      <c r="DE141" s="212">
        <f t="shared" si="531"/>
        <v>-3278</v>
      </c>
      <c r="DF141" s="212">
        <f t="shared" ref="DF141:DG141" si="532">SUM(DF136:DF140)</f>
        <v>-2191</v>
      </c>
      <c r="DG141" s="212">
        <f t="shared" si="532"/>
        <v>-3334</v>
      </c>
      <c r="DH141" s="212">
        <f t="shared" ref="DH141" si="533">SUM(DH136:DH140)</f>
        <v>-2583</v>
      </c>
      <c r="DI141" s="347"/>
      <c r="DJ141" s="107">
        <f t="shared" si="517"/>
        <v>18606</v>
      </c>
    </row>
    <row r="142" spans="1:114" ht="15.75" thickTop="1" x14ac:dyDescent="0.2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87"/>
      <c r="AO142" s="87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309"/>
      <c r="BT142" s="309"/>
      <c r="BU142" s="309"/>
      <c r="BV142" s="309"/>
      <c r="BW142" s="421"/>
      <c r="BX142" s="421"/>
      <c r="BY142" s="421"/>
      <c r="BZ142" s="421"/>
      <c r="CA142" s="421"/>
      <c r="CB142" s="421"/>
      <c r="CC142" s="86"/>
      <c r="CD142" s="89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325"/>
      <c r="CW142" s="325"/>
      <c r="CX142" s="325"/>
      <c r="CY142" s="325"/>
      <c r="CZ142" s="325"/>
      <c r="DA142" s="325"/>
      <c r="DB142" s="325"/>
      <c r="DC142" s="325"/>
      <c r="DD142" s="325"/>
      <c r="DE142" s="325"/>
      <c r="DF142" s="325"/>
      <c r="DG142" s="325"/>
      <c r="DH142" s="325"/>
      <c r="DI142" s="348"/>
      <c r="DJ142" s="88"/>
    </row>
    <row r="143" spans="1:114" x14ac:dyDescent="0.25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58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25">
        <v>41536092</v>
      </c>
      <c r="V143" s="225">
        <v>33793292</v>
      </c>
      <c r="W143" s="225">
        <v>32735525</v>
      </c>
      <c r="X143" s="258">
        <v>37136728</v>
      </c>
      <c r="Y143" s="292">
        <v>44668886</v>
      </c>
      <c r="Z143" s="225">
        <v>43166544</v>
      </c>
      <c r="AA143" s="225">
        <v>35478218</v>
      </c>
      <c r="AB143" s="225">
        <v>30118069</v>
      </c>
      <c r="AC143" s="225">
        <v>27584991</v>
      </c>
      <c r="AD143" s="225">
        <v>31449587</v>
      </c>
      <c r="AE143" s="225">
        <v>44457923</v>
      </c>
      <c r="AF143" s="225">
        <v>43111533</v>
      </c>
      <c r="AG143" s="225">
        <v>45062869</v>
      </c>
      <c r="AH143" s="225">
        <v>35956617</v>
      </c>
      <c r="AI143" s="92">
        <v>30088634</v>
      </c>
      <c r="AJ143" s="367">
        <v>40246756</v>
      </c>
      <c r="AK143" s="91">
        <v>42645392</v>
      </c>
      <c r="AL143" s="92">
        <v>43712277</v>
      </c>
      <c r="AM143" s="92">
        <v>35721972</v>
      </c>
      <c r="AN143" s="92">
        <v>31698034</v>
      </c>
      <c r="AO143" s="92">
        <v>29908006</v>
      </c>
      <c r="AP143" s="225">
        <v>35569897</v>
      </c>
      <c r="AQ143" s="225">
        <v>44438871</v>
      </c>
      <c r="AR143" s="225">
        <v>51162530</v>
      </c>
      <c r="AS143" s="225">
        <v>44953773</v>
      </c>
      <c r="AT143" s="225">
        <v>34828660</v>
      </c>
      <c r="AU143" s="92"/>
      <c r="AV143" s="367"/>
      <c r="AW143" s="406">
        <f t="shared" ref="AW143:BF148" si="534">IF(ISERROR((O143-C143)/C143)=TRUE,0,(O143-C143)/C143)</f>
        <v>2.4757769505999689E-2</v>
      </c>
      <c r="AX143" s="190">
        <f t="shared" si="534"/>
        <v>0.19965691715384098</v>
      </c>
      <c r="AY143" s="191">
        <f t="shared" si="534"/>
        <v>0.26662426052053101</v>
      </c>
      <c r="AZ143" s="191">
        <f t="shared" si="534"/>
        <v>8.1759055010775211E-2</v>
      </c>
      <c r="BA143" s="191">
        <f t="shared" si="534"/>
        <v>0.41882986522603805</v>
      </c>
      <c r="BB143" s="191">
        <f t="shared" si="534"/>
        <v>0.3009593476614556</v>
      </c>
      <c r="BC143" s="191">
        <f t="shared" si="534"/>
        <v>0.13685519508777041</v>
      </c>
      <c r="BD143" s="191">
        <f t="shared" si="534"/>
        <v>0.1667098041975254</v>
      </c>
      <c r="BE143" s="191">
        <f t="shared" si="534"/>
        <v>0.13490503840889895</v>
      </c>
      <c r="BF143" s="191">
        <f t="shared" si="534"/>
        <v>4.6477552133941585E-2</v>
      </c>
      <c r="BG143" s="191">
        <f t="shared" ref="BG143:BP148" si="535">IF(ISERROR((Y143-M143)/M143)=TRUE,0,(Y143-M143)/M143)</f>
        <v>0.11366815591314687</v>
      </c>
      <c r="BH143" s="191">
        <f t="shared" si="535"/>
        <v>0.22405045282165773</v>
      </c>
      <c r="BI143" s="191">
        <f t="shared" si="535"/>
        <v>0.1183997668033232</v>
      </c>
      <c r="BJ143" s="191">
        <f t="shared" si="535"/>
        <v>-1.9653847916559251E-2</v>
      </c>
      <c r="BK143" s="191">
        <f t="shared" si="535"/>
        <v>-0.10059615968617985</v>
      </c>
      <c r="BL143" s="191">
        <f t="shared" si="535"/>
        <v>3.6439107018702913E-2</v>
      </c>
      <c r="BM143" s="191">
        <f t="shared" si="535"/>
        <v>-0.11315064739636115</v>
      </c>
      <c r="BN143" s="191">
        <f t="shared" si="535"/>
        <v>-0.23711149147416141</v>
      </c>
      <c r="BO143" s="191">
        <f t="shared" si="535"/>
        <v>8.4908734312318074E-2</v>
      </c>
      <c r="BP143" s="314">
        <f t="shared" si="535"/>
        <v>6.4016403018681931E-2</v>
      </c>
      <c r="BQ143" s="314">
        <f t="shared" ref="BQ143:BR148" si="536">IF(ISERROR((AI143-W143)/W143)=TRUE,0,(AI143-W143)/W143)</f>
        <v>-8.0856836724017708E-2</v>
      </c>
      <c r="BR143" s="314">
        <f t="shared" si="536"/>
        <v>8.3745342346800186E-2</v>
      </c>
      <c r="BS143" s="314">
        <f t="shared" ref="BS143:CB148" si="537">IF(ISERROR((AK143-Y143)/Y143)=TRUE,0,(AK143-Y143)/Y143)</f>
        <v>-4.5299853683389374E-2</v>
      </c>
      <c r="BT143" s="314">
        <f t="shared" si="537"/>
        <v>1.2642499246638786E-2</v>
      </c>
      <c r="BU143" s="314">
        <f t="shared" si="537"/>
        <v>6.8705254587476741E-3</v>
      </c>
      <c r="BV143" s="314">
        <f t="shared" si="537"/>
        <v>5.2459040451763361E-2</v>
      </c>
      <c r="BW143" s="380">
        <f t="shared" si="537"/>
        <v>8.4213005543485583E-2</v>
      </c>
      <c r="BX143" s="380">
        <f t="shared" si="537"/>
        <v>0.13101316719993811</v>
      </c>
      <c r="BY143" s="380">
        <f t="shared" si="537"/>
        <v>-4.2854003773410646E-4</v>
      </c>
      <c r="BZ143" s="380">
        <f t="shared" si="537"/>
        <v>0.18674810288003443</v>
      </c>
      <c r="CA143" s="380">
        <f t="shared" si="537"/>
        <v>-2.4209732407406196E-3</v>
      </c>
      <c r="CB143" s="380">
        <f t="shared" si="537"/>
        <v>-3.1369942283502365E-2</v>
      </c>
      <c r="CC143" s="91">
        <f>O143-C143</f>
        <v>766399.16999999806</v>
      </c>
      <c r="CD143" s="61">
        <f>P143-D143</f>
        <v>5112990.3599999994</v>
      </c>
      <c r="CE143" s="62">
        <f>Q143-E143</f>
        <v>6456095.870000001</v>
      </c>
      <c r="CF143" s="62">
        <f>R143-F143</f>
        <v>2293382.4200000018</v>
      </c>
      <c r="CG143" s="62">
        <f>S143-G143</f>
        <v>14798123.130000003</v>
      </c>
      <c r="CH143" s="62">
        <f>T143-H143</f>
        <v>13073037.409999996</v>
      </c>
      <c r="CI143" s="62">
        <f>U143-I143</f>
        <v>5000135.4600000009</v>
      </c>
      <c r="CJ143" s="62">
        <f>V143-J143</f>
        <v>4828684.1099999994</v>
      </c>
      <c r="CK143" s="62">
        <f>W143-K143</f>
        <v>3891239.4499999993</v>
      </c>
      <c r="CL143" s="62">
        <f>X143-L143</f>
        <v>1649365.7299999967</v>
      </c>
      <c r="CM143" s="62">
        <f>Y143-M143</f>
        <v>4559194.6499999985</v>
      </c>
      <c r="CN143" s="62">
        <f>Z143-N143</f>
        <v>7901213.3100000024</v>
      </c>
      <c r="CO143" s="62">
        <f>AA143-O143</f>
        <v>3755913.4600000009</v>
      </c>
      <c r="CP143" s="62">
        <f>AB143-P143</f>
        <v>-603803</v>
      </c>
      <c r="CQ143" s="62">
        <f>AC143-Q143</f>
        <v>-3085315</v>
      </c>
      <c r="CR143" s="62">
        <f>AD143-R143</f>
        <v>1105704</v>
      </c>
      <c r="CS143" s="62">
        <f>AE143-S143</f>
        <v>-5672263</v>
      </c>
      <c r="CT143" s="62">
        <f>AF143-T143</f>
        <v>-13399389</v>
      </c>
      <c r="CU143" s="62">
        <f>AG143-U143</f>
        <v>3526777</v>
      </c>
      <c r="CV143" s="333">
        <f>AH143-V143</f>
        <v>2163325</v>
      </c>
      <c r="CW143" s="333">
        <f>AI143-W143</f>
        <v>-2646891</v>
      </c>
      <c r="CX143" s="331">
        <f>AJ143-X143</f>
        <v>3110028</v>
      </c>
      <c r="CY143" s="331">
        <f>AK143-Y143</f>
        <v>-2023494</v>
      </c>
      <c r="CZ143" s="331">
        <f>AL143-Z143</f>
        <v>545733</v>
      </c>
      <c r="DA143" s="331">
        <f>AM143-AA143</f>
        <v>243754</v>
      </c>
      <c r="DB143" s="331">
        <f>AN143-AB143</f>
        <v>1579965</v>
      </c>
      <c r="DC143" s="331">
        <f>AO143-AC143</f>
        <v>2323015</v>
      </c>
      <c r="DD143" s="331">
        <f>AP143-AD143</f>
        <v>4120310</v>
      </c>
      <c r="DE143" s="331">
        <f>AQ143-AE143</f>
        <v>-19052</v>
      </c>
      <c r="DF143" s="331">
        <f>AR143-AF143</f>
        <v>8050997</v>
      </c>
      <c r="DG143" s="331">
        <f>AS143-AG143</f>
        <v>-109096</v>
      </c>
      <c r="DH143" s="331">
        <f>AT143-AH143</f>
        <v>-1127957</v>
      </c>
      <c r="DI143" s="348"/>
      <c r="DJ143" s="60">
        <f>IF(ISERROR(GETPIVOTDATA("VALUE",'CSS WK pvt'!$J$2,"DT_FILE",DJ$8,"COMMODITY",DJ$6,"TRIM_CAT",TRIM(B143),"TRIM_LINE",A142))=TRUE,0,GETPIVOTDATA("VALUE",'CSS WK pvt'!$J$2,"DT_FILE",DJ$8,"COMMODITY",DJ$6,"TRIM_CAT",TRIM(B143),"TRIM_LINE",A142))</f>
        <v>34828660</v>
      </c>
    </row>
    <row r="144" spans="1:114" x14ac:dyDescent="0.25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58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25">
        <v>2628614</v>
      </c>
      <c r="V144" s="225">
        <v>1834067</v>
      </c>
      <c r="W144" s="225">
        <v>1958285</v>
      </c>
      <c r="X144" s="258">
        <v>1987452</v>
      </c>
      <c r="Y144" s="292">
        <v>2773896</v>
      </c>
      <c r="Z144" s="225">
        <v>2754881</v>
      </c>
      <c r="AA144" s="225">
        <v>2397289</v>
      </c>
      <c r="AB144" s="225">
        <v>2041990</v>
      </c>
      <c r="AC144" s="225">
        <v>1867966</v>
      </c>
      <c r="AD144" s="225">
        <v>1895217</v>
      </c>
      <c r="AE144" s="225">
        <v>2936391</v>
      </c>
      <c r="AF144" s="225">
        <v>2212175</v>
      </c>
      <c r="AG144" s="225">
        <v>2253602</v>
      </c>
      <c r="AH144" s="225">
        <v>1913348</v>
      </c>
      <c r="AI144" s="92">
        <v>1817978</v>
      </c>
      <c r="AJ144" s="367">
        <v>2425722</v>
      </c>
      <c r="AK144" s="91">
        <v>2793628</v>
      </c>
      <c r="AL144" s="92">
        <v>3102566</v>
      </c>
      <c r="AM144" s="92">
        <v>2700340</v>
      </c>
      <c r="AN144" s="92">
        <v>2543914</v>
      </c>
      <c r="AO144" s="92">
        <v>2255703</v>
      </c>
      <c r="AP144" s="225">
        <v>2493896</v>
      </c>
      <c r="AQ144" s="225">
        <v>3229497</v>
      </c>
      <c r="AR144" s="225">
        <v>3684916</v>
      </c>
      <c r="AS144" s="225">
        <v>2983034</v>
      </c>
      <c r="AT144" s="225">
        <v>1749418</v>
      </c>
      <c r="AU144" s="92"/>
      <c r="AV144" s="367"/>
      <c r="AW144" s="406">
        <f t="shared" si="534"/>
        <v>-0.13329190072119804</v>
      </c>
      <c r="AX144" s="190">
        <f t="shared" si="534"/>
        <v>3.7577569483236178E-2</v>
      </c>
      <c r="AY144" s="191">
        <f t="shared" si="534"/>
        <v>6.6536743707655915E-2</v>
      </c>
      <c r="AZ144" s="191">
        <f t="shared" si="534"/>
        <v>-7.008045931213408E-2</v>
      </c>
      <c r="BA144" s="191">
        <f t="shared" si="534"/>
        <v>0.28715633105536448</v>
      </c>
      <c r="BB144" s="191">
        <f t="shared" si="534"/>
        <v>0.12496018221709884</v>
      </c>
      <c r="BC144" s="191">
        <f t="shared" si="534"/>
        <v>-9.5390161551668004E-3</v>
      </c>
      <c r="BD144" s="191">
        <f t="shared" si="534"/>
        <v>-0.18428301189461388</v>
      </c>
      <c r="BE144" s="191">
        <f t="shared" si="534"/>
        <v>-0.13703480623123376</v>
      </c>
      <c r="BF144" s="191">
        <f t="shared" si="534"/>
        <v>-0.27386466345269522</v>
      </c>
      <c r="BG144" s="191">
        <f t="shared" si="535"/>
        <v>-0.10198250556837857</v>
      </c>
      <c r="BH144" s="191">
        <f t="shared" si="535"/>
        <v>0.11103076122957518</v>
      </c>
      <c r="BI144" s="191">
        <f t="shared" si="535"/>
        <v>7.3609582217959255E-2</v>
      </c>
      <c r="BJ144" s="191">
        <f t="shared" si="535"/>
        <v>-8.3187863898078002E-2</v>
      </c>
      <c r="BK144" s="191">
        <f t="shared" si="535"/>
        <v>-0.11268110090348568</v>
      </c>
      <c r="BL144" s="191">
        <f t="shared" si="535"/>
        <v>-2.7490890505959847E-2</v>
      </c>
      <c r="BM144" s="191">
        <f t="shared" si="535"/>
        <v>-2.6921458230465631E-2</v>
      </c>
      <c r="BN144" s="191">
        <f t="shared" si="535"/>
        <v>-0.34902925634830184</v>
      </c>
      <c r="BO144" s="191">
        <f t="shared" si="535"/>
        <v>-0.14266529813810624</v>
      </c>
      <c r="BP144" s="314">
        <f t="shared" si="535"/>
        <v>4.3226883205466318E-2</v>
      </c>
      <c r="BQ144" s="314">
        <f t="shared" si="536"/>
        <v>-7.1647895990624447E-2</v>
      </c>
      <c r="BR144" s="314">
        <f t="shared" si="536"/>
        <v>0.22051853327778481</v>
      </c>
      <c r="BS144" s="314">
        <f t="shared" si="537"/>
        <v>7.1134606344289766E-3</v>
      </c>
      <c r="BT144" s="314">
        <f t="shared" si="537"/>
        <v>0.1262069033108871</v>
      </c>
      <c r="BU144" s="314">
        <f t="shared" si="537"/>
        <v>0.12641404519855554</v>
      </c>
      <c r="BV144" s="314">
        <f t="shared" si="537"/>
        <v>0.24580139961508138</v>
      </c>
      <c r="BW144" s="380">
        <f t="shared" si="537"/>
        <v>0.20757176522484885</v>
      </c>
      <c r="BX144" s="380">
        <f t="shared" si="537"/>
        <v>0.315889420578224</v>
      </c>
      <c r="BY144" s="380">
        <f t="shared" si="537"/>
        <v>9.9818450608246651E-2</v>
      </c>
      <c r="BZ144" s="380">
        <f t="shared" si="537"/>
        <v>0.66574344253958206</v>
      </c>
      <c r="CA144" s="380">
        <f t="shared" si="537"/>
        <v>0.32367383415527673</v>
      </c>
      <c r="CB144" s="380">
        <f t="shared" si="537"/>
        <v>-8.5677043590606627E-2</v>
      </c>
      <c r="CC144" s="91">
        <f>O144-C144</f>
        <v>-343403.65999999968</v>
      </c>
      <c r="CD144" s="61">
        <f>P144-D144</f>
        <v>80664.299999999814</v>
      </c>
      <c r="CE144" s="62">
        <f>Q144-E144</f>
        <v>131333.33000000007</v>
      </c>
      <c r="CF144" s="62">
        <f>R144-F144</f>
        <v>-146864.5</v>
      </c>
      <c r="CG144" s="62">
        <f>S144-G144</f>
        <v>673213.91999999993</v>
      </c>
      <c r="CH144" s="62">
        <f>T144-H144</f>
        <v>377478.75</v>
      </c>
      <c r="CI144" s="62">
        <f>U144-I144</f>
        <v>-25315.879999999888</v>
      </c>
      <c r="CJ144" s="62">
        <f>V144-J144</f>
        <v>-414343.93999999994</v>
      </c>
      <c r="CK144" s="62">
        <f>W144-K144</f>
        <v>-310966.43000000017</v>
      </c>
      <c r="CL144" s="62">
        <f>X144-L144</f>
        <v>-749574.9700000002</v>
      </c>
      <c r="CM144" s="62">
        <f>Y144-M144</f>
        <v>-315014.87000000011</v>
      </c>
      <c r="CN144" s="62">
        <f>Z144-N144</f>
        <v>275308.79000000004</v>
      </c>
      <c r="CO144" s="62">
        <f>AA144-O144</f>
        <v>164364.62999999989</v>
      </c>
      <c r="CP144" s="62">
        <f>AB144-P144</f>
        <v>-185282</v>
      </c>
      <c r="CQ144" s="62">
        <f>AC144-Q144</f>
        <v>-237214</v>
      </c>
      <c r="CR144" s="62">
        <f>AD144-R144</f>
        <v>-53574</v>
      </c>
      <c r="CS144" s="62">
        <f>AE144-S144</f>
        <v>-81239</v>
      </c>
      <c r="CT144" s="62">
        <f>AF144-T144</f>
        <v>-1186096</v>
      </c>
      <c r="CU144" s="62">
        <f>AG144-U144</f>
        <v>-375012</v>
      </c>
      <c r="CV144" s="333">
        <f>AH144-V144</f>
        <v>79281</v>
      </c>
      <c r="CW144" s="333">
        <f>AI144-W144</f>
        <v>-140307</v>
      </c>
      <c r="CX144" s="331">
        <f>AJ144-X144</f>
        <v>438270</v>
      </c>
      <c r="CY144" s="331">
        <f>AK144-Y144</f>
        <v>19732</v>
      </c>
      <c r="CZ144" s="331">
        <f>AL144-Z144</f>
        <v>347685</v>
      </c>
      <c r="DA144" s="331">
        <f>AM144-AA144</f>
        <v>303051</v>
      </c>
      <c r="DB144" s="331">
        <f>AN144-AB144</f>
        <v>501924</v>
      </c>
      <c r="DC144" s="331">
        <f>AO144-AC144</f>
        <v>387737</v>
      </c>
      <c r="DD144" s="331">
        <f>AP144-AD144</f>
        <v>598679</v>
      </c>
      <c r="DE144" s="331">
        <f>AQ144-AE144</f>
        <v>293106</v>
      </c>
      <c r="DF144" s="331">
        <f>AR144-AF144</f>
        <v>1472741</v>
      </c>
      <c r="DG144" s="331">
        <f>AS144-AG144</f>
        <v>729432</v>
      </c>
      <c r="DH144" s="331">
        <f>AT144-AH144</f>
        <v>-163930</v>
      </c>
      <c r="DI144" s="348"/>
      <c r="DJ144" s="60">
        <f>IF(ISERROR(GETPIVOTDATA("VALUE",'CSS WK pvt'!$J$2,"DT_FILE",DJ$8,"COMMODITY",DJ$6,"TRIM_CAT",TRIM(B144),"TRIM_LINE",A142))=TRUE,0,GETPIVOTDATA("VALUE",'CSS WK pvt'!$J$2,"DT_FILE",DJ$8,"COMMODITY",DJ$6,"TRIM_CAT",TRIM(B144),"TRIM_LINE",A142))</f>
        <v>1749418</v>
      </c>
    </row>
    <row r="145" spans="1:114" x14ac:dyDescent="0.25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58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25">
        <v>7607765</v>
      </c>
      <c r="V145" s="225">
        <v>6630870</v>
      </c>
      <c r="W145" s="225">
        <v>6610177</v>
      </c>
      <c r="X145" s="258">
        <v>7379405</v>
      </c>
      <c r="Y145" s="292">
        <v>8562049</v>
      </c>
      <c r="Z145" s="225">
        <v>8943522</v>
      </c>
      <c r="AA145" s="225">
        <v>7587101</v>
      </c>
      <c r="AB145" s="225">
        <v>6720670</v>
      </c>
      <c r="AC145" s="225">
        <v>6101365</v>
      </c>
      <c r="AD145" s="225">
        <v>6646181</v>
      </c>
      <c r="AE145" s="225">
        <v>8113822</v>
      </c>
      <c r="AF145" s="225">
        <v>7839958</v>
      </c>
      <c r="AG145" s="225">
        <v>8433365</v>
      </c>
      <c r="AH145" s="225">
        <v>7713776</v>
      </c>
      <c r="AI145" s="92">
        <v>6904720</v>
      </c>
      <c r="AJ145" s="367">
        <v>8423273</v>
      </c>
      <c r="AK145" s="91">
        <v>8882843</v>
      </c>
      <c r="AL145" s="92">
        <v>9438545</v>
      </c>
      <c r="AM145" s="92">
        <v>7634790</v>
      </c>
      <c r="AN145" s="92">
        <v>7347136</v>
      </c>
      <c r="AO145" s="92">
        <v>6890344</v>
      </c>
      <c r="AP145" s="225">
        <v>7561742</v>
      </c>
      <c r="AQ145" s="225">
        <v>8284991</v>
      </c>
      <c r="AR145" s="225">
        <v>9753719</v>
      </c>
      <c r="AS145" s="225">
        <v>9359107</v>
      </c>
      <c r="AT145" s="225">
        <v>7998817</v>
      </c>
      <c r="AU145" s="92"/>
      <c r="AV145" s="367"/>
      <c r="AW145" s="406">
        <f t="shared" si="534"/>
        <v>-2.965884257537171E-2</v>
      </c>
      <c r="AX145" s="190">
        <f t="shared" si="534"/>
        <v>5.3510540210886373E-2</v>
      </c>
      <c r="AY145" s="191">
        <f t="shared" si="534"/>
        <v>-1.4185078086859275E-3</v>
      </c>
      <c r="AZ145" s="191">
        <f t="shared" si="534"/>
        <v>-7.7624818333367512E-2</v>
      </c>
      <c r="BA145" s="191">
        <f t="shared" si="534"/>
        <v>0.11665852881351209</v>
      </c>
      <c r="BB145" s="191">
        <f t="shared" si="534"/>
        <v>0.14885276865500718</v>
      </c>
      <c r="BC145" s="191">
        <f t="shared" si="534"/>
        <v>1.0482632051622903E-2</v>
      </c>
      <c r="BD145" s="191">
        <f t="shared" si="534"/>
        <v>2.7873106011533162E-2</v>
      </c>
      <c r="BE145" s="191">
        <f t="shared" si="534"/>
        <v>4.2180922603875536E-2</v>
      </c>
      <c r="BF145" s="191">
        <f t="shared" si="534"/>
        <v>-3.8054751919619434E-2</v>
      </c>
      <c r="BG145" s="191">
        <f t="shared" si="535"/>
        <v>2.3589704365206753E-2</v>
      </c>
      <c r="BH145" s="191">
        <f t="shared" si="535"/>
        <v>0.14196445862421975</v>
      </c>
      <c r="BI145" s="191">
        <f t="shared" si="535"/>
        <v>5.2129777974312064E-2</v>
      </c>
      <c r="BJ145" s="191">
        <f t="shared" si="535"/>
        <v>-2.7051074436780984E-2</v>
      </c>
      <c r="BK145" s="191">
        <f t="shared" si="535"/>
        <v>4.0411631177809881E-2</v>
      </c>
      <c r="BL145" s="191">
        <f t="shared" si="535"/>
        <v>0.11713626237161939</v>
      </c>
      <c r="BM145" s="191">
        <f t="shared" si="535"/>
        <v>1.535911389265489E-2</v>
      </c>
      <c r="BN145" s="191">
        <f t="shared" si="535"/>
        <v>-0.13592920400798741</v>
      </c>
      <c r="BO145" s="191">
        <f t="shared" si="535"/>
        <v>0.10852070220360381</v>
      </c>
      <c r="BP145" s="314">
        <f t="shared" si="535"/>
        <v>0.16331280812321761</v>
      </c>
      <c r="BQ145" s="314">
        <f t="shared" si="536"/>
        <v>4.4559018616294237E-2</v>
      </c>
      <c r="BR145" s="314">
        <f t="shared" si="536"/>
        <v>0.1414569331809272</v>
      </c>
      <c r="BS145" s="314">
        <f t="shared" si="537"/>
        <v>3.7466966143267812E-2</v>
      </c>
      <c r="BT145" s="314">
        <f t="shared" si="537"/>
        <v>5.5349894594098385E-2</v>
      </c>
      <c r="BU145" s="314">
        <f t="shared" si="537"/>
        <v>6.2855364651136182E-3</v>
      </c>
      <c r="BV145" s="314">
        <f t="shared" si="537"/>
        <v>9.3214813404020727E-2</v>
      </c>
      <c r="BW145" s="380">
        <f t="shared" si="537"/>
        <v>0.12931188348836695</v>
      </c>
      <c r="BX145" s="380">
        <f t="shared" si="537"/>
        <v>0.13775745800483014</v>
      </c>
      <c r="BY145" s="380">
        <f t="shared" si="537"/>
        <v>2.1095976717260989E-2</v>
      </c>
      <c r="BZ145" s="380">
        <f t="shared" si="537"/>
        <v>0.24410347606454014</v>
      </c>
      <c r="CA145" s="380">
        <f t="shared" si="537"/>
        <v>0.10977136647115357</v>
      </c>
      <c r="CB145" s="380">
        <f t="shared" si="537"/>
        <v>3.6952200841714876E-2</v>
      </c>
      <c r="CC145" s="91">
        <f>O145-C145</f>
        <v>-220412.54000000004</v>
      </c>
      <c r="CD145" s="61">
        <f>P145-D145</f>
        <v>350851.20999999996</v>
      </c>
      <c r="CE145" s="62">
        <f>Q145-E145</f>
        <v>-8330.480000000447</v>
      </c>
      <c r="CF145" s="62">
        <f>R145-F145</f>
        <v>-500678.5700000003</v>
      </c>
      <c r="CG145" s="62">
        <f>S145-G145</f>
        <v>834837.4299999997</v>
      </c>
      <c r="CH145" s="62">
        <f>T145-H145</f>
        <v>1175592.8899999997</v>
      </c>
      <c r="CI145" s="62">
        <f>U145-I145</f>
        <v>78922.089999999851</v>
      </c>
      <c r="CJ145" s="62">
        <f>V145-J145</f>
        <v>179811.04999999981</v>
      </c>
      <c r="CK145" s="62">
        <f>W145-K145</f>
        <v>267538.34999999963</v>
      </c>
      <c r="CL145" s="62">
        <f>X145-L145</f>
        <v>-291930.78000000026</v>
      </c>
      <c r="CM145" s="62">
        <f>Y145-M145</f>
        <v>197321.45000000019</v>
      </c>
      <c r="CN145" s="62">
        <f>Z145-N145</f>
        <v>1111822.92</v>
      </c>
      <c r="CO145" s="62">
        <f>AA145-O145</f>
        <v>375917.40000000037</v>
      </c>
      <c r="CP145" s="62">
        <f>AB145-P145</f>
        <v>-186856</v>
      </c>
      <c r="CQ145" s="62">
        <f>AC145-Q145</f>
        <v>236989</v>
      </c>
      <c r="CR145" s="62">
        <f>AD145-R145</f>
        <v>696879</v>
      </c>
      <c r="CS145" s="62">
        <f>AE145-S145</f>
        <v>122736</v>
      </c>
      <c r="CT145" s="62">
        <f>AF145-T145</f>
        <v>-1233324</v>
      </c>
      <c r="CU145" s="62">
        <f>AG145-U145</f>
        <v>825600</v>
      </c>
      <c r="CV145" s="333">
        <f>AH145-V145</f>
        <v>1082906</v>
      </c>
      <c r="CW145" s="333">
        <f>AI145-W145</f>
        <v>294543</v>
      </c>
      <c r="CX145" s="331">
        <f>AJ145-X145</f>
        <v>1043868</v>
      </c>
      <c r="CY145" s="331">
        <f>AK145-Y145</f>
        <v>320794</v>
      </c>
      <c r="CZ145" s="331">
        <f>AL145-Z145</f>
        <v>495023</v>
      </c>
      <c r="DA145" s="331">
        <f>AM145-AA145</f>
        <v>47689</v>
      </c>
      <c r="DB145" s="331">
        <f>AN145-AB145</f>
        <v>626466</v>
      </c>
      <c r="DC145" s="331">
        <f>AO145-AC145</f>
        <v>788979</v>
      </c>
      <c r="DD145" s="331">
        <f>AP145-AD145</f>
        <v>915561</v>
      </c>
      <c r="DE145" s="331">
        <f>AQ145-AE145</f>
        <v>171169</v>
      </c>
      <c r="DF145" s="331">
        <f>AR145-AF145</f>
        <v>1913761</v>
      </c>
      <c r="DG145" s="331">
        <f>AS145-AG145</f>
        <v>925742</v>
      </c>
      <c r="DH145" s="331">
        <f>AT145-AH145</f>
        <v>285041</v>
      </c>
      <c r="DI145" s="348"/>
      <c r="DJ145" s="60">
        <f>IF(ISERROR(GETPIVOTDATA("VALUE",'CSS WK pvt'!$J$2,"DT_FILE",DJ$8,"COMMODITY",DJ$6,"TRIM_CAT",TRIM(B145),"TRIM_LINE",A142))=TRUE,0,GETPIVOTDATA("VALUE",'CSS WK pvt'!$J$2,"DT_FILE",DJ$8,"COMMODITY",DJ$6,"TRIM_CAT",TRIM(B145),"TRIM_LINE",A142))</f>
        <v>7998817</v>
      </c>
    </row>
    <row r="146" spans="1:114" x14ac:dyDescent="0.25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58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25">
        <v>12477860</v>
      </c>
      <c r="V146" s="225">
        <v>11517227</v>
      </c>
      <c r="W146" s="225">
        <v>10751479</v>
      </c>
      <c r="X146" s="258">
        <v>13013124</v>
      </c>
      <c r="Y146" s="292">
        <v>13508835</v>
      </c>
      <c r="Z146" s="225">
        <v>15187761</v>
      </c>
      <c r="AA146" s="225">
        <v>12859011</v>
      </c>
      <c r="AB146" s="225">
        <v>11333506</v>
      </c>
      <c r="AC146" s="225">
        <v>10743272</v>
      </c>
      <c r="AD146" s="225">
        <v>11877011</v>
      </c>
      <c r="AE146" s="225">
        <v>13940579</v>
      </c>
      <c r="AF146" s="225">
        <v>12771668</v>
      </c>
      <c r="AG146" s="225">
        <v>13901535</v>
      </c>
      <c r="AH146" s="225">
        <v>18758288</v>
      </c>
      <c r="AI146" s="92">
        <v>12780039</v>
      </c>
      <c r="AJ146" s="367">
        <v>13692645</v>
      </c>
      <c r="AK146" s="91">
        <v>13617760</v>
      </c>
      <c r="AL146" s="92">
        <v>14981972</v>
      </c>
      <c r="AM146" s="92">
        <v>12396258</v>
      </c>
      <c r="AN146" s="92">
        <v>12244064</v>
      </c>
      <c r="AO146" s="92">
        <v>12228036</v>
      </c>
      <c r="AP146" s="225">
        <v>11986651</v>
      </c>
      <c r="AQ146" s="225">
        <v>12960732</v>
      </c>
      <c r="AR146" s="225">
        <v>15407785</v>
      </c>
      <c r="AS146" s="225">
        <v>14442569</v>
      </c>
      <c r="AT146" s="225">
        <v>16206507</v>
      </c>
      <c r="AU146" s="92"/>
      <c r="AV146" s="367"/>
      <c r="AW146" s="406">
        <f t="shared" si="534"/>
        <v>-8.2827037217442417E-2</v>
      </c>
      <c r="AX146" s="190">
        <f t="shared" si="534"/>
        <v>3.9370300786644087E-2</v>
      </c>
      <c r="AY146" s="191">
        <f t="shared" si="534"/>
        <v>-1.337852910267822E-2</v>
      </c>
      <c r="AZ146" s="191">
        <f t="shared" si="534"/>
        <v>-1.7602098528785425E-2</v>
      </c>
      <c r="BA146" s="191">
        <f t="shared" si="534"/>
        <v>6.1320283244607802E-2</v>
      </c>
      <c r="BB146" s="191">
        <f t="shared" si="534"/>
        <v>0.29777001166021838</v>
      </c>
      <c r="BC146" s="191">
        <f t="shared" si="534"/>
        <v>1.197106509178052E-2</v>
      </c>
      <c r="BD146" s="191">
        <f t="shared" si="534"/>
        <v>2.7531161380529794E-2</v>
      </c>
      <c r="BE146" s="191">
        <f t="shared" si="534"/>
        <v>1.7439058766182642E-2</v>
      </c>
      <c r="BF146" s="191">
        <f t="shared" si="534"/>
        <v>4.6794611587395098E-2</v>
      </c>
      <c r="BG146" s="191">
        <f t="shared" si="535"/>
        <v>-1.1946086354136227E-2</v>
      </c>
      <c r="BH146" s="191">
        <f t="shared" si="535"/>
        <v>0.17487850079492945</v>
      </c>
      <c r="BI146" s="191">
        <f t="shared" si="535"/>
        <v>9.8119081436018787E-2</v>
      </c>
      <c r="BJ146" s="191">
        <f t="shared" si="535"/>
        <v>-6.3307208542904822E-2</v>
      </c>
      <c r="BK146" s="191">
        <f t="shared" si="535"/>
        <v>7.2415864454947777E-3</v>
      </c>
      <c r="BL146" s="191">
        <f t="shared" si="535"/>
        <v>6.5382414254600771E-2</v>
      </c>
      <c r="BM146" s="191">
        <f t="shared" si="535"/>
        <v>9.1795684171507561E-2</v>
      </c>
      <c r="BN146" s="191">
        <f t="shared" si="535"/>
        <v>-0.21444837490164972</v>
      </c>
      <c r="BO146" s="191">
        <f t="shared" si="535"/>
        <v>0.11409608698927541</v>
      </c>
      <c r="BP146" s="314">
        <f t="shared" si="535"/>
        <v>0.62871566219889563</v>
      </c>
      <c r="BQ146" s="314">
        <f t="shared" si="536"/>
        <v>0.18867729732811644</v>
      </c>
      <c r="BR146" s="314">
        <f t="shared" si="536"/>
        <v>5.2218129943278797E-2</v>
      </c>
      <c r="BS146" s="314">
        <f t="shared" si="537"/>
        <v>8.0632415748656348E-3</v>
      </c>
      <c r="BT146" s="314">
        <f t="shared" si="537"/>
        <v>-1.3549660150696341E-2</v>
      </c>
      <c r="BU146" s="314">
        <f t="shared" si="537"/>
        <v>-3.5986671136683843E-2</v>
      </c>
      <c r="BV146" s="314">
        <f t="shared" si="537"/>
        <v>8.0342128905212556E-2</v>
      </c>
      <c r="BW146" s="380">
        <f t="shared" si="537"/>
        <v>0.13820407786380165</v>
      </c>
      <c r="BX146" s="380">
        <f t="shared" si="537"/>
        <v>9.2312788124891011E-3</v>
      </c>
      <c r="BY146" s="380">
        <f t="shared" si="537"/>
        <v>-7.0287396240859154E-2</v>
      </c>
      <c r="BZ146" s="380">
        <f t="shared" si="537"/>
        <v>0.20640350187618406</v>
      </c>
      <c r="CA146" s="380">
        <f t="shared" si="537"/>
        <v>3.891901146168391E-2</v>
      </c>
      <c r="CB146" s="380">
        <f t="shared" si="537"/>
        <v>-0.13603485563288079</v>
      </c>
      <c r="CC146" s="91">
        <f>O146-C146</f>
        <v>-1057496.6800000016</v>
      </c>
      <c r="CD146" s="61">
        <f>P146-D146</f>
        <v>458316.53999999911</v>
      </c>
      <c r="CE146" s="62">
        <f>Q146-E146</f>
        <v>-144630.77999999933</v>
      </c>
      <c r="CF146" s="62">
        <f>R146-F146</f>
        <v>-199746.25999999978</v>
      </c>
      <c r="CG146" s="62">
        <f>S146-G146</f>
        <v>737729.46000000089</v>
      </c>
      <c r="CH146" s="62">
        <f>T146-H146</f>
        <v>3730406.0999999996</v>
      </c>
      <c r="CI146" s="62">
        <f>U146-I146</f>
        <v>147606.26999999955</v>
      </c>
      <c r="CJ146" s="62">
        <f>V146-J146</f>
        <v>308586.88000000082</v>
      </c>
      <c r="CK146" s="62">
        <f>W146-K146</f>
        <v>184281.97000000067</v>
      </c>
      <c r="CL146" s="62">
        <f>X146-L146</f>
        <v>581722.59999999963</v>
      </c>
      <c r="CM146" s="62">
        <f>Y146-M146</f>
        <v>-163328.84999999963</v>
      </c>
      <c r="CN146" s="62">
        <f>Z146-N146</f>
        <v>2260670.25</v>
      </c>
      <c r="CO146" s="62">
        <f>AA146-O146</f>
        <v>1148977.7100000009</v>
      </c>
      <c r="CP146" s="62">
        <f>AB146-P146</f>
        <v>-765985</v>
      </c>
      <c r="CQ146" s="62">
        <f>AC146-Q146</f>
        <v>77239</v>
      </c>
      <c r="CR146" s="62">
        <f>AD146-R146</f>
        <v>728891</v>
      </c>
      <c r="CS146" s="62">
        <f>AE146-S146</f>
        <v>1172092</v>
      </c>
      <c r="CT146" s="62">
        <f>AF146-T146</f>
        <v>-3486548</v>
      </c>
      <c r="CU146" s="62">
        <f>AG146-U146</f>
        <v>1423675</v>
      </c>
      <c r="CV146" s="333">
        <f>AH146-V146</f>
        <v>7241061</v>
      </c>
      <c r="CW146" s="333">
        <f>AI146-W146</f>
        <v>2028560</v>
      </c>
      <c r="CX146" s="331">
        <f>AJ146-X146</f>
        <v>679521</v>
      </c>
      <c r="CY146" s="331">
        <f>AK146-Y146</f>
        <v>108925</v>
      </c>
      <c r="CZ146" s="331">
        <f>AL146-Z146</f>
        <v>-205789</v>
      </c>
      <c r="DA146" s="331">
        <f>AM146-AA146</f>
        <v>-462753</v>
      </c>
      <c r="DB146" s="331">
        <f>AN146-AB146</f>
        <v>910558</v>
      </c>
      <c r="DC146" s="331">
        <f>AO146-AC146</f>
        <v>1484764</v>
      </c>
      <c r="DD146" s="331">
        <f>AP146-AD146</f>
        <v>109640</v>
      </c>
      <c r="DE146" s="331">
        <f>AQ146-AE146</f>
        <v>-979847</v>
      </c>
      <c r="DF146" s="331">
        <f>AR146-AF146</f>
        <v>2636117</v>
      </c>
      <c r="DG146" s="331">
        <f>AS146-AG146</f>
        <v>541034</v>
      </c>
      <c r="DH146" s="331">
        <f>AT146-AH146</f>
        <v>-2551781</v>
      </c>
      <c r="DI146" s="348"/>
      <c r="DJ146" s="60">
        <f>IF(ISERROR(GETPIVOTDATA("VALUE",'CSS WK pvt'!$J$2,"DT_FILE",DJ$8,"COMMODITY",DJ$6,"TRIM_CAT",TRIM(B146),"TRIM_LINE",A142))=TRUE,0,GETPIVOTDATA("VALUE",'CSS WK pvt'!$J$2,"DT_FILE",DJ$8,"COMMODITY",DJ$6,"TRIM_CAT",TRIM(B146),"TRIM_LINE",A142))</f>
        <v>16206507</v>
      </c>
    </row>
    <row r="147" spans="1:114" x14ac:dyDescent="0.25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58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25">
        <v>15558825</v>
      </c>
      <c r="V147" s="225">
        <v>14160770</v>
      </c>
      <c r="W147" s="225">
        <v>14486796</v>
      </c>
      <c r="X147" s="258">
        <v>17020471</v>
      </c>
      <c r="Y147" s="292">
        <v>16275979</v>
      </c>
      <c r="Z147" s="225">
        <v>17200980</v>
      </c>
      <c r="AA147" s="225">
        <v>15719837</v>
      </c>
      <c r="AB147" s="225">
        <v>13930838</v>
      </c>
      <c r="AC147" s="225">
        <v>12797748</v>
      </c>
      <c r="AD147" s="225">
        <v>14579100</v>
      </c>
      <c r="AE147" s="225">
        <v>16279497</v>
      </c>
      <c r="AF147" s="225">
        <v>15415316</v>
      </c>
      <c r="AG147" s="225">
        <v>16006604</v>
      </c>
      <c r="AH147" s="225">
        <v>16455542</v>
      </c>
      <c r="AI147" s="92">
        <v>14713252</v>
      </c>
      <c r="AJ147" s="367">
        <v>15427380</v>
      </c>
      <c r="AK147" s="91">
        <v>18399636</v>
      </c>
      <c r="AL147" s="92">
        <v>18799707</v>
      </c>
      <c r="AM147" s="92">
        <v>16614768</v>
      </c>
      <c r="AN147" s="92">
        <v>15590470</v>
      </c>
      <c r="AO147" s="92">
        <v>16031737</v>
      </c>
      <c r="AP147" s="225">
        <v>15834510</v>
      </c>
      <c r="AQ147" s="225">
        <v>17049473</v>
      </c>
      <c r="AR147" s="225">
        <v>19763694</v>
      </c>
      <c r="AS147" s="225">
        <v>19309517</v>
      </c>
      <c r="AT147" s="225">
        <v>15657152</v>
      </c>
      <c r="AU147" s="92"/>
      <c r="AV147" s="367"/>
      <c r="AW147" s="406">
        <f t="shared" si="534"/>
        <v>-0.1786832475291649</v>
      </c>
      <c r="AX147" s="190">
        <f t="shared" si="534"/>
        <v>3.6978936004022758E-2</v>
      </c>
      <c r="AY147" s="191">
        <f t="shared" si="534"/>
        <v>7.4278361880191976E-2</v>
      </c>
      <c r="AZ147" s="191">
        <f t="shared" si="534"/>
        <v>7.449799268119929E-2</v>
      </c>
      <c r="BA147" s="191">
        <f t="shared" si="534"/>
        <v>0.18157634208656573</v>
      </c>
      <c r="BB147" s="191">
        <f t="shared" si="534"/>
        <v>0.2941348695954219</v>
      </c>
      <c r="BC147" s="191">
        <f t="shared" si="534"/>
        <v>-6.6985133085794048E-3</v>
      </c>
      <c r="BD147" s="191">
        <f t="shared" si="534"/>
        <v>-1.1575938320108297E-2</v>
      </c>
      <c r="BE147" s="191">
        <f t="shared" si="534"/>
        <v>3.8401631568334621E-2</v>
      </c>
      <c r="BF147" s="191">
        <f t="shared" si="534"/>
        <v>0.1957813523578428</v>
      </c>
      <c r="BG147" s="191">
        <f t="shared" si="535"/>
        <v>0.11344921000621891</v>
      </c>
      <c r="BH147" s="191">
        <f t="shared" si="535"/>
        <v>0.12877987730612425</v>
      </c>
      <c r="BI147" s="191">
        <f t="shared" si="535"/>
        <v>0.25483050394790979</v>
      </c>
      <c r="BJ147" s="191">
        <f t="shared" si="535"/>
        <v>-7.9761331003875738E-2</v>
      </c>
      <c r="BK147" s="191">
        <f t="shared" si="535"/>
        <v>-5.1849333981053951E-2</v>
      </c>
      <c r="BL147" s="191">
        <f t="shared" si="535"/>
        <v>-4.0994427820508855E-2</v>
      </c>
      <c r="BM147" s="191">
        <f t="shared" si="535"/>
        <v>-3.539563762094698E-3</v>
      </c>
      <c r="BN147" s="191">
        <f t="shared" si="535"/>
        <v>-0.18670149401693115</v>
      </c>
      <c r="BO147" s="191">
        <f t="shared" si="535"/>
        <v>2.8779743971668811E-2</v>
      </c>
      <c r="BP147" s="314">
        <f t="shared" si="535"/>
        <v>0.16205135737675283</v>
      </c>
      <c r="BQ147" s="314">
        <f t="shared" si="536"/>
        <v>1.5631889894770382E-2</v>
      </c>
      <c r="BR147" s="314">
        <f t="shared" si="536"/>
        <v>-9.3598526151244588E-2</v>
      </c>
      <c r="BS147" s="314">
        <f t="shared" si="537"/>
        <v>0.13047798845157024</v>
      </c>
      <c r="BT147" s="314">
        <f t="shared" si="537"/>
        <v>9.2943948542466764E-2</v>
      </c>
      <c r="BU147" s="314">
        <f t="shared" si="537"/>
        <v>5.6930043231364295E-2</v>
      </c>
      <c r="BV147" s="314">
        <f t="shared" si="537"/>
        <v>0.11913368025670817</v>
      </c>
      <c r="BW147" s="380">
        <f>IF(ISERROR((AO147-AC147)/AC147)=TRUE,0,(AO147-AC147)/AC147)</f>
        <v>0.25269985000486023</v>
      </c>
      <c r="BX147" s="380">
        <f>IF(ISERROR((AP147-AD147)/AD147)=TRUE,0,(AP147-AD147)/AD147)</f>
        <v>8.6110253719365398E-2</v>
      </c>
      <c r="BY147" s="380">
        <f>IF(ISERROR((AQ147-AE147)/AE147)=TRUE,0,(AQ147-AE147)/AE147)</f>
        <v>4.7297284430839602E-2</v>
      </c>
      <c r="BZ147" s="380">
        <f>IF(ISERROR((AR147-AF147)/AF147)=TRUE,0,(AR147-AF147)/AF147)</f>
        <v>0.28208166475471536</v>
      </c>
      <c r="CA147" s="380">
        <f>IF(ISERROR((AS147-AG147)/AG147)=TRUE,0,(AS147-AG147)/AG147)</f>
        <v>0.20634689281998855</v>
      </c>
      <c r="CB147" s="380">
        <f>IF(ISERROR((AT147-AH147)/AH147)=TRUE,0,(AT147-AH147)/AH147)</f>
        <v>-4.8518000804835232E-2</v>
      </c>
      <c r="CC147" s="91">
        <f>O147-C147</f>
        <v>-2725436.870000001</v>
      </c>
      <c r="CD147" s="61">
        <f>P147-D147</f>
        <v>539835.25</v>
      </c>
      <c r="CE147" s="62">
        <f>Q147-E147</f>
        <v>933257.9299999997</v>
      </c>
      <c r="CF147" s="62">
        <f>R147-F147</f>
        <v>1054019.2599999998</v>
      </c>
      <c r="CG147" s="62">
        <f>S147-G147</f>
        <v>2510605.0500000007</v>
      </c>
      <c r="CH147" s="62">
        <f>T147-H147</f>
        <v>4307937.8699999992</v>
      </c>
      <c r="CI147" s="62">
        <f>U147-I147</f>
        <v>-104923.83000000007</v>
      </c>
      <c r="CJ147" s="62">
        <f>V147-J147</f>
        <v>-165844</v>
      </c>
      <c r="CK147" s="62">
        <f>W147-K147</f>
        <v>535743.18999999948</v>
      </c>
      <c r="CL147" s="62">
        <f>X147-L147</f>
        <v>2786705.8000000007</v>
      </c>
      <c r="CM147" s="62">
        <f>Y147-M147</f>
        <v>1658357.5999999996</v>
      </c>
      <c r="CN147" s="62">
        <f>Z147-N147</f>
        <v>1962419.9000000004</v>
      </c>
      <c r="CO147" s="62">
        <f>AA147-O147</f>
        <v>3192378.5500000007</v>
      </c>
      <c r="CP147" s="62">
        <f>AB147-P147</f>
        <v>-1207450</v>
      </c>
      <c r="CQ147" s="62">
        <f>AC147-Q147</f>
        <v>-699841</v>
      </c>
      <c r="CR147" s="62">
        <f>AD147-R147</f>
        <v>-623210</v>
      </c>
      <c r="CS147" s="62">
        <f>AE147-S147</f>
        <v>-57827</v>
      </c>
      <c r="CT147" s="62">
        <f>AF147-T147</f>
        <v>-3538753</v>
      </c>
      <c r="CU147" s="62">
        <f>AG147-U147</f>
        <v>447779</v>
      </c>
      <c r="CV147" s="333">
        <f>AH147-V147</f>
        <v>2294772</v>
      </c>
      <c r="CW147" s="333">
        <f>AI147-W147</f>
        <v>226456</v>
      </c>
      <c r="CX147" s="331">
        <f>AJ147-X147</f>
        <v>-1593091</v>
      </c>
      <c r="CY147" s="331">
        <f>AK147-Y147</f>
        <v>2123657</v>
      </c>
      <c r="CZ147" s="331">
        <f>AL147-Z147</f>
        <v>1598727</v>
      </c>
      <c r="DA147" s="331">
        <f>AM147-AA147</f>
        <v>894931</v>
      </c>
      <c r="DB147" s="331">
        <f>AN147-AB147</f>
        <v>1659632</v>
      </c>
      <c r="DC147" s="331">
        <f>AO147-AC147</f>
        <v>3233989</v>
      </c>
      <c r="DD147" s="331">
        <f>AP147-AD147</f>
        <v>1255410</v>
      </c>
      <c r="DE147" s="331">
        <f>AQ147-AE147</f>
        <v>769976</v>
      </c>
      <c r="DF147" s="331">
        <f>AR147-AF147</f>
        <v>4348378</v>
      </c>
      <c r="DG147" s="331">
        <f>AS147-AG147</f>
        <v>3302913</v>
      </c>
      <c r="DH147" s="331">
        <f>AT147-AH147</f>
        <v>-798390</v>
      </c>
      <c r="DI147" s="348"/>
      <c r="DJ147" s="60">
        <f>IF(ISERROR(GETPIVOTDATA("VALUE",'CSS WK pvt'!$J$2,"DT_FILE",DJ$8,"COMMODITY",DJ$6,"TRIM_CAT",TRIM(B147),"TRIM_LINE",A142))=TRUE,0,GETPIVOTDATA("VALUE",'CSS WK pvt'!$J$2,"DT_FILE",DJ$8,"COMMODITY",DJ$6,"TRIM_CAT",TRIM(B147),"TRIM_LINE",A142))</f>
        <v>15657152</v>
      </c>
    </row>
    <row r="148" spans="1:114" x14ac:dyDescent="0.25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538">SUM(E143:E147)</f>
        <v>55435758.129999995</v>
      </c>
      <c r="F148" s="125">
        <f t="shared" si="538"/>
        <v>62092293.649999999</v>
      </c>
      <c r="G148" s="124">
        <f t="shared" si="538"/>
        <v>70690204.00999999</v>
      </c>
      <c r="H148" s="124">
        <f t="shared" si="538"/>
        <v>81530306.980000004</v>
      </c>
      <c r="I148" s="124">
        <f t="shared" si="538"/>
        <v>74712731.890000001</v>
      </c>
      <c r="J148" s="124">
        <f t="shared" si="538"/>
        <v>63199331.899999999</v>
      </c>
      <c r="K148" s="124">
        <f t="shared" si="538"/>
        <v>61974425.470000006</v>
      </c>
      <c r="L148" s="259">
        <f t="shared" si="538"/>
        <v>72560891.620000005</v>
      </c>
      <c r="M148" s="125">
        <f t="shared" si="538"/>
        <v>79853115.019999996</v>
      </c>
      <c r="N148" s="124">
        <f t="shared" si="538"/>
        <v>73742252.829999998</v>
      </c>
      <c r="O148" s="125">
        <f t="shared" si="538"/>
        <v>65403904.25</v>
      </c>
      <c r="P148" s="124">
        <f t="shared" si="538"/>
        <v>67094449</v>
      </c>
      <c r="Q148" s="124">
        <f t="shared" si="538"/>
        <v>62803484</v>
      </c>
      <c r="R148" s="124">
        <f t="shared" si="538"/>
        <v>64592406</v>
      </c>
      <c r="S148" s="124">
        <f t="shared" si="538"/>
        <v>90244713</v>
      </c>
      <c r="T148" s="124">
        <f t="shared" si="538"/>
        <v>104194760</v>
      </c>
      <c r="U148" s="226">
        <f t="shared" si="538"/>
        <v>79809156</v>
      </c>
      <c r="V148" s="226">
        <f t="shared" si="538"/>
        <v>67936226</v>
      </c>
      <c r="W148" s="226">
        <v>66542262</v>
      </c>
      <c r="X148" s="259">
        <v>76537180</v>
      </c>
      <c r="Y148" s="293">
        <v>85789645</v>
      </c>
      <c r="Z148" s="226">
        <v>87253688</v>
      </c>
      <c r="AA148" s="226">
        <v>74041456</v>
      </c>
      <c r="AB148" s="226">
        <v>64145073</v>
      </c>
      <c r="AC148" s="226">
        <v>59095342</v>
      </c>
      <c r="AD148" s="226">
        <v>66447096</v>
      </c>
      <c r="AE148" s="226">
        <v>85728212</v>
      </c>
      <c r="AF148" s="226">
        <v>81350650</v>
      </c>
      <c r="AG148" s="226">
        <v>85657975</v>
      </c>
      <c r="AH148" s="226">
        <v>80797571</v>
      </c>
      <c r="AI148" s="124">
        <v>66304623</v>
      </c>
      <c r="AJ148" s="368">
        <v>80215776</v>
      </c>
      <c r="AK148" s="123">
        <v>86339259</v>
      </c>
      <c r="AL148" s="124">
        <v>90035067</v>
      </c>
      <c r="AM148" s="124">
        <v>75068128</v>
      </c>
      <c r="AN148" s="124">
        <v>69423618</v>
      </c>
      <c r="AO148" s="124">
        <v>67313826</v>
      </c>
      <c r="AP148" s="226">
        <v>73446696</v>
      </c>
      <c r="AQ148" s="226">
        <v>85963564</v>
      </c>
      <c r="AR148" s="226">
        <v>99772644</v>
      </c>
      <c r="AS148" s="226">
        <v>91048000</v>
      </c>
      <c r="AT148" s="226">
        <v>76440554</v>
      </c>
      <c r="AU148" s="124"/>
      <c r="AV148" s="368"/>
      <c r="AW148" s="407">
        <f t="shared" si="534"/>
        <v>-5.1900982170832534E-2</v>
      </c>
      <c r="AX148" s="192">
        <f t="shared" si="534"/>
        <v>0.10805060453559154</v>
      </c>
      <c r="AY148" s="193">
        <f t="shared" si="534"/>
        <v>0.13290565726046841</v>
      </c>
      <c r="AZ148" s="193">
        <f t="shared" si="534"/>
        <v>4.026445478230456E-2</v>
      </c>
      <c r="BA148" s="193">
        <f t="shared" si="534"/>
        <v>0.27662261361183488</v>
      </c>
      <c r="BB148" s="193">
        <f t="shared" si="534"/>
        <v>0.27798807412266652</v>
      </c>
      <c r="BC148" s="193">
        <f t="shared" si="534"/>
        <v>6.8213596010697278E-2</v>
      </c>
      <c r="BD148" s="193">
        <f t="shared" si="534"/>
        <v>7.4951648341712959E-2</v>
      </c>
      <c r="BE148" s="193">
        <f t="shared" si="534"/>
        <v>7.3705185572251072E-2</v>
      </c>
      <c r="BF148" s="193">
        <f t="shared" si="534"/>
        <v>5.4799331860801007E-2</v>
      </c>
      <c r="BG148" s="193">
        <f t="shared" si="535"/>
        <v>7.4343123352334367E-2</v>
      </c>
      <c r="BH148" s="193">
        <f t="shared" si="535"/>
        <v>0.18322514774736104</v>
      </c>
      <c r="BI148" s="193">
        <f t="shared" si="535"/>
        <v>0.13206477272341124</v>
      </c>
      <c r="BJ148" s="193">
        <f t="shared" si="535"/>
        <v>-4.3958569508484972E-2</v>
      </c>
      <c r="BK148" s="193">
        <f t="shared" si="535"/>
        <v>-5.9043571531795909E-2</v>
      </c>
      <c r="BL148" s="193">
        <f t="shared" si="535"/>
        <v>2.871374693799144E-2</v>
      </c>
      <c r="BM148" s="193">
        <f t="shared" si="535"/>
        <v>-5.0047264264666672E-2</v>
      </c>
      <c r="BN148" s="193">
        <f t="shared" si="535"/>
        <v>-0.21924432668207114</v>
      </c>
      <c r="BO148" s="193">
        <f t="shared" si="535"/>
        <v>7.3285062681279323E-2</v>
      </c>
      <c r="BP148" s="315">
        <f t="shared" si="535"/>
        <v>0.18931497607771147</v>
      </c>
      <c r="BQ148" s="315">
        <f t="shared" si="536"/>
        <v>-3.5712492009965036E-3</v>
      </c>
      <c r="BR148" s="315">
        <f t="shared" si="536"/>
        <v>4.8062863042510839E-2</v>
      </c>
      <c r="BS148" s="315">
        <f t="shared" si="537"/>
        <v>6.4065307648726137E-3</v>
      </c>
      <c r="BT148" s="315">
        <f t="shared" si="537"/>
        <v>3.187692192449218E-2</v>
      </c>
      <c r="BU148" s="315">
        <f t="shared" si="537"/>
        <v>1.3866177888236018E-2</v>
      </c>
      <c r="BV148" s="315">
        <f t="shared" si="537"/>
        <v>8.2290731822847879E-2</v>
      </c>
      <c r="BW148" s="433">
        <f t="shared" si="537"/>
        <v>0.13907160398530227</v>
      </c>
      <c r="BX148" s="433">
        <f t="shared" si="537"/>
        <v>0.10534094672850715</v>
      </c>
      <c r="BY148" s="433">
        <f t="shared" si="537"/>
        <v>2.7453272908572967E-3</v>
      </c>
      <c r="BZ148" s="433">
        <f t="shared" si="537"/>
        <v>0.22645171243253742</v>
      </c>
      <c r="CA148" s="433">
        <f t="shared" si="537"/>
        <v>6.2924964079526746E-2</v>
      </c>
      <c r="CB148" s="433">
        <f t="shared" si="537"/>
        <v>-5.392509881268584E-2</v>
      </c>
      <c r="CC148" s="123">
        <f t="shared" ref="CC148:CF148" si="539">SUM(CC143:CC147)</f>
        <v>-3580350.5800000043</v>
      </c>
      <c r="CD148" s="126">
        <f t="shared" si="539"/>
        <v>6542657.6599999983</v>
      </c>
      <c r="CE148" s="127">
        <f t="shared" si="539"/>
        <v>7367725.870000001</v>
      </c>
      <c r="CF148" s="127">
        <f t="shared" si="539"/>
        <v>2500112.3500000015</v>
      </c>
      <c r="CG148" s="127">
        <f t="shared" ref="CG148:CH148" si="540">SUM(CG143:CG147)</f>
        <v>19554508.990000006</v>
      </c>
      <c r="CH148" s="127">
        <f t="shared" si="540"/>
        <v>22664453.019999996</v>
      </c>
      <c r="CI148" s="127">
        <f t="shared" ref="CI148:CJ148" si="541">SUM(CI143:CI147)</f>
        <v>5096424.1100000003</v>
      </c>
      <c r="CJ148" s="127">
        <f t="shared" si="541"/>
        <v>4736894.1000000006</v>
      </c>
      <c r="CK148" s="127">
        <f t="shared" ref="CK148:CL148" si="542">SUM(CK143:CK147)</f>
        <v>4567836.5299999993</v>
      </c>
      <c r="CL148" s="127">
        <f t="shared" si="542"/>
        <v>3976288.3799999966</v>
      </c>
      <c r="CM148" s="127">
        <f t="shared" ref="CM148:CN148" si="543">SUM(CM143:CM147)</f>
        <v>5936529.9799999986</v>
      </c>
      <c r="CN148" s="127">
        <f t="shared" si="543"/>
        <v>13511435.170000004</v>
      </c>
      <c r="CO148" s="127">
        <f t="shared" ref="CO148:CP148" si="544">SUM(CO143:CO147)</f>
        <v>8637551.7500000037</v>
      </c>
      <c r="CP148" s="127">
        <f t="shared" si="544"/>
        <v>-2949376</v>
      </c>
      <c r="CQ148" s="127">
        <f t="shared" ref="CQ148:CR148" si="545">SUM(CQ143:CQ147)</f>
        <v>-3708142</v>
      </c>
      <c r="CR148" s="127">
        <f t="shared" si="545"/>
        <v>1854690</v>
      </c>
      <c r="CS148" s="127">
        <f t="shared" ref="CS148" si="546">SUM(CS143:CS147)</f>
        <v>-4516501</v>
      </c>
      <c r="CT148" s="127">
        <f t="shared" ref="CT148:CU148" si="547">SUM(CT143:CT147)</f>
        <v>-22844110</v>
      </c>
      <c r="CU148" s="127">
        <f t="shared" si="547"/>
        <v>5848819</v>
      </c>
      <c r="CV148" s="332">
        <f t="shared" ref="CV148:CW148" si="548">SUM(CV143:CV147)</f>
        <v>12861345</v>
      </c>
      <c r="CW148" s="332">
        <f t="shared" si="548"/>
        <v>-237639</v>
      </c>
      <c r="CX148" s="332">
        <f t="shared" ref="CX148:CY148" si="549">SUM(CX143:CX147)</f>
        <v>3678596</v>
      </c>
      <c r="CY148" s="332">
        <f t="shared" si="549"/>
        <v>549614</v>
      </c>
      <c r="CZ148" s="332">
        <f t="shared" ref="CZ148:DA148" si="550">SUM(CZ143:CZ147)</f>
        <v>2781379</v>
      </c>
      <c r="DA148" s="332">
        <f t="shared" si="550"/>
        <v>1026672</v>
      </c>
      <c r="DB148" s="332">
        <f t="shared" ref="DB148" si="551">SUM(DB143:DB147)</f>
        <v>5278545</v>
      </c>
      <c r="DC148" s="332">
        <f t="shared" ref="DC148" si="552">SUM(DC143:DC147)</f>
        <v>8218484</v>
      </c>
      <c r="DD148" s="332">
        <f t="shared" ref="DD148:DE148" si="553">SUM(DD143:DD147)</f>
        <v>6999600</v>
      </c>
      <c r="DE148" s="332">
        <f t="shared" si="553"/>
        <v>235352</v>
      </c>
      <c r="DF148" s="332">
        <f t="shared" ref="DF148:DG148" si="554">SUM(DF143:DF147)</f>
        <v>18421994</v>
      </c>
      <c r="DG148" s="332">
        <f t="shared" si="554"/>
        <v>5390025</v>
      </c>
      <c r="DH148" s="332">
        <f t="shared" ref="DH148" si="555">SUM(DH143:DH147)</f>
        <v>-4357017</v>
      </c>
      <c r="DI148" s="349"/>
      <c r="DJ148" s="42">
        <f t="shared" ref="DJ148" si="556">SUM(DJ143:DJ147)</f>
        <v>76440554</v>
      </c>
    </row>
    <row r="149" spans="1:114" x14ac:dyDescent="0.2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82"/>
      <c r="AO149" s="82"/>
      <c r="AP149" s="82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311"/>
      <c r="BT149" s="311"/>
      <c r="BU149" s="311"/>
      <c r="BV149" s="311"/>
      <c r="BW149" s="432"/>
      <c r="BX149" s="432"/>
      <c r="BY149" s="432"/>
      <c r="BZ149" s="432"/>
      <c r="CA149" s="432"/>
      <c r="CB149" s="432"/>
      <c r="CC149" s="81"/>
      <c r="CD149" s="84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324"/>
      <c r="CW149" s="324"/>
      <c r="CX149" s="324"/>
      <c r="CY149" s="324"/>
      <c r="CZ149" s="324"/>
      <c r="DA149" s="324"/>
      <c r="DB149" s="324"/>
      <c r="DC149" s="324"/>
      <c r="DD149" s="324"/>
      <c r="DE149" s="324"/>
      <c r="DF149" s="324"/>
      <c r="DG149" s="324"/>
      <c r="DH149" s="324"/>
      <c r="DI149" s="346"/>
      <c r="DJ149" s="83"/>
    </row>
    <row r="150" spans="1:114" x14ac:dyDescent="0.25">
      <c r="A150" s="139"/>
      <c r="B150" s="57" t="s">
        <v>30</v>
      </c>
      <c r="C150" s="199"/>
      <c r="D150" s="165">
        <f t="shared" ref="D150:T150" si="557">(C66+C143+D94-D66-D143)/(C66+C143+D94-D143)</f>
        <v>0.63071213668185033</v>
      </c>
      <c r="E150" s="165">
        <f t="shared" si="557"/>
        <v>0.64474999903104047</v>
      </c>
      <c r="F150" s="166">
        <f t="shared" si="557"/>
        <v>0.62168607514711471</v>
      </c>
      <c r="G150" s="165">
        <f t="shared" si="557"/>
        <v>0.68430307587706041</v>
      </c>
      <c r="H150" s="165">
        <f t="shared" si="557"/>
        <v>0.68565574585131706</v>
      </c>
      <c r="I150" s="165">
        <f t="shared" si="557"/>
        <v>0.67483534647843213</v>
      </c>
      <c r="J150" s="165">
        <f t="shared" si="557"/>
        <v>0.66264601370566101</v>
      </c>
      <c r="K150" s="165">
        <f t="shared" si="557"/>
        <v>0.56082005726140349</v>
      </c>
      <c r="L150" s="267">
        <f t="shared" si="557"/>
        <v>0.60391934812296322</v>
      </c>
      <c r="M150" s="166">
        <f t="shared" si="557"/>
        <v>0.63788383346421307</v>
      </c>
      <c r="N150" s="269">
        <f t="shared" si="557"/>
        <v>0.57413688871529855</v>
      </c>
      <c r="O150" s="166">
        <f t="shared" si="557"/>
        <v>0.57111222034804077</v>
      </c>
      <c r="P150" s="165">
        <f t="shared" si="557"/>
        <v>0.52140194089274816</v>
      </c>
      <c r="Q150" s="165">
        <f t="shared" si="557"/>
        <v>0.50949200131382877</v>
      </c>
      <c r="R150" s="165">
        <f t="shared" si="557"/>
        <v>0.50128697522559362</v>
      </c>
      <c r="S150" s="165">
        <f t="shared" si="557"/>
        <v>0.54832397078851447</v>
      </c>
      <c r="T150" s="165">
        <f t="shared" si="557"/>
        <v>0.56386655980173306</v>
      </c>
      <c r="U150" s="165">
        <f t="shared" ref="U150:AB155" si="558">(T66+T143+U94-U66-U143)/(T66+T143+U94-U143)</f>
        <v>0.5444394123922921</v>
      </c>
      <c r="V150" s="165">
        <f t="shared" si="558"/>
        <v>0.47224605832165378</v>
      </c>
      <c r="W150" s="165">
        <f t="shared" si="558"/>
        <v>0.41025723099547734</v>
      </c>
      <c r="X150" s="267">
        <f t="shared" si="558"/>
        <v>0.4275418419178082</v>
      </c>
      <c r="Y150" s="166">
        <f t="shared" ref="Y150:Y155" si="559">(X66+X143+Y94-Y66-Y143)/(X66+X143+Y94-Y143)</f>
        <v>0.45626101356642479</v>
      </c>
      <c r="Z150" s="165">
        <f t="shared" si="558"/>
        <v>0.4317374302216776</v>
      </c>
      <c r="AA150" s="165">
        <f t="shared" si="558"/>
        <v>0.47573823999041281</v>
      </c>
      <c r="AB150" s="165">
        <f t="shared" si="558"/>
        <v>0.39917846502710663</v>
      </c>
      <c r="AC150" s="165">
        <f t="shared" ref="AC150:AC155" si="560">(AB66+AB143+AC94-AC66-AC143)/(AB66+AB143+AC94-AC143)</f>
        <v>0.3758269624150517</v>
      </c>
      <c r="AD150" s="165">
        <f t="shared" ref="AD150:AD155" si="561">(AC66+AC143+AD94-AD66-AD143)/(AC66+AC143+AD94-AD143)</f>
        <v>0.42374290958311878</v>
      </c>
      <c r="AE150" s="236">
        <f t="shared" ref="AE150:AE155" si="562">(AD66+AD143+AE94-AE66-AE143)/(AD66+AD143+AE94-AE143)</f>
        <v>0.503008419754706</v>
      </c>
      <c r="AF150" s="236">
        <f t="shared" ref="AF150:AH155" si="563">(AE66+AE143+AF94-AF66-AF143)/(AE66+AE143+AF94-AF143)</f>
        <v>0.52248149327459903</v>
      </c>
      <c r="AG150" s="236">
        <f t="shared" si="563"/>
        <v>0.51509587203277685</v>
      </c>
      <c r="AH150" s="236">
        <f t="shared" ref="AH150:AT150" si="564">(AG66+AG143+AH94-AH66-AH143)/(AG66+AG143+AH94-AH143)</f>
        <v>0.49151044696470919</v>
      </c>
      <c r="AI150" s="165">
        <f t="shared" si="564"/>
        <v>0.46144774450810938</v>
      </c>
      <c r="AJ150" s="370">
        <f t="shared" si="564"/>
        <v>0.45001810494436345</v>
      </c>
      <c r="AK150" s="414">
        <f t="shared" si="564"/>
        <v>0.47437046486481899</v>
      </c>
      <c r="AL150" s="168">
        <f t="shared" si="564"/>
        <v>0.47337436002762984</v>
      </c>
      <c r="AM150" s="168">
        <f t="shared" si="564"/>
        <v>0.52959384172365676</v>
      </c>
      <c r="AN150" s="168">
        <f t="shared" si="564"/>
        <v>0.46332659695957129</v>
      </c>
      <c r="AO150" s="168">
        <f t="shared" si="564"/>
        <v>0.43861530960852357</v>
      </c>
      <c r="AP150" s="168">
        <f t="shared" si="564"/>
        <v>0.46137338997182487</v>
      </c>
      <c r="AQ150" s="168">
        <f t="shared" si="564"/>
        <v>0.47407839805254604</v>
      </c>
      <c r="AR150" s="168">
        <f t="shared" si="564"/>
        <v>0.56399689263423414</v>
      </c>
      <c r="AS150" s="168">
        <f t="shared" si="564"/>
        <v>0.47438887354157977</v>
      </c>
      <c r="AT150" s="168">
        <f t="shared" si="564"/>
        <v>0.60679987174048122</v>
      </c>
      <c r="AU150" s="165"/>
      <c r="AV150" s="370"/>
      <c r="AW150" s="408"/>
      <c r="AX150" s="190">
        <f t="shared" ref="AX150:BG155" si="565">IF(ISERROR((P150-D150)/D150)=TRUE,0,(P150-D150)/D150)</f>
        <v>-0.17331233923003045</v>
      </c>
      <c r="AY150" s="191">
        <f t="shared" si="565"/>
        <v>-0.20978363384332463</v>
      </c>
      <c r="AZ150" s="191">
        <f t="shared" si="565"/>
        <v>-0.19366542815524709</v>
      </c>
      <c r="BA150" s="191">
        <f t="shared" si="565"/>
        <v>-0.19871181335004767</v>
      </c>
      <c r="BB150" s="191">
        <f t="shared" si="565"/>
        <v>-0.17762439356264612</v>
      </c>
      <c r="BC150" s="191">
        <f t="shared" si="565"/>
        <v>-0.19322629552023252</v>
      </c>
      <c r="BD150" s="191">
        <f t="shared" si="565"/>
        <v>-0.28733283147551009</v>
      </c>
      <c r="BE150" s="191">
        <f t="shared" si="565"/>
        <v>-0.2684690469188184</v>
      </c>
      <c r="BF150" s="191">
        <f t="shared" si="565"/>
        <v>-0.2920547367017674</v>
      </c>
      <c r="BG150" s="191">
        <f t="shared" si="565"/>
        <v>-0.28472710918449351</v>
      </c>
      <c r="BH150" s="191">
        <f t="shared" ref="BH150:BQ155" si="566">IF(ISERROR((Z150-N150)/N150)=TRUE,0,(Z150-N150)/N150)</f>
        <v>-0.24802353113428602</v>
      </c>
      <c r="BI150" s="191">
        <f t="shared" si="566"/>
        <v>-0.16699691752263018</v>
      </c>
      <c r="BJ150" s="191">
        <f t="shared" si="566"/>
        <v>-0.23441315860153802</v>
      </c>
      <c r="BK150" s="191">
        <f t="shared" si="566"/>
        <v>-0.26234963169999642</v>
      </c>
      <c r="BL150" s="191">
        <f t="shared" si="566"/>
        <v>-0.15468996697466111</v>
      </c>
      <c r="BM150" s="191">
        <f t="shared" si="566"/>
        <v>-8.2643753415782048E-2</v>
      </c>
      <c r="BN150" s="191">
        <f t="shared" si="566"/>
        <v>-7.3395142534584526E-2</v>
      </c>
      <c r="BO150" s="191">
        <f t="shared" si="566"/>
        <v>-5.3896796763074829E-2</v>
      </c>
      <c r="BP150" s="314">
        <f t="shared" si="566"/>
        <v>4.0793116858445319E-2</v>
      </c>
      <c r="BQ150" s="314">
        <f t="shared" si="566"/>
        <v>0.12477662706497515</v>
      </c>
      <c r="BR150" s="314">
        <f t="shared" ref="BR150:BR155" si="567">IF(ISERROR((AJ150-X150)/X150)=TRUE,0,(AJ150-X150)/X150)</f>
        <v>5.2570908441930117E-2</v>
      </c>
      <c r="BS150" s="314">
        <f t="shared" ref="BS150:CB154" si="568">IF(ISERROR((AK150-Y150)/Y150)=TRUE,0,(AK150-Y150)/Y150)</f>
        <v>3.9690989937622032E-2</v>
      </c>
      <c r="BT150" s="314">
        <f t="shared" si="568"/>
        <v>9.6440398472223188E-2</v>
      </c>
      <c r="BU150" s="314">
        <f t="shared" si="568"/>
        <v>0.11320427328761558</v>
      </c>
      <c r="BV150" s="314">
        <f t="shared" si="568"/>
        <v>0.16070038229168654</v>
      </c>
      <c r="BW150" s="380">
        <f t="shared" si="568"/>
        <v>0.16706717046056518</v>
      </c>
      <c r="BX150" s="380">
        <f t="shared" si="568"/>
        <v>8.8804979476181017E-2</v>
      </c>
      <c r="BY150" s="380">
        <f t="shared" si="568"/>
        <v>-5.7513990951220673E-2</v>
      </c>
      <c r="BZ150" s="380">
        <f t="shared" si="568"/>
        <v>7.945812415180796E-2</v>
      </c>
      <c r="CA150" s="380">
        <f t="shared" si="568"/>
        <v>-7.9028003720066284E-2</v>
      </c>
      <c r="CB150" s="380">
        <f t="shared" si="568"/>
        <v>0.23456149403890472</v>
      </c>
      <c r="CC150" s="199"/>
      <c r="CD150" s="167">
        <f t="shared" ref="CD150:CM154" si="569">P150-D150</f>
        <v>-0.10931019578910217</v>
      </c>
      <c r="CE150" s="167">
        <f t="shared" si="569"/>
        <v>-0.1352579977172117</v>
      </c>
      <c r="CF150" s="167">
        <f t="shared" si="569"/>
        <v>-0.12039909992152109</v>
      </c>
      <c r="CG150" s="167">
        <f t="shared" si="569"/>
        <v>-0.13597910508854594</v>
      </c>
      <c r="CH150" s="167">
        <f t="shared" si="569"/>
        <v>-0.121789186049584</v>
      </c>
      <c r="CI150" s="167">
        <f t="shared" si="569"/>
        <v>-0.13039593408614003</v>
      </c>
      <c r="CJ150" s="167">
        <f t="shared" si="569"/>
        <v>-0.19039995538400722</v>
      </c>
      <c r="CK150" s="167">
        <f t="shared" si="569"/>
        <v>-0.15056282626592615</v>
      </c>
      <c r="CL150" s="167">
        <f t="shared" si="569"/>
        <v>-0.17637750620515502</v>
      </c>
      <c r="CM150" s="167">
        <f t="shared" si="569"/>
        <v>-0.18162281989778828</v>
      </c>
      <c r="CN150" s="167">
        <f t="shared" ref="CN150:CW154" si="570">Z150-N150</f>
        <v>-0.14239945849362096</v>
      </c>
      <c r="CO150" s="167">
        <f t="shared" si="570"/>
        <v>-9.5373980357627952E-2</v>
      </c>
      <c r="CP150" s="167">
        <f t="shared" si="570"/>
        <v>-0.12222347586564153</v>
      </c>
      <c r="CQ150" s="167">
        <f t="shared" si="570"/>
        <v>-0.13366503889877707</v>
      </c>
      <c r="CR150" s="167">
        <f t="shared" si="570"/>
        <v>-7.7544065642474846E-2</v>
      </c>
      <c r="CS150" s="167">
        <f t="shared" si="570"/>
        <v>-4.5315551033808465E-2</v>
      </c>
      <c r="CT150" s="167">
        <f t="shared" si="570"/>
        <v>-4.1385066527134029E-2</v>
      </c>
      <c r="CU150" s="167">
        <f t="shared" si="570"/>
        <v>-2.9343540359515252E-2</v>
      </c>
      <c r="CV150" s="334">
        <f t="shared" si="570"/>
        <v>1.9264388643055408E-2</v>
      </c>
      <c r="CW150" s="334">
        <f t="shared" si="570"/>
        <v>5.1190513512632041E-2</v>
      </c>
      <c r="CX150" s="314">
        <f t="shared" ref="CX150:CX154" si="571">AJ150-X150</f>
        <v>2.2476263026555254E-2</v>
      </c>
      <c r="CY150" s="314">
        <f t="shared" ref="CY150:DH155" si="572">AK150-Y150</f>
        <v>1.8109451298394197E-2</v>
      </c>
      <c r="CZ150" s="314">
        <f t="shared" si="572"/>
        <v>4.1636929805952239E-2</v>
      </c>
      <c r="DA150" s="314">
        <f t="shared" si="572"/>
        <v>5.3855601733243941E-2</v>
      </c>
      <c r="DB150" s="314">
        <f t="shared" si="572"/>
        <v>6.4148131932464658E-2</v>
      </c>
      <c r="DC150" s="314">
        <f t="shared" si="572"/>
        <v>6.2788347193471872E-2</v>
      </c>
      <c r="DD150" s="314">
        <f t="shared" si="572"/>
        <v>3.7630480388706089E-2</v>
      </c>
      <c r="DE150" s="314">
        <f t="shared" si="572"/>
        <v>-2.8930021702159969E-2</v>
      </c>
      <c r="DF150" s="314">
        <f t="shared" si="572"/>
        <v>4.1515399359635108E-2</v>
      </c>
      <c r="DG150" s="314">
        <f t="shared" si="572"/>
        <v>-4.0706998491197077E-2</v>
      </c>
      <c r="DH150" s="314">
        <f t="shared" si="572"/>
        <v>0.11528942477577203</v>
      </c>
      <c r="DI150" s="350"/>
      <c r="DJ150" s="169"/>
    </row>
    <row r="151" spans="1:114" x14ac:dyDescent="0.25">
      <c r="A151" s="139"/>
      <c r="B151" s="57" t="s">
        <v>31</v>
      </c>
      <c r="C151" s="199"/>
      <c r="D151" s="165">
        <f t="shared" ref="D151:T151" si="573">(C67+C144+D95-D67-D144)/(C67+C144+D95-D144)</f>
        <v>0.21053707748547873</v>
      </c>
      <c r="E151" s="165">
        <f t="shared" si="573"/>
        <v>0.24463109909835259</v>
      </c>
      <c r="F151" s="166">
        <f t="shared" si="573"/>
        <v>0.20989307910882862</v>
      </c>
      <c r="G151" s="165">
        <f t="shared" si="573"/>
        <v>0.24196726867937149</v>
      </c>
      <c r="H151" s="165">
        <f t="shared" si="573"/>
        <v>0.22500029916099443</v>
      </c>
      <c r="I151" s="165">
        <f t="shared" si="573"/>
        <v>0.21884967796053623</v>
      </c>
      <c r="J151" s="165">
        <f t="shared" si="573"/>
        <v>0.22288899940628193</v>
      </c>
      <c r="K151" s="165">
        <f t="shared" si="573"/>
        <v>0.16876347534626696</v>
      </c>
      <c r="L151" s="267">
        <f t="shared" si="573"/>
        <v>0.19237785271591412</v>
      </c>
      <c r="M151" s="166">
        <f t="shared" si="573"/>
        <v>0.18939038173219025</v>
      </c>
      <c r="N151" s="165">
        <f t="shared" si="573"/>
        <v>0.20940838327879016</v>
      </c>
      <c r="O151" s="166">
        <f t="shared" si="573"/>
        <v>0.1781233921976661</v>
      </c>
      <c r="P151" s="165">
        <f t="shared" si="573"/>
        <v>0.15921329793130734</v>
      </c>
      <c r="Q151" s="165">
        <f t="shared" si="573"/>
        <v>0.16933317323634259</v>
      </c>
      <c r="R151" s="165">
        <f t="shared" si="573"/>
        <v>0.16625081963252233</v>
      </c>
      <c r="S151" s="165">
        <f t="shared" si="573"/>
        <v>0.14334589897877525</v>
      </c>
      <c r="T151" s="165">
        <f t="shared" si="573"/>
        <v>0.18555787624084752</v>
      </c>
      <c r="U151" s="165">
        <f t="shared" si="558"/>
        <v>0.1994542462211881</v>
      </c>
      <c r="V151" s="165">
        <f t="shared" si="558"/>
        <v>0.22555105160188885</v>
      </c>
      <c r="W151" s="165">
        <f t="shared" si="558"/>
        <v>0.14591573881594574</v>
      </c>
      <c r="X151" s="267">
        <f t="shared" si="558"/>
        <v>0.15742576103807554</v>
      </c>
      <c r="Y151" s="166">
        <f t="shared" si="559"/>
        <v>0.13062902788111849</v>
      </c>
      <c r="Z151" s="165">
        <f t="shared" si="558"/>
        <v>0.12666524397431916</v>
      </c>
      <c r="AA151" s="165">
        <f t="shared" si="558"/>
        <v>0.16470368797185489</v>
      </c>
      <c r="AB151" s="165">
        <f t="shared" si="558"/>
        <v>0.15526318762491453</v>
      </c>
      <c r="AC151" s="165">
        <f t="shared" si="560"/>
        <v>0.1044945203631778</v>
      </c>
      <c r="AD151" s="165">
        <f t="shared" si="561"/>
        <v>0.15884636216471851</v>
      </c>
      <c r="AE151" s="236">
        <f t="shared" si="562"/>
        <v>-0.1554766993651033</v>
      </c>
      <c r="AF151" s="236">
        <f t="shared" si="563"/>
        <v>0.2211195439180032</v>
      </c>
      <c r="AG151" s="236">
        <f t="shared" si="563"/>
        <v>0.14800633195944049</v>
      </c>
      <c r="AH151" s="236">
        <f t="shared" si="563"/>
        <v>0.14214220908915481</v>
      </c>
      <c r="AI151" s="165">
        <f t="shared" ref="AI151:AT154" si="574">(AH67+AH144+AI95-AI67-AI144)/(AH67+AH144+AI95-AI144)</f>
        <v>7.3160905611720367E-2</v>
      </c>
      <c r="AJ151" s="370">
        <f t="shared" si="574"/>
        <v>0.14656847517817714</v>
      </c>
      <c r="AK151" s="414">
        <f t="shared" si="574"/>
        <v>0.13877523818801074</v>
      </c>
      <c r="AL151" s="168">
        <f t="shared" si="574"/>
        <v>0.12110622201358803</v>
      </c>
      <c r="AM151" s="168">
        <f t="shared" si="574"/>
        <v>0.1224981352709522</v>
      </c>
      <c r="AN151" s="168">
        <f t="shared" si="574"/>
        <v>0.13600753699130816</v>
      </c>
      <c r="AO151" s="168">
        <f t="shared" si="574"/>
        <v>0.14591448157281572</v>
      </c>
      <c r="AP151" s="168">
        <f t="shared" si="574"/>
        <v>0.10091544770485705</v>
      </c>
      <c r="AQ151" s="168">
        <f t="shared" si="574"/>
        <v>0.15642537063785453</v>
      </c>
      <c r="AR151" s="168">
        <f t="shared" si="574"/>
        <v>0.17312623606258506</v>
      </c>
      <c r="AS151" s="168">
        <f t="shared" si="574"/>
        <v>0.13472702949151596</v>
      </c>
      <c r="AT151" s="168">
        <f t="shared" si="574"/>
        <v>0.7051648306247883</v>
      </c>
      <c r="AU151" s="165"/>
      <c r="AV151" s="370"/>
      <c r="AW151" s="408"/>
      <c r="AX151" s="190">
        <f t="shared" si="565"/>
        <v>-0.24377549155307962</v>
      </c>
      <c r="AY151" s="191">
        <f t="shared" si="565"/>
        <v>-0.30780193581085491</v>
      </c>
      <c r="AZ151" s="191">
        <f t="shared" si="565"/>
        <v>-0.20792614821605421</v>
      </c>
      <c r="BA151" s="191">
        <f t="shared" si="565"/>
        <v>-0.40758144784978528</v>
      </c>
      <c r="BB151" s="191">
        <f t="shared" si="565"/>
        <v>-0.17529942434398577</v>
      </c>
      <c r="BC151" s="191">
        <f t="shared" si="565"/>
        <v>-8.8624447246596294E-2</v>
      </c>
      <c r="BD151" s="191">
        <f t="shared" si="565"/>
        <v>1.1943398744208683E-2</v>
      </c>
      <c r="BE151" s="191">
        <f t="shared" si="565"/>
        <v>-0.13538318337805316</v>
      </c>
      <c r="BF151" s="191">
        <f t="shared" si="565"/>
        <v>-0.18168459198602557</v>
      </c>
      <c r="BG151" s="191">
        <f t="shared" si="565"/>
        <v>-0.31026577650687648</v>
      </c>
      <c r="BH151" s="191">
        <f t="shared" si="566"/>
        <v>-0.39512811287174288</v>
      </c>
      <c r="BI151" s="191">
        <f t="shared" si="566"/>
        <v>-7.5339370423168045E-2</v>
      </c>
      <c r="BJ151" s="191">
        <f t="shared" si="566"/>
        <v>-2.4810178281069736E-2</v>
      </c>
      <c r="BK151" s="191">
        <f t="shared" si="566"/>
        <v>-0.38290579237340483</v>
      </c>
      <c r="BL151" s="191">
        <f t="shared" si="566"/>
        <v>-4.4537870454837453E-2</v>
      </c>
      <c r="BM151" s="191">
        <f t="shared" si="566"/>
        <v>-2.0846260721286782</v>
      </c>
      <c r="BN151" s="191">
        <f t="shared" si="566"/>
        <v>0.19164730917160264</v>
      </c>
      <c r="BO151" s="191">
        <f t="shared" si="566"/>
        <v>-0.2579434393424424</v>
      </c>
      <c r="BP151" s="314">
        <f t="shared" si="566"/>
        <v>-0.3698002821106578</v>
      </c>
      <c r="BQ151" s="314">
        <f t="shared" si="566"/>
        <v>-0.49860853801382182</v>
      </c>
      <c r="BR151" s="314">
        <f t="shared" si="567"/>
        <v>-6.8967656807277025E-2</v>
      </c>
      <c r="BS151" s="314">
        <f t="shared" si="568"/>
        <v>6.2361409550608211E-2</v>
      </c>
      <c r="BT151" s="314">
        <f t="shared" si="568"/>
        <v>-4.3887508414369759E-2</v>
      </c>
      <c r="BU151" s="314">
        <f t="shared" si="568"/>
        <v>-0.25625141258594597</v>
      </c>
      <c r="BV151" s="314">
        <f t="shared" si="568"/>
        <v>-0.12401942101127189</v>
      </c>
      <c r="BW151" s="380">
        <f t="shared" si="568"/>
        <v>0.39638405024186946</v>
      </c>
      <c r="BX151" s="380">
        <f t="shared" si="568"/>
        <v>-0.36469777255452018</v>
      </c>
      <c r="BY151" s="380">
        <f t="shared" si="568"/>
        <v>-2.0061016941871364</v>
      </c>
      <c r="BZ151" s="380">
        <f t="shared" si="568"/>
        <v>-0.21704688335109487</v>
      </c>
      <c r="CA151" s="380">
        <f t="shared" si="568"/>
        <v>-8.972117808826971E-2</v>
      </c>
      <c r="CB151" s="380">
        <f t="shared" si="568"/>
        <v>3.9609812253761514</v>
      </c>
      <c r="CC151" s="199"/>
      <c r="CD151" s="167">
        <f t="shared" si="569"/>
        <v>-5.1323779554171389E-2</v>
      </c>
      <c r="CE151" s="167">
        <f t="shared" si="569"/>
        <v>-7.5297925862010007E-2</v>
      </c>
      <c r="CF151" s="167">
        <f t="shared" si="569"/>
        <v>-4.3642259476306289E-2</v>
      </c>
      <c r="CG151" s="167">
        <f t="shared" si="569"/>
        <v>-9.8621369700596234E-2</v>
      </c>
      <c r="CH151" s="167">
        <f t="shared" si="569"/>
        <v>-3.9442422920146908E-2</v>
      </c>
      <c r="CI151" s="167">
        <f t="shared" si="569"/>
        <v>-1.9395431739348129E-2</v>
      </c>
      <c r="CJ151" s="167">
        <f t="shared" si="569"/>
        <v>2.6620521956069176E-3</v>
      </c>
      <c r="CK151" s="167">
        <f t="shared" si="569"/>
        <v>-2.2847736530321211E-2</v>
      </c>
      <c r="CL151" s="167">
        <f t="shared" si="569"/>
        <v>-3.4952091677838582E-2</v>
      </c>
      <c r="CM151" s="167">
        <f t="shared" si="569"/>
        <v>-5.8761353851071757E-2</v>
      </c>
      <c r="CN151" s="167">
        <f t="shared" si="570"/>
        <v>-8.2743139304470997E-2</v>
      </c>
      <c r="CO151" s="167">
        <f t="shared" si="570"/>
        <v>-1.3419704225811208E-2</v>
      </c>
      <c r="CP151" s="167">
        <f t="shared" si="570"/>
        <v>-3.9501103063928067E-3</v>
      </c>
      <c r="CQ151" s="167">
        <f t="shared" si="570"/>
        <v>-6.4838652873164787E-2</v>
      </c>
      <c r="CR151" s="167">
        <f t="shared" si="570"/>
        <v>-7.4044574678038266E-3</v>
      </c>
      <c r="CS151" s="167">
        <f t="shared" si="570"/>
        <v>-0.29882259834387859</v>
      </c>
      <c r="CT151" s="167">
        <f t="shared" si="570"/>
        <v>3.5561667677155684E-2</v>
      </c>
      <c r="CU151" s="167">
        <f t="shared" si="570"/>
        <v>-5.1447914261747607E-2</v>
      </c>
      <c r="CV151" s="334">
        <f t="shared" si="570"/>
        <v>-8.3408842512734033E-2</v>
      </c>
      <c r="CW151" s="334">
        <f t="shared" si="570"/>
        <v>-7.2754833204225378E-2</v>
      </c>
      <c r="CX151" s="314">
        <f t="shared" si="571"/>
        <v>-1.0857285859898397E-2</v>
      </c>
      <c r="CY151" s="314">
        <f t="shared" si="572"/>
        <v>8.1462103068922487E-3</v>
      </c>
      <c r="CZ151" s="314">
        <f t="shared" si="572"/>
        <v>-5.5590219607311309E-3</v>
      </c>
      <c r="DA151" s="314">
        <f t="shared" si="572"/>
        <v>-4.220555270090269E-2</v>
      </c>
      <c r="DB151" s="314">
        <f t="shared" si="572"/>
        <v>-1.9255650633606375E-2</v>
      </c>
      <c r="DC151" s="314">
        <f t="shared" si="572"/>
        <v>4.1419961209637923E-2</v>
      </c>
      <c r="DD151" s="314">
        <f t="shared" si="572"/>
        <v>-5.7930914459861454E-2</v>
      </c>
      <c r="DE151" s="314">
        <f t="shared" si="572"/>
        <v>0.31190207000295783</v>
      </c>
      <c r="DF151" s="314">
        <f t="shared" si="572"/>
        <v>-4.7993307855418138E-2</v>
      </c>
      <c r="DG151" s="314">
        <f t="shared" si="572"/>
        <v>-1.3279302467924525E-2</v>
      </c>
      <c r="DH151" s="314">
        <f t="shared" si="572"/>
        <v>0.56302262153563354</v>
      </c>
      <c r="DI151" s="350"/>
      <c r="DJ151" s="169"/>
    </row>
    <row r="152" spans="1:114" x14ac:dyDescent="0.25">
      <c r="A152" s="139"/>
      <c r="B152" s="57" t="s">
        <v>32</v>
      </c>
      <c r="C152" s="199"/>
      <c r="D152" s="165">
        <f t="shared" ref="D152:D155" si="575">(C68+C145+D96-D68-D145)/(C68+C145+D96-D145)</f>
        <v>0.75558968123355985</v>
      </c>
      <c r="E152" s="165">
        <f t="shared" ref="E152:O152" si="576">(D68+D145+E96-E68-E145)/(D68+D145+E96-E145)</f>
        <v>0.76254733196928748</v>
      </c>
      <c r="F152" s="166">
        <f t="shared" si="576"/>
        <v>0.76975457375215306</v>
      </c>
      <c r="G152" s="165">
        <f t="shared" si="576"/>
        <v>0.76986272639208564</v>
      </c>
      <c r="H152" s="165">
        <f t="shared" si="576"/>
        <v>0.79089875322801062</v>
      </c>
      <c r="I152" s="165">
        <f t="shared" si="576"/>
        <v>0.76078639681387883</v>
      </c>
      <c r="J152" s="165">
        <f t="shared" si="576"/>
        <v>0.78044110347779616</v>
      </c>
      <c r="K152" s="165">
        <f t="shared" si="576"/>
        <v>0.71432808145716009</v>
      </c>
      <c r="L152" s="267">
        <f t="shared" si="576"/>
        <v>0.74266636893371352</v>
      </c>
      <c r="M152" s="166">
        <f t="shared" si="576"/>
        <v>0.77283910974153713</v>
      </c>
      <c r="N152" s="165">
        <f t="shared" si="576"/>
        <v>0.74585566593578045</v>
      </c>
      <c r="O152" s="166">
        <f t="shared" si="576"/>
        <v>0.7010267683395881</v>
      </c>
      <c r="P152" s="165">
        <f t="shared" ref="P152:T152" si="577">(O68+O145+P96-P68-P145)/(O68+O145+P96-P145)</f>
        <v>0.5866528082693554</v>
      </c>
      <c r="Q152" s="165">
        <f t="shared" si="577"/>
        <v>0.62257426908214064</v>
      </c>
      <c r="R152" s="165">
        <f t="shared" si="577"/>
        <v>0.60596629335003371</v>
      </c>
      <c r="S152" s="165">
        <f t="shared" si="577"/>
        <v>0.63119058659615912</v>
      </c>
      <c r="T152" s="165">
        <f t="shared" si="577"/>
        <v>0.64884287812299535</v>
      </c>
      <c r="U152" s="165">
        <f t="shared" si="558"/>
        <v>0.67823703932353496</v>
      </c>
      <c r="V152" s="165">
        <f t="shared" si="558"/>
        <v>0.65774837769843708</v>
      </c>
      <c r="W152" s="165">
        <f t="shared" si="558"/>
        <v>0.58801874101146701</v>
      </c>
      <c r="X152" s="267">
        <f t="shared" si="558"/>
        <v>0.60050933867096767</v>
      </c>
      <c r="Y152" s="166">
        <f t="shared" si="559"/>
        <v>0.60610194182803012</v>
      </c>
      <c r="Z152" s="165">
        <f t="shared" si="558"/>
        <v>0.6058342056527678</v>
      </c>
      <c r="AA152" s="165">
        <f t="shared" si="558"/>
        <v>0.65407910431979144</v>
      </c>
      <c r="AB152" s="165">
        <f t="shared" si="558"/>
        <v>0.60670850717197844</v>
      </c>
      <c r="AC152" s="165">
        <f t="shared" si="560"/>
        <v>0.59646793260547726</v>
      </c>
      <c r="AD152" s="165">
        <f t="shared" si="561"/>
        <v>0.59659554546901528</v>
      </c>
      <c r="AE152" s="236">
        <f t="shared" si="562"/>
        <v>0.58612323162415292</v>
      </c>
      <c r="AF152" s="236">
        <f t="shared" si="563"/>
        <v>0.64874250103777475</v>
      </c>
      <c r="AG152" s="236">
        <f t="shared" si="563"/>
        <v>0.63278544842627527</v>
      </c>
      <c r="AH152" s="236">
        <f t="shared" si="563"/>
        <v>0.72788718210577896</v>
      </c>
      <c r="AI152" s="165">
        <f t="shared" si="574"/>
        <v>0.58950565679180122</v>
      </c>
      <c r="AJ152" s="370">
        <f t="shared" si="574"/>
        <v>0.72016096602076352</v>
      </c>
      <c r="AK152" s="414">
        <f t="shared" si="574"/>
        <v>0.58552141833326499</v>
      </c>
      <c r="AL152" s="168">
        <f t="shared" ref="AL152:AQ152" si="578">(AK68+AK145+AL96-AL68-AL145)/(AK68+AK145+AL96-AL145)</f>
        <v>0.61428471815116437</v>
      </c>
      <c r="AM152" s="168">
        <f t="shared" si="578"/>
        <v>0.67347293451893642</v>
      </c>
      <c r="AN152" s="168">
        <f t="shared" si="578"/>
        <v>0.609417629076627</v>
      </c>
      <c r="AO152" s="168">
        <f t="shared" si="578"/>
        <v>0.58948861111739748</v>
      </c>
      <c r="AP152" s="168">
        <f t="shared" si="578"/>
        <v>0.5792043701785714</v>
      </c>
      <c r="AQ152" s="168">
        <f t="shared" si="578"/>
        <v>0.61712091176285855</v>
      </c>
      <c r="AR152" s="168">
        <f t="shared" ref="AR152:AT152" si="579">(AQ68+AQ145+AR96-AR68-AR145)/(AQ68+AQ145+AR96-AR145)</f>
        <v>0.6474807804938586</v>
      </c>
      <c r="AS152" s="168">
        <f t="shared" si="579"/>
        <v>0.63332119903304596</v>
      </c>
      <c r="AT152" s="168">
        <f t="shared" si="579"/>
        <v>0.66320197729280062</v>
      </c>
      <c r="AU152" s="165"/>
      <c r="AV152" s="370"/>
      <c r="AW152" s="408"/>
      <c r="AX152" s="190">
        <f t="shared" si="565"/>
        <v>-0.22358282168226765</v>
      </c>
      <c r="AY152" s="191">
        <f t="shared" si="565"/>
        <v>-0.18355983559166714</v>
      </c>
      <c r="AZ152" s="191">
        <f t="shared" si="565"/>
        <v>-0.21277987294539438</v>
      </c>
      <c r="BA152" s="191">
        <f t="shared" si="565"/>
        <v>-0.1801258004083468</v>
      </c>
      <c r="BB152" s="191">
        <f t="shared" si="565"/>
        <v>-0.17961322422778123</v>
      </c>
      <c r="BC152" s="191">
        <f t="shared" si="565"/>
        <v>-0.10850530166687379</v>
      </c>
      <c r="BD152" s="191">
        <f t="shared" si="565"/>
        <v>-0.15720946171673508</v>
      </c>
      <c r="BE152" s="191">
        <f t="shared" si="565"/>
        <v>-0.17682258856187519</v>
      </c>
      <c r="BF152" s="191">
        <f t="shared" si="565"/>
        <v>-0.19141439037672922</v>
      </c>
      <c r="BG152" s="191">
        <f t="shared" si="565"/>
        <v>-0.21574628640270213</v>
      </c>
      <c r="BH152" s="191">
        <f t="shared" si="566"/>
        <v>-0.18773264946286372</v>
      </c>
      <c r="BI152" s="191">
        <f t="shared" si="566"/>
        <v>-6.696985926941737E-2</v>
      </c>
      <c r="BJ152" s="191">
        <f t="shared" si="566"/>
        <v>3.4186657968599855E-2</v>
      </c>
      <c r="BK152" s="191">
        <f t="shared" si="566"/>
        <v>-4.1932887003428322E-2</v>
      </c>
      <c r="BL152" s="191">
        <f t="shared" si="566"/>
        <v>-1.5464140470937823E-2</v>
      </c>
      <c r="BM152" s="191">
        <f t="shared" si="566"/>
        <v>-7.140054989578079E-2</v>
      </c>
      <c r="BN152" s="191">
        <f t="shared" si="566"/>
        <v>-1.5470168295746571E-4</v>
      </c>
      <c r="BO152" s="191">
        <f t="shared" si="566"/>
        <v>-6.701431544138689E-2</v>
      </c>
      <c r="BP152" s="314">
        <f t="shared" si="566"/>
        <v>0.10663470528466884</v>
      </c>
      <c r="BQ152" s="314">
        <f t="shared" si="566"/>
        <v>2.5286877383814926E-3</v>
      </c>
      <c r="BR152" s="314">
        <f t="shared" si="567"/>
        <v>0.19925023583247822</v>
      </c>
      <c r="BS152" s="314">
        <f t="shared" si="568"/>
        <v>-3.3955547861624351E-2</v>
      </c>
      <c r="BT152" s="314">
        <f t="shared" si="568"/>
        <v>1.3948556254415181E-2</v>
      </c>
      <c r="BU152" s="314">
        <f t="shared" si="568"/>
        <v>2.9650588240872734E-2</v>
      </c>
      <c r="BV152" s="314">
        <f t="shared" si="568"/>
        <v>4.4652775964465381E-3</v>
      </c>
      <c r="BW152" s="380">
        <f t="shared" si="568"/>
        <v>-1.1701084176634397E-2</v>
      </c>
      <c r="BX152" s="380">
        <f t="shared" si="568"/>
        <v>-2.9150695848343539E-2</v>
      </c>
      <c r="BY152" s="380">
        <f t="shared" si="568"/>
        <v>5.2885943546053908E-2</v>
      </c>
      <c r="BZ152" s="380">
        <f t="shared" si="568"/>
        <v>-1.9448711035546737E-3</v>
      </c>
      <c r="CA152" s="380">
        <f t="shared" si="568"/>
        <v>8.4665443572239497E-4</v>
      </c>
      <c r="CB152" s="380">
        <f t="shared" si="568"/>
        <v>-8.8867075012701732E-2</v>
      </c>
      <c r="CC152" s="199"/>
      <c r="CD152" s="167">
        <f t="shared" si="569"/>
        <v>-0.16893687296420445</v>
      </c>
      <c r="CE152" s="167">
        <f t="shared" si="569"/>
        <v>-0.13997306288714684</v>
      </c>
      <c r="CF152" s="167">
        <f t="shared" si="569"/>
        <v>-0.16378828040211935</v>
      </c>
      <c r="CG152" s="167">
        <f t="shared" si="569"/>
        <v>-0.13867213979592652</v>
      </c>
      <c r="CH152" s="167">
        <f t="shared" si="569"/>
        <v>-0.14205587510501527</v>
      </c>
      <c r="CI152" s="167">
        <f t="shared" si="569"/>
        <v>-8.2549357490343866E-2</v>
      </c>
      <c r="CJ152" s="167">
        <f t="shared" si="569"/>
        <v>-0.12269272577935908</v>
      </c>
      <c r="CK152" s="167">
        <f t="shared" si="569"/>
        <v>-0.12630934044569309</v>
      </c>
      <c r="CL152" s="167">
        <f t="shared" si="569"/>
        <v>-0.14215703026274584</v>
      </c>
      <c r="CM152" s="167">
        <f t="shared" si="569"/>
        <v>-0.16673716791350701</v>
      </c>
      <c r="CN152" s="167">
        <f t="shared" si="570"/>
        <v>-0.14002146028301266</v>
      </c>
      <c r="CO152" s="167">
        <f t="shared" si="570"/>
        <v>-4.6947664019796664E-2</v>
      </c>
      <c r="CP152" s="167">
        <f t="shared" si="570"/>
        <v>2.0055698902623043E-2</v>
      </c>
      <c r="CQ152" s="167">
        <f t="shared" si="570"/>
        <v>-2.6106336476663383E-2</v>
      </c>
      <c r="CR152" s="167">
        <f t="shared" si="570"/>
        <v>-9.3707478810184375E-3</v>
      </c>
      <c r="CS152" s="167">
        <f t="shared" si="570"/>
        <v>-4.5067354972006202E-2</v>
      </c>
      <c r="CT152" s="167">
        <f t="shared" si="570"/>
        <v>-1.0037708522059319E-4</v>
      </c>
      <c r="CU152" s="167">
        <f t="shared" si="570"/>
        <v>-4.5451590897259697E-2</v>
      </c>
      <c r="CV152" s="334">
        <f t="shared" si="570"/>
        <v>7.0138804407341881E-2</v>
      </c>
      <c r="CW152" s="334">
        <f t="shared" si="570"/>
        <v>1.4869157803342192E-3</v>
      </c>
      <c r="CX152" s="314">
        <f t="shared" si="571"/>
        <v>0.11965162734979584</v>
      </c>
      <c r="CY152" s="314">
        <f t="shared" si="572"/>
        <v>-2.0580523494765135E-2</v>
      </c>
      <c r="CZ152" s="314">
        <f t="shared" si="572"/>
        <v>8.4505124983965674E-3</v>
      </c>
      <c r="DA152" s="314">
        <f t="shared" si="572"/>
        <v>1.9393830199144979E-2</v>
      </c>
      <c r="DB152" s="314">
        <f t="shared" si="572"/>
        <v>2.7091219046485593E-3</v>
      </c>
      <c r="DC152" s="314">
        <f t="shared" si="572"/>
        <v>-6.9793214880797816E-3</v>
      </c>
      <c r="DD152" s="314">
        <f t="shared" si="572"/>
        <v>-1.7391175290443872E-2</v>
      </c>
      <c r="DE152" s="314">
        <f t="shared" si="572"/>
        <v>3.099768013870563E-2</v>
      </c>
      <c r="DF152" s="314">
        <f t="shared" si="572"/>
        <v>-1.2617205439161561E-3</v>
      </c>
      <c r="DG152" s="314">
        <f t="shared" si="572"/>
        <v>5.3575060677069075E-4</v>
      </c>
      <c r="DH152" s="314">
        <f t="shared" si="572"/>
        <v>-6.4685204812978347E-2</v>
      </c>
      <c r="DI152" s="350"/>
      <c r="DJ152" s="169"/>
    </row>
    <row r="153" spans="1:114" x14ac:dyDescent="0.25">
      <c r="A153" s="139"/>
      <c r="B153" s="57" t="s">
        <v>33</v>
      </c>
      <c r="C153" s="199"/>
      <c r="D153" s="165">
        <f t="shared" si="575"/>
        <v>0.85561288910572264</v>
      </c>
      <c r="E153" s="165">
        <f t="shared" ref="E153:O153" si="580">(D69+D146+E97-E69-E146)/(D69+D146+E97-E146)</f>
        <v>0.88230090471086009</v>
      </c>
      <c r="F153" s="166">
        <f t="shared" si="580"/>
        <v>0.88626660139822167</v>
      </c>
      <c r="G153" s="165">
        <f t="shared" si="580"/>
        <v>0.88664325043912018</v>
      </c>
      <c r="H153" s="165">
        <f t="shared" si="580"/>
        <v>0.88962536977943185</v>
      </c>
      <c r="I153" s="165">
        <f t="shared" si="580"/>
        <v>0.8682156741750513</v>
      </c>
      <c r="J153" s="165">
        <f t="shared" si="580"/>
        <v>0.88736079001303003</v>
      </c>
      <c r="K153" s="165">
        <f t="shared" si="580"/>
        <v>0.82699573833629414</v>
      </c>
      <c r="L153" s="267">
        <f t="shared" si="580"/>
        <v>0.84684031727463382</v>
      </c>
      <c r="M153" s="166">
        <f t="shared" si="580"/>
        <v>0.88113435562855558</v>
      </c>
      <c r="N153" s="165">
        <f t="shared" si="580"/>
        <v>0.86429434754866563</v>
      </c>
      <c r="O153" s="166">
        <f t="shared" si="580"/>
        <v>0.8288635470281982</v>
      </c>
      <c r="P153" s="165">
        <f t="shared" ref="P153:T153" si="581">(O69+O146+P97-P69-P146)/(O69+O146+P97-P146)</f>
        <v>0.70004308013429506</v>
      </c>
      <c r="Q153" s="165">
        <f t="shared" si="581"/>
        <v>0.77153407836276244</v>
      </c>
      <c r="R153" s="165">
        <f t="shared" si="581"/>
        <v>0.76116729672295314</v>
      </c>
      <c r="S153" s="165">
        <f t="shared" si="581"/>
        <v>0.77767050670434146</v>
      </c>
      <c r="T153" s="165">
        <f t="shared" si="581"/>
        <v>0.79468374805316322</v>
      </c>
      <c r="U153" s="165">
        <f t="shared" si="558"/>
        <v>0.84991897323578791</v>
      </c>
      <c r="V153" s="165">
        <f t="shared" si="558"/>
        <v>0.79825426397737165</v>
      </c>
      <c r="W153" s="165">
        <f t="shared" si="558"/>
        <v>0.73428633053931125</v>
      </c>
      <c r="X153" s="267">
        <f t="shared" si="558"/>
        <v>0.76380416718375077</v>
      </c>
      <c r="Y153" s="166">
        <f t="shared" si="559"/>
        <v>0.77927689272734291</v>
      </c>
      <c r="Z153" s="165">
        <f t="shared" si="558"/>
        <v>0.78863530045619534</v>
      </c>
      <c r="AA153" s="165">
        <f t="shared" si="558"/>
        <v>0.82610470527976609</v>
      </c>
      <c r="AB153" s="165">
        <f t="shared" si="558"/>
        <v>0.79346347392895222</v>
      </c>
      <c r="AC153" s="165">
        <f t="shared" si="560"/>
        <v>0.79849707637683398</v>
      </c>
      <c r="AD153" s="165">
        <f t="shared" si="561"/>
        <v>0.78918951163888085</v>
      </c>
      <c r="AE153" s="236">
        <f t="shared" si="562"/>
        <v>0.78807347167631647</v>
      </c>
      <c r="AF153" s="236">
        <f t="shared" si="563"/>
        <v>0.82986646779770101</v>
      </c>
      <c r="AG153" s="236">
        <f t="shared" si="563"/>
        <v>0.82143180105876967</v>
      </c>
      <c r="AH153" s="236">
        <f t="shared" si="563"/>
        <v>0.7406535968963498</v>
      </c>
      <c r="AI153" s="165">
        <f t="shared" si="574"/>
        <v>0.77101644411756265</v>
      </c>
      <c r="AJ153" s="370">
        <f t="shared" si="574"/>
        <v>0.75114556877825278</v>
      </c>
      <c r="AK153" s="414">
        <f t="shared" si="574"/>
        <v>0.70436581324141179</v>
      </c>
      <c r="AL153" s="168">
        <f t="shared" si="574"/>
        <v>0.77352854407824923</v>
      </c>
      <c r="AM153" s="168">
        <f t="shared" si="574"/>
        <v>0.81163404396097172</v>
      </c>
      <c r="AN153" s="168">
        <f t="shared" si="574"/>
        <v>0.78950685260508202</v>
      </c>
      <c r="AO153" s="168">
        <f t="shared" si="574"/>
        <v>0.77185185465003536</v>
      </c>
      <c r="AP153" s="168">
        <f t="shared" si="574"/>
        <v>0.77721904674180731</v>
      </c>
      <c r="AQ153" s="168">
        <f t="shared" si="574"/>
        <v>0.78764890448859193</v>
      </c>
      <c r="AR153" s="168">
        <f t="shared" si="574"/>
        <v>0.79540855258030885</v>
      </c>
      <c r="AS153" s="168">
        <f t="shared" si="574"/>
        <v>0.82360369764364127</v>
      </c>
      <c r="AT153" s="168">
        <f t="shared" si="574"/>
        <v>0.8233066352776246</v>
      </c>
      <c r="AU153" s="165"/>
      <c r="AV153" s="370"/>
      <c r="AW153" s="408"/>
      <c r="AX153" s="190">
        <f t="shared" si="565"/>
        <v>-0.18182265712947296</v>
      </c>
      <c r="AY153" s="191">
        <f t="shared" si="565"/>
        <v>-0.12554314039199266</v>
      </c>
      <c r="AZ153" s="191">
        <f t="shared" si="565"/>
        <v>-0.14115312985720682</v>
      </c>
      <c r="BA153" s="191">
        <f t="shared" si="565"/>
        <v>-0.12290483650646269</v>
      </c>
      <c r="BB153" s="191">
        <f t="shared" si="565"/>
        <v>-0.10672090179915605</v>
      </c>
      <c r="BC153" s="191">
        <f t="shared" si="565"/>
        <v>-2.1073912258780959E-2</v>
      </c>
      <c r="BD153" s="191">
        <f t="shared" si="565"/>
        <v>-0.100417470592035</v>
      </c>
      <c r="BE153" s="191">
        <f t="shared" si="565"/>
        <v>-0.11210385192974601</v>
      </c>
      <c r="BF153" s="191">
        <f t="shared" si="565"/>
        <v>-9.8054082212472277E-2</v>
      </c>
      <c r="BG153" s="191">
        <f t="shared" si="565"/>
        <v>-0.11559810629396335</v>
      </c>
      <c r="BH153" s="191">
        <f t="shared" si="566"/>
        <v>-8.7538518916682115E-2</v>
      </c>
      <c r="BI153" s="191">
        <f t="shared" si="566"/>
        <v>-3.3284631207677533E-3</v>
      </c>
      <c r="BJ153" s="191">
        <f t="shared" si="566"/>
        <v>0.1334494925322818</v>
      </c>
      <c r="BK153" s="191">
        <f t="shared" si="566"/>
        <v>3.4947254787874693E-2</v>
      </c>
      <c r="BL153" s="191">
        <f t="shared" si="566"/>
        <v>3.6814790961949506E-2</v>
      </c>
      <c r="BM153" s="191">
        <f t="shared" si="566"/>
        <v>1.3377085645257811E-2</v>
      </c>
      <c r="BN153" s="191">
        <f t="shared" si="566"/>
        <v>4.4272605084386497E-2</v>
      </c>
      <c r="BO153" s="191">
        <f t="shared" si="566"/>
        <v>-3.3517515285677958E-2</v>
      </c>
      <c r="BP153" s="314">
        <f t="shared" si="566"/>
        <v>-7.2158295521055529E-2</v>
      </c>
      <c r="BQ153" s="314">
        <f t="shared" si="566"/>
        <v>5.0021513475913729E-2</v>
      </c>
      <c r="BR153" s="314">
        <f t="shared" si="567"/>
        <v>-1.6573094190061772E-2</v>
      </c>
      <c r="BS153" s="314">
        <f t="shared" si="568"/>
        <v>-9.6128962869352477E-2</v>
      </c>
      <c r="BT153" s="314">
        <f t="shared" si="568"/>
        <v>-1.9155567052612833E-2</v>
      </c>
      <c r="BU153" s="314">
        <f t="shared" si="568"/>
        <v>-1.7516739980186633E-2</v>
      </c>
      <c r="BV153" s="314">
        <f t="shared" si="568"/>
        <v>-4.9865198006890021E-3</v>
      </c>
      <c r="BW153" s="380">
        <f t="shared" si="568"/>
        <v>-3.3369216387993339E-2</v>
      </c>
      <c r="BX153" s="380">
        <f t="shared" si="568"/>
        <v>-1.5168048637918307E-2</v>
      </c>
      <c r="BY153" s="380">
        <f t="shared" si="568"/>
        <v>-5.3874061617814031E-4</v>
      </c>
      <c r="BZ153" s="380">
        <f t="shared" si="568"/>
        <v>-4.1522240691127761E-2</v>
      </c>
      <c r="CA153" s="380">
        <f t="shared" si="568"/>
        <v>2.6440376207399995E-3</v>
      </c>
      <c r="CB153" s="380">
        <f t="shared" si="568"/>
        <v>0.11159473028636573</v>
      </c>
      <c r="CC153" s="199"/>
      <c r="CD153" s="167">
        <f t="shared" si="569"/>
        <v>-0.15556980897142758</v>
      </c>
      <c r="CE153" s="167">
        <f t="shared" si="569"/>
        <v>-0.11076682634809765</v>
      </c>
      <c r="CF153" s="167">
        <f t="shared" si="569"/>
        <v>-0.12509930467526853</v>
      </c>
      <c r="CG153" s="167">
        <f t="shared" si="569"/>
        <v>-0.10897274373477872</v>
      </c>
      <c r="CH153" s="167">
        <f t="shared" si="569"/>
        <v>-9.4941621726268632E-2</v>
      </c>
      <c r="CI153" s="167">
        <f t="shared" si="569"/>
        <v>-1.8296700939263388E-2</v>
      </c>
      <c r="CJ153" s="167">
        <f t="shared" si="569"/>
        <v>-8.9106526035658384E-2</v>
      </c>
      <c r="CK153" s="167">
        <f t="shared" si="569"/>
        <v>-9.270940779698289E-2</v>
      </c>
      <c r="CL153" s="167">
        <f t="shared" si="569"/>
        <v>-8.3036150090883054E-2</v>
      </c>
      <c r="CM153" s="167">
        <f t="shared" si="569"/>
        <v>-0.10185746290121267</v>
      </c>
      <c r="CN153" s="167">
        <f t="shared" si="570"/>
        <v>-7.5659047092470288E-2</v>
      </c>
      <c r="CO153" s="167">
        <f t="shared" si="570"/>
        <v>-2.7588417484321059E-3</v>
      </c>
      <c r="CP153" s="167">
        <f t="shared" si="570"/>
        <v>9.3420393794657164E-2</v>
      </c>
      <c r="CQ153" s="167">
        <f t="shared" si="570"/>
        <v>2.6962998014071538E-2</v>
      </c>
      <c r="CR153" s="167">
        <f t="shared" si="570"/>
        <v>2.8022214915927712E-2</v>
      </c>
      <c r="CS153" s="167">
        <f t="shared" si="570"/>
        <v>1.0402964971975015E-2</v>
      </c>
      <c r="CT153" s="167">
        <f t="shared" si="570"/>
        <v>3.5182719744537794E-2</v>
      </c>
      <c r="CU153" s="167">
        <f t="shared" si="570"/>
        <v>-2.8487172177018238E-2</v>
      </c>
      <c r="CV153" s="334">
        <f t="shared" si="570"/>
        <v>-5.760066708102185E-2</v>
      </c>
      <c r="CW153" s="334">
        <f t="shared" si="570"/>
        <v>3.67301135782514E-2</v>
      </c>
      <c r="CX153" s="314">
        <f t="shared" si="571"/>
        <v>-1.2658598405497989E-2</v>
      </c>
      <c r="CY153" s="314">
        <f t="shared" si="572"/>
        <v>-7.491107948593112E-2</v>
      </c>
      <c r="CZ153" s="314">
        <f t="shared" si="572"/>
        <v>-1.5106756377946118E-2</v>
      </c>
      <c r="DA153" s="314">
        <f t="shared" si="572"/>
        <v>-1.4470661318794376E-2</v>
      </c>
      <c r="DB153" s="314">
        <f t="shared" si="572"/>
        <v>-3.9566213238702019E-3</v>
      </c>
      <c r="DC153" s="314">
        <f t="shared" si="572"/>
        <v>-2.6645221726798618E-2</v>
      </c>
      <c r="DD153" s="314">
        <f t="shared" si="572"/>
        <v>-1.1970464897073541E-2</v>
      </c>
      <c r="DE153" s="314">
        <f t="shared" si="572"/>
        <v>-4.2456718772454494E-4</v>
      </c>
      <c r="DF153" s="314">
        <f t="shared" si="572"/>
        <v>-3.4457915217392165E-2</v>
      </c>
      <c r="DG153" s="314">
        <f t="shared" si="572"/>
        <v>2.1718965848716021E-3</v>
      </c>
      <c r="DH153" s="314">
        <f t="shared" si="572"/>
        <v>8.2653038381274802E-2</v>
      </c>
      <c r="DI153" s="350"/>
      <c r="DJ153" s="169"/>
    </row>
    <row r="154" spans="1:114" x14ac:dyDescent="0.25">
      <c r="A154" s="139"/>
      <c r="B154" s="57" t="s">
        <v>34</v>
      </c>
      <c r="C154" s="199"/>
      <c r="D154" s="165">
        <f t="shared" si="575"/>
        <v>0.89530639577071314</v>
      </c>
      <c r="E154" s="165">
        <f t="shared" ref="E154:O154" si="582">(D70+D147+E98-E70-E147)/(D70+D147+E98-E147)</f>
        <v>0.92259370248201811</v>
      </c>
      <c r="F154" s="166">
        <f t="shared" si="582"/>
        <v>0.91653428359372169</v>
      </c>
      <c r="G154" s="165">
        <f t="shared" si="582"/>
        <v>0.90841641471737944</v>
      </c>
      <c r="H154" s="165">
        <f t="shared" si="582"/>
        <v>0.9402587935793274</v>
      </c>
      <c r="I154" s="165">
        <f t="shared" si="582"/>
        <v>0.88164537318843317</v>
      </c>
      <c r="J154" s="165">
        <f t="shared" si="582"/>
        <v>0.9500999713149445</v>
      </c>
      <c r="K154" s="165">
        <f t="shared" si="582"/>
        <v>0.90325752320250852</v>
      </c>
      <c r="L154" s="267">
        <f t="shared" si="582"/>
        <v>0.88106372045346515</v>
      </c>
      <c r="M154" s="166">
        <f t="shared" si="582"/>
        <v>0.89304673537354051</v>
      </c>
      <c r="N154" s="165">
        <f t="shared" si="582"/>
        <v>0.91425090643507423</v>
      </c>
      <c r="O154" s="166">
        <f t="shared" si="582"/>
        <v>0.86873872351054937</v>
      </c>
      <c r="P154" s="165">
        <f t="shared" ref="P154:T154" si="583">(O70+O147+P98-P70-P147)/(O70+O147+P98-P147)</f>
        <v>0.85539964811580327</v>
      </c>
      <c r="Q154" s="165">
        <f t="shared" si="583"/>
        <v>0.88247704696734319</v>
      </c>
      <c r="R154" s="165">
        <f t="shared" si="583"/>
        <v>0.88791196247446924</v>
      </c>
      <c r="S154" s="165">
        <f t="shared" si="583"/>
        <v>0.8430742309769097</v>
      </c>
      <c r="T154" s="165">
        <f t="shared" si="583"/>
        <v>0.84270729275025447</v>
      </c>
      <c r="U154" s="165">
        <f t="shared" si="558"/>
        <v>0.91325599413114478</v>
      </c>
      <c r="V154" s="165">
        <f t="shared" si="558"/>
        <v>0.86530470378857371</v>
      </c>
      <c r="W154" s="165">
        <f t="shared" si="558"/>
        <v>0.8385243512002738</v>
      </c>
      <c r="X154" s="267">
        <f t="shared" si="558"/>
        <v>0.85411188937019811</v>
      </c>
      <c r="Y154" s="166">
        <f t="shared" si="559"/>
        <v>0.82395612801315909</v>
      </c>
      <c r="Z154" s="165">
        <f t="shared" si="558"/>
        <v>0.85784394979404111</v>
      </c>
      <c r="AA154" s="165">
        <f t="shared" si="558"/>
        <v>0.90141757092027108</v>
      </c>
      <c r="AB154" s="165">
        <f t="shared" si="558"/>
        <v>0.88887578535299216</v>
      </c>
      <c r="AC154" s="165">
        <f t="shared" si="560"/>
        <v>0.87126598682848455</v>
      </c>
      <c r="AD154" s="165">
        <f t="shared" si="561"/>
        <v>0.82870585692833632</v>
      </c>
      <c r="AE154" s="236">
        <f t="shared" si="562"/>
        <v>0.79910170266159053</v>
      </c>
      <c r="AF154" s="236">
        <f t="shared" si="563"/>
        <v>0.85433473552828232</v>
      </c>
      <c r="AG154" s="236">
        <f t="shared" si="563"/>
        <v>0.83162461993543102</v>
      </c>
      <c r="AH154" s="236">
        <f t="shared" si="563"/>
        <v>0.79582545803319571</v>
      </c>
      <c r="AI154" s="165">
        <f t="shared" si="574"/>
        <v>0.76578046657394838</v>
      </c>
      <c r="AJ154" s="370">
        <f t="shared" si="574"/>
        <v>0.79623843926218307</v>
      </c>
      <c r="AK154" s="414">
        <f t="shared" ref="AK154:AP155" si="584">(AJ70+AJ147+AK98-AK70-AK147)/(AJ70+AJ147+AK98-AK147)</f>
        <v>0.67364419543228771</v>
      </c>
      <c r="AL154" s="168">
        <f t="shared" si="584"/>
        <v>0.79066113966049534</v>
      </c>
      <c r="AM154" s="191">
        <f t="shared" si="584"/>
        <v>0.86977198857699967</v>
      </c>
      <c r="AN154" s="191">
        <f t="shared" ref="AN154:AT154" si="585">(AM70+AM147+AN98-AN70-AN147)/(AM70+AM147+AN98-AN147)</f>
        <v>0.83165266264184712</v>
      </c>
      <c r="AO154" s="191">
        <f t="shared" si="585"/>
        <v>0.77733579784329876</v>
      </c>
      <c r="AP154" s="191">
        <f t="shared" si="585"/>
        <v>0.77648533066274594</v>
      </c>
      <c r="AQ154" s="191">
        <f t="shared" si="585"/>
        <v>0.77908632322082505</v>
      </c>
      <c r="AR154" s="191">
        <f t="shared" si="585"/>
        <v>0.76173117471403562</v>
      </c>
      <c r="AS154" s="191">
        <f t="shared" si="585"/>
        <v>0.68741871857223358</v>
      </c>
      <c r="AT154" s="191">
        <f t="shared" si="585"/>
        <v>0.81259457457583206</v>
      </c>
      <c r="AU154" s="165"/>
      <c r="AV154" s="370"/>
      <c r="AW154" s="408"/>
      <c r="AX154" s="190">
        <f t="shared" si="565"/>
        <v>-4.4573285573992413E-2</v>
      </c>
      <c r="AY154" s="191">
        <f t="shared" si="565"/>
        <v>-4.3482472736103263E-2</v>
      </c>
      <c r="AZ154" s="191">
        <f t="shared" si="565"/>
        <v>-3.1228860318268308E-2</v>
      </c>
      <c r="BA154" s="191">
        <f t="shared" si="565"/>
        <v>-7.1929769962158344E-2</v>
      </c>
      <c r="BB154" s="191">
        <f t="shared" si="565"/>
        <v>-0.10374962882050701</v>
      </c>
      <c r="BC154" s="191">
        <f t="shared" si="565"/>
        <v>3.5854122194724551E-2</v>
      </c>
      <c r="BD154" s="191">
        <f t="shared" si="565"/>
        <v>-8.9248784429509648E-2</v>
      </c>
      <c r="BE154" s="191">
        <f t="shared" si="565"/>
        <v>-7.1666352440356781E-2</v>
      </c>
      <c r="BF154" s="191">
        <f t="shared" si="565"/>
        <v>-3.0590104276902352E-2</v>
      </c>
      <c r="BG154" s="191">
        <f t="shared" si="565"/>
        <v>-7.7365052268493467E-2</v>
      </c>
      <c r="BH154" s="191">
        <f t="shared" si="566"/>
        <v>-6.1697457715387982E-2</v>
      </c>
      <c r="BI154" s="191">
        <f t="shared" si="566"/>
        <v>3.7616427730615465E-2</v>
      </c>
      <c r="BJ154" s="191">
        <f t="shared" si="566"/>
        <v>3.9135084180741825E-2</v>
      </c>
      <c r="BK154" s="191">
        <f t="shared" si="566"/>
        <v>-1.270408128731026E-2</v>
      </c>
      <c r="BL154" s="191">
        <f t="shared" si="566"/>
        <v>-6.6680153042577489E-2</v>
      </c>
      <c r="BM154" s="191">
        <f t="shared" si="566"/>
        <v>-5.2157362542520291E-2</v>
      </c>
      <c r="BN154" s="191">
        <f t="shared" si="566"/>
        <v>1.3797724165980099E-2</v>
      </c>
      <c r="BO154" s="191">
        <f t="shared" si="566"/>
        <v>-8.9384985940745315E-2</v>
      </c>
      <c r="BP154" s="314">
        <f t="shared" si="566"/>
        <v>-8.029454301031326E-2</v>
      </c>
      <c r="BQ154" s="314">
        <f t="shared" si="566"/>
        <v>-8.6752262498040689E-2</v>
      </c>
      <c r="BR154" s="314">
        <f t="shared" si="567"/>
        <v>-6.7758628381451927E-2</v>
      </c>
      <c r="BS154" s="314">
        <f t="shared" si="568"/>
        <v>-0.18242710682099667</v>
      </c>
      <c r="BT154" s="314">
        <f t="shared" si="568"/>
        <v>-7.8315887347198312E-2</v>
      </c>
      <c r="BU154" s="314">
        <f t="shared" ref="BU154:BW155" si="586">IF(ISERROR((AM154-AA154)/AA154)=TRUE,0,(AM154-AA154)/AA154)</f>
        <v>-3.5106462714016053E-2</v>
      </c>
      <c r="BV154" s="314">
        <f t="shared" si="586"/>
        <v>-6.4376962061600637E-2</v>
      </c>
      <c r="BW154" s="380">
        <f t="shared" si="586"/>
        <v>-0.10780885562525314</v>
      </c>
      <c r="BX154" s="380">
        <f t="shared" ref="BX154:CB155" si="587">IF(ISERROR((AP154-AD154)/AD154)=TRUE,0,(AP154-AD154)/AD154)</f>
        <v>-6.3014549528043487E-2</v>
      </c>
      <c r="BY154" s="380">
        <f t="shared" si="587"/>
        <v>-2.5047349259924852E-2</v>
      </c>
      <c r="BZ154" s="380">
        <f t="shared" si="587"/>
        <v>-0.10839259714400445</v>
      </c>
      <c r="CA154" s="380">
        <f>IF(ISERROR((AS154-AG154)/AG154)=TRUE,0,(AS154-AG154)/AG154)</f>
        <v>-0.17340263612493084</v>
      </c>
      <c r="CB154" s="380">
        <f>IF(ISERROR((AT154-AH154)/AH154)=TRUE,0,(AT154-AH154)/AH154)</f>
        <v>2.1071349720426857E-2</v>
      </c>
      <c r="CC154" s="199"/>
      <c r="CD154" s="167">
        <f t="shared" si="569"/>
        <v>-3.9906747654909869E-2</v>
      </c>
      <c r="CE154" s="167">
        <f t="shared" si="569"/>
        <v>-4.0116655514674915E-2</v>
      </c>
      <c r="CF154" s="167">
        <f t="shared" si="569"/>
        <v>-2.8622321119252447E-2</v>
      </c>
      <c r="CG154" s="167">
        <f t="shared" si="569"/>
        <v>-6.5342183740469739E-2</v>
      </c>
      <c r="CH154" s="167">
        <f t="shared" si="569"/>
        <v>-9.7551500829072935E-2</v>
      </c>
      <c r="CI154" s="167">
        <f t="shared" si="569"/>
        <v>3.1610620942711609E-2</v>
      </c>
      <c r="CJ154" s="167">
        <f t="shared" si="569"/>
        <v>-8.4795267526370788E-2</v>
      </c>
      <c r="CK154" s="167">
        <f t="shared" si="569"/>
        <v>-6.4733172002234718E-2</v>
      </c>
      <c r="CL154" s="167">
        <f t="shared" si="569"/>
        <v>-2.6951831083267042E-2</v>
      </c>
      <c r="CM154" s="167">
        <f t="shared" si="569"/>
        <v>-6.9090607360381417E-2</v>
      </c>
      <c r="CN154" s="167">
        <f t="shared" si="570"/>
        <v>-5.6406956641033124E-2</v>
      </c>
      <c r="CO154" s="167">
        <f t="shared" si="570"/>
        <v>3.2678847409721712E-2</v>
      </c>
      <c r="CP154" s="167">
        <f t="shared" si="570"/>
        <v>3.3476137237188897E-2</v>
      </c>
      <c r="CQ154" s="167">
        <f t="shared" si="570"/>
        <v>-1.1211060138858642E-2</v>
      </c>
      <c r="CR154" s="167">
        <f t="shared" si="570"/>
        <v>-5.9206105546132926E-2</v>
      </c>
      <c r="CS154" s="167">
        <f t="shared" si="570"/>
        <v>-4.397252831531917E-2</v>
      </c>
      <c r="CT154" s="167">
        <f t="shared" si="570"/>
        <v>1.1627442778027852E-2</v>
      </c>
      <c r="CU154" s="167">
        <f t="shared" si="570"/>
        <v>-8.1631374195713757E-2</v>
      </c>
      <c r="CV154" s="334">
        <f t="shared" si="570"/>
        <v>-6.9479245755378005E-2</v>
      </c>
      <c r="CW154" s="334">
        <f t="shared" si="570"/>
        <v>-7.2743884626325417E-2</v>
      </c>
      <c r="CX154" s="314">
        <f t="shared" si="571"/>
        <v>-5.7873450108015034E-2</v>
      </c>
      <c r="CY154" s="314">
        <f t="shared" si="572"/>
        <v>-0.15031193258087139</v>
      </c>
      <c r="CZ154" s="314">
        <f t="shared" si="572"/>
        <v>-6.7182810133545767E-2</v>
      </c>
      <c r="DA154" s="314">
        <f t="shared" ref="DA154:DF154" si="588">AM154-AA154</f>
        <v>-3.1645582343271417E-2</v>
      </c>
      <c r="DB154" s="314">
        <f t="shared" si="588"/>
        <v>-5.7223122711145047E-2</v>
      </c>
      <c r="DC154" s="314">
        <f t="shared" si="588"/>
        <v>-9.3930188985185792E-2</v>
      </c>
      <c r="DD154" s="314">
        <f t="shared" si="588"/>
        <v>-5.2220526265590372E-2</v>
      </c>
      <c r="DE154" s="314">
        <f t="shared" si="588"/>
        <v>-2.0015379440765479E-2</v>
      </c>
      <c r="DF154" s="314">
        <f t="shared" si="588"/>
        <v>-9.2603560814246699E-2</v>
      </c>
      <c r="DG154" s="314">
        <f>AS154-AG154</f>
        <v>-0.14420590136319744</v>
      </c>
      <c r="DH154" s="314">
        <f>AT154-AH154</f>
        <v>1.6769116542636353E-2</v>
      </c>
      <c r="DI154" s="350"/>
      <c r="DJ154" s="169"/>
    </row>
    <row r="155" spans="1:114" ht="15.75" thickBot="1" x14ac:dyDescent="0.3">
      <c r="A155" s="139"/>
      <c r="B155" s="63" t="s">
        <v>35</v>
      </c>
      <c r="C155" s="200"/>
      <c r="D155" s="171">
        <f t="shared" si="575"/>
        <v>0.68194619899927622</v>
      </c>
      <c r="E155" s="171">
        <f t="shared" ref="E155:O155" si="589">(D71+D148+E99-E71-E148)/(D71+D148+E99-E148)</f>
        <v>0.70140124143580407</v>
      </c>
      <c r="F155" s="172">
        <f t="shared" si="589"/>
        <v>0.67925587931629527</v>
      </c>
      <c r="G155" s="171">
        <f t="shared" si="589"/>
        <v>0.72148428801220843</v>
      </c>
      <c r="H155" s="171">
        <f t="shared" si="589"/>
        <v>0.72434453036787871</v>
      </c>
      <c r="I155" s="171">
        <f t="shared" si="589"/>
        <v>0.69798512355622078</v>
      </c>
      <c r="J155" s="171">
        <f t="shared" si="589"/>
        <v>0.71305693817289761</v>
      </c>
      <c r="K155" s="171">
        <f t="shared" si="589"/>
        <v>0.61835886570953014</v>
      </c>
      <c r="L155" s="268">
        <f t="shared" si="589"/>
        <v>0.64752925917133919</v>
      </c>
      <c r="M155" s="172">
        <f t="shared" si="589"/>
        <v>0.68045591450658827</v>
      </c>
      <c r="N155" s="171">
        <f t="shared" si="589"/>
        <v>0.63777569453718419</v>
      </c>
      <c r="O155" s="172">
        <f t="shared" si="589"/>
        <v>0.61972635239183138</v>
      </c>
      <c r="P155" s="171">
        <f t="shared" ref="P155:T155" si="590">(O71+O148+P99-P71-P148)/(O71+O148+P99-P148)</f>
        <v>0.55585524849000012</v>
      </c>
      <c r="Q155" s="171">
        <f t="shared" si="590"/>
        <v>0.57413199186148167</v>
      </c>
      <c r="R155" s="171">
        <f t="shared" si="590"/>
        <v>0.56749652108091708</v>
      </c>
      <c r="S155" s="171">
        <f t="shared" si="590"/>
        <v>0.58628442879390452</v>
      </c>
      <c r="T155" s="171">
        <f t="shared" si="590"/>
        <v>0.59974406847627248</v>
      </c>
      <c r="U155" s="171">
        <f t="shared" si="558"/>
        <v>0.62276692665634736</v>
      </c>
      <c r="V155" s="171">
        <f t="shared" si="558"/>
        <v>0.5534642869655243</v>
      </c>
      <c r="W155" s="171">
        <f t="shared" si="558"/>
        <v>0.48944805212594622</v>
      </c>
      <c r="X155" s="268">
        <f t="shared" si="558"/>
        <v>0.51317596944068189</v>
      </c>
      <c r="Y155" s="172">
        <f t="shared" si="559"/>
        <v>0.5242439658432676</v>
      </c>
      <c r="Z155" s="171">
        <f t="shared" si="558"/>
        <v>0.51429213493490933</v>
      </c>
      <c r="AA155" s="171">
        <f t="shared" si="558"/>
        <v>0.5625507276409133</v>
      </c>
      <c r="AB155" s="171">
        <f t="shared" si="558"/>
        <v>0.4987223672372868</v>
      </c>
      <c r="AC155" s="171">
        <f t="shared" si="560"/>
        <v>0.47376513534935233</v>
      </c>
      <c r="AD155" s="171">
        <f t="shared" si="561"/>
        <v>0.49931345410885364</v>
      </c>
      <c r="AE155" s="303">
        <f t="shared" si="562"/>
        <v>0.51691484113126962</v>
      </c>
      <c r="AF155" s="303">
        <f t="shared" si="563"/>
        <v>0.57705608002921227</v>
      </c>
      <c r="AG155" s="303">
        <f t="shared" si="563"/>
        <v>0.56288404889365429</v>
      </c>
      <c r="AH155" s="303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1">
        <f>(AI71+AI148+AJ99-AJ71-AJ148)/(AI71+AI148+AJ99-AJ148)</f>
        <v>0.53544126904716682</v>
      </c>
      <c r="AK155" s="415">
        <f t="shared" si="584"/>
        <v>0.50117928531329603</v>
      </c>
      <c r="AL155" s="174">
        <f t="shared" si="584"/>
        <v>0.53472709885107716</v>
      </c>
      <c r="AM155" s="174">
        <f t="shared" si="584"/>
        <v>0.58904638842239221</v>
      </c>
      <c r="AN155" s="174">
        <f t="shared" si="584"/>
        <v>0.52224124881969702</v>
      </c>
      <c r="AO155" s="174">
        <f t="shared" si="584"/>
        <v>0.4997058144764665</v>
      </c>
      <c r="AP155" s="174">
        <f t="shared" si="584"/>
        <v>0.51241382422267612</v>
      </c>
      <c r="AQ155" s="174">
        <f>(AP71+AP148+AQ99-AQ71-AQ148)/(AP71+AP148+AQ99-AQ148)</f>
        <v>0.52206714441343105</v>
      </c>
      <c r="AR155" s="174">
        <f>(AQ71+AQ148+AR99-AR71-AR148)/(AQ71+AQ148+AR99-AR148)</f>
        <v>0.57958213497791156</v>
      </c>
      <c r="AS155" s="174">
        <f>(AR71+AR148+AS99-AS71-AS148)/(AR71+AR148+AS99-AS148)</f>
        <v>0.52824157204016653</v>
      </c>
      <c r="AT155" s="174">
        <f>(AS71+AS148+AT99-AT71-AT148)/(AS71+AS148+AT99-AT148)</f>
        <v>0.68240070176190637</v>
      </c>
      <c r="AU155" s="171"/>
      <c r="AV155" s="371"/>
      <c r="AW155" s="200"/>
      <c r="AX155" s="173">
        <f t="shared" si="565"/>
        <v>-0.1848986777759134</v>
      </c>
      <c r="AY155" s="174">
        <f t="shared" si="565"/>
        <v>-0.18144999189593072</v>
      </c>
      <c r="AZ155" s="174">
        <f t="shared" si="565"/>
        <v>-0.16453204401833008</v>
      </c>
      <c r="BA155" s="174">
        <f t="shared" si="565"/>
        <v>-0.18739127305294298</v>
      </c>
      <c r="BB155" s="174">
        <f t="shared" si="565"/>
        <v>-0.17201822705601766</v>
      </c>
      <c r="BC155" s="174">
        <f t="shared" si="565"/>
        <v>-0.10776475652752905</v>
      </c>
      <c r="BD155" s="174">
        <f t="shared" si="565"/>
        <v>-0.22381473717415296</v>
      </c>
      <c r="BE155" s="174">
        <f t="shared" si="565"/>
        <v>-0.20847249183638114</v>
      </c>
      <c r="BF155" s="174">
        <f t="shared" si="565"/>
        <v>-0.20748605229452158</v>
      </c>
      <c r="BG155" s="174">
        <f t="shared" si="565"/>
        <v>-0.22956953614929332</v>
      </c>
      <c r="BH155" s="174">
        <f t="shared" si="566"/>
        <v>-0.19361596978367668</v>
      </c>
      <c r="BI155" s="174">
        <f t="shared" si="566"/>
        <v>-9.2259469893847493E-2</v>
      </c>
      <c r="BJ155" s="174">
        <f t="shared" si="566"/>
        <v>-0.10278373984579034</v>
      </c>
      <c r="BK155" s="174">
        <f t="shared" si="566"/>
        <v>-0.17481495184881532</v>
      </c>
      <c r="BL155" s="174">
        <f t="shared" si="566"/>
        <v>-0.12014711005134336</v>
      </c>
      <c r="BM155" s="174">
        <f t="shared" si="566"/>
        <v>-0.11832070622332742</v>
      </c>
      <c r="BN155" s="174">
        <f t="shared" si="566"/>
        <v>-3.7829450326540101E-2</v>
      </c>
      <c r="BO155" s="174">
        <f t="shared" si="566"/>
        <v>-9.6156162441390206E-2</v>
      </c>
      <c r="BP155" s="308">
        <f t="shared" si="566"/>
        <v>-1.3090521707816681E-2</v>
      </c>
      <c r="BQ155" s="308">
        <f t="shared" si="566"/>
        <v>5.6789247811902969E-2</v>
      </c>
      <c r="BR155" s="308">
        <f t="shared" si="567"/>
        <v>4.3387260768956534E-2</v>
      </c>
      <c r="BS155" s="308">
        <f>IF(ISERROR((AK155-Y155)/Y155)=TRUE,0,(AK155-Y155)/Y155)</f>
        <v>-4.3996082039534971E-2</v>
      </c>
      <c r="BT155" s="308">
        <f>IF(ISERROR((AL155-Z155)/Z155)=TRUE,0,(AL155-Z155)/Z155)</f>
        <v>3.9734155994343878E-2</v>
      </c>
      <c r="BU155" s="308">
        <f t="shared" si="586"/>
        <v>4.7099149427092361E-2</v>
      </c>
      <c r="BV155" s="308">
        <f t="shared" si="586"/>
        <v>4.7158265053751217E-2</v>
      </c>
      <c r="BW155" s="381">
        <f t="shared" si="586"/>
        <v>5.4754301639325216E-2</v>
      </c>
      <c r="BX155" s="381">
        <f t="shared" si="587"/>
        <v>2.6236765715042222E-2</v>
      </c>
      <c r="BY155" s="381">
        <f t="shared" si="587"/>
        <v>9.9674121773822549E-3</v>
      </c>
      <c r="BZ155" s="381">
        <f t="shared" si="587"/>
        <v>4.3774860643898067E-3</v>
      </c>
      <c r="CA155" s="381">
        <f t="shared" si="587"/>
        <v>-6.1544605716892083E-2</v>
      </c>
      <c r="CB155" s="381">
        <f>IF(ISERROR((AT155-AH155)/AH155)=TRUE,0,(AT155-AH155)/AH155)</f>
        <v>0.24931669071701418</v>
      </c>
      <c r="CC155" s="200"/>
      <c r="CD155" s="173">
        <f t="shared" ref="CD155" si="591">P155-D155</f>
        <v>-0.1260909505092761</v>
      </c>
      <c r="CE155" s="174">
        <f t="shared" ref="CE155" si="592">Q155-E155</f>
        <v>-0.1272692495743224</v>
      </c>
      <c r="CF155" s="174">
        <f t="shared" ref="CF155:CX155" si="593">R155-F155</f>
        <v>-0.11175935823537819</v>
      </c>
      <c r="CG155" s="174">
        <f t="shared" si="593"/>
        <v>-0.13519985921830391</v>
      </c>
      <c r="CH155" s="174">
        <f t="shared" si="593"/>
        <v>-0.12460046189160623</v>
      </c>
      <c r="CI155" s="174">
        <f t="shared" si="593"/>
        <v>-7.5218196899873413E-2</v>
      </c>
      <c r="CJ155" s="174">
        <f t="shared" si="593"/>
        <v>-0.15959265120737332</v>
      </c>
      <c r="CK155" s="174">
        <f t="shared" si="593"/>
        <v>-0.12891081358358392</v>
      </c>
      <c r="CL155" s="174">
        <f t="shared" si="593"/>
        <v>-0.1343532897306573</v>
      </c>
      <c r="CM155" s="174">
        <f t="shared" si="593"/>
        <v>-0.15621194866332067</v>
      </c>
      <c r="CN155" s="174">
        <f t="shared" si="593"/>
        <v>-0.12348355960227486</v>
      </c>
      <c r="CO155" s="174">
        <f t="shared" si="593"/>
        <v>-5.7175624750918086E-2</v>
      </c>
      <c r="CP155" s="174">
        <f t="shared" si="593"/>
        <v>-5.7132881252713319E-2</v>
      </c>
      <c r="CQ155" s="174">
        <f t="shared" si="593"/>
        <v>-0.10036685651212934</v>
      </c>
      <c r="CR155" s="174">
        <f t="shared" si="593"/>
        <v>-6.8183066972063444E-2</v>
      </c>
      <c r="CS155" s="174">
        <f t="shared" si="593"/>
        <v>-6.9369587662634902E-2</v>
      </c>
      <c r="CT155" s="174">
        <f t="shared" si="593"/>
        <v>-2.2687988447060214E-2</v>
      </c>
      <c r="CU155" s="174">
        <f t="shared" si="593"/>
        <v>-5.9882877762693076E-2</v>
      </c>
      <c r="CV155" s="308">
        <f t="shared" si="593"/>
        <v>-7.2451362630234772E-3</v>
      </c>
      <c r="CW155" s="308">
        <f t="shared" si="593"/>
        <v>2.7795386723233562E-2</v>
      </c>
      <c r="CX155" s="308">
        <f t="shared" si="593"/>
        <v>2.2265299606484934E-2</v>
      </c>
      <c r="CY155" s="308">
        <f t="shared" si="572"/>
        <v>-2.3064680529971571E-2</v>
      </c>
      <c r="CZ155" s="308">
        <f t="shared" si="572"/>
        <v>2.0434963916167836E-2</v>
      </c>
      <c r="DA155" s="308">
        <f t="shared" si="572"/>
        <v>2.6495660781478914E-2</v>
      </c>
      <c r="DB155" s="308">
        <f t="shared" si="572"/>
        <v>2.3518881582410223E-2</v>
      </c>
      <c r="DC155" s="308">
        <f t="shared" si="572"/>
        <v>2.5940679127114175E-2</v>
      </c>
      <c r="DD155" s="308">
        <f>AP155-AD155</f>
        <v>1.3100370113822479E-2</v>
      </c>
      <c r="DE155" s="308">
        <f>AQ155-AE155</f>
        <v>5.1523032821614301E-3</v>
      </c>
      <c r="DF155" s="308">
        <f>AR155-AF155</f>
        <v>2.5260549486992856E-3</v>
      </c>
      <c r="DG155" s="308">
        <f>AS155-AG155</f>
        <v>-3.4642476853487758E-2</v>
      </c>
      <c r="DH155" s="308">
        <f>AT155-AH155</f>
        <v>0.13618155105940555</v>
      </c>
      <c r="DI155" s="351"/>
      <c r="DJ155" s="172"/>
    </row>
    <row r="156" spans="1:114" x14ac:dyDescent="0.25">
      <c r="A156" s="139"/>
      <c r="AN156" s="481"/>
    </row>
    <row r="157" spans="1:114" x14ac:dyDescent="0.25">
      <c r="B157" s="1" t="s">
        <v>22</v>
      </c>
    </row>
    <row r="158" spans="1:114" x14ac:dyDescent="0.25">
      <c r="B158" s="29" t="s">
        <v>187</v>
      </c>
    </row>
    <row r="159" spans="1:114" x14ac:dyDescent="0.25">
      <c r="B159" s="2" t="s">
        <v>165</v>
      </c>
    </row>
    <row r="161" spans="2:2" x14ac:dyDescent="0.25">
      <c r="B161" s="30"/>
    </row>
  </sheetData>
  <mergeCells count="8">
    <mergeCell ref="B1:CD1"/>
    <mergeCell ref="C2:I2"/>
    <mergeCell ref="C3:I3"/>
    <mergeCell ref="C4:I4"/>
    <mergeCell ref="C7:L7"/>
    <mergeCell ref="M7:X7"/>
    <mergeCell ref="Y7:AJ7"/>
    <mergeCell ref="AK7:AV7"/>
  </mergeCells>
  <pageMargins left="0.25" right="0.25" top="0.25" bottom="0.25" header="0.3" footer="0"/>
  <pageSetup paperSize="3" scale="1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J161"/>
  <sheetViews>
    <sheetView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40625" defaultRowHeight="15" x14ac:dyDescent="0.25"/>
  <cols>
    <col min="1" max="1" width="4.7109375" style="137" customWidth="1"/>
    <col min="2" max="2" width="40.7109375" style="2" customWidth="1"/>
    <col min="3" max="46" width="13.7109375" style="2" customWidth="1"/>
    <col min="47" max="48" width="13.7109375" style="2" hidden="1" customWidth="1"/>
    <col min="49" max="112" width="13.7109375" style="2" customWidth="1"/>
    <col min="113" max="113" width="3.85546875" style="338" customWidth="1"/>
    <col min="114" max="114" width="13.7109375" style="2" hidden="1" customWidth="1"/>
    <col min="115" max="115" width="9.140625" style="2" customWidth="1"/>
    <col min="116" max="16384" width="9.140625" style="2"/>
  </cols>
  <sheetData>
    <row r="1" spans="1:114" ht="16.5" thickTop="1" thickBot="1" x14ac:dyDescent="0.3">
      <c r="B1" s="405" t="s">
        <v>16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</row>
    <row r="2" spans="1:114" ht="27.6" customHeight="1" thickTop="1" x14ac:dyDescent="0.35">
      <c r="B2" s="206" t="s">
        <v>163</v>
      </c>
      <c r="C2" s="506" t="s">
        <v>570</v>
      </c>
      <c r="D2" s="506"/>
      <c r="E2" s="506"/>
      <c r="F2" s="506"/>
      <c r="G2" s="506"/>
      <c r="H2" s="506"/>
      <c r="I2" s="50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CC2" s="6"/>
      <c r="CD2" s="7"/>
      <c r="DJ2" s="6"/>
    </row>
    <row r="3" spans="1:114" ht="27.6" customHeight="1" x14ac:dyDescent="0.35">
      <c r="B3" s="206" t="s">
        <v>572</v>
      </c>
      <c r="C3" s="505" t="s">
        <v>575</v>
      </c>
      <c r="D3" s="505"/>
      <c r="E3" s="505"/>
      <c r="F3" s="505"/>
      <c r="G3" s="505"/>
      <c r="H3" s="505"/>
      <c r="I3" s="50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CC3" s="8"/>
      <c r="CD3" s="9"/>
      <c r="DJ3" s="8"/>
    </row>
    <row r="4" spans="1:114" ht="27.6" customHeight="1" x14ac:dyDescent="0.35">
      <c r="B4" s="206" t="s">
        <v>0</v>
      </c>
      <c r="C4" s="503">
        <v>44835</v>
      </c>
      <c r="D4" s="504"/>
      <c r="E4" s="504"/>
      <c r="F4" s="504"/>
      <c r="G4" s="504"/>
      <c r="H4" s="504"/>
      <c r="I4" s="50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CC4" s="8"/>
      <c r="CD4" s="10"/>
      <c r="DJ4" s="8"/>
    </row>
    <row r="5" spans="1:114" x14ac:dyDescent="0.2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CC5" s="8"/>
      <c r="CD5" s="10"/>
      <c r="DJ5" s="8"/>
    </row>
    <row r="6" spans="1:114" ht="15.75" thickBot="1" x14ac:dyDescent="0.3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CC6" s="17"/>
      <c r="CD6" s="19"/>
      <c r="CY6" s="397"/>
      <c r="CZ6" s="397"/>
      <c r="DA6" s="397"/>
      <c r="DB6" s="397"/>
      <c r="DC6" s="397"/>
      <c r="DD6" s="397"/>
      <c r="DE6" s="397"/>
      <c r="DF6" s="397"/>
      <c r="DG6" s="397"/>
      <c r="DH6" s="397"/>
      <c r="DJ6" s="17" t="s">
        <v>414</v>
      </c>
    </row>
    <row r="7" spans="1:114" s="3" customFormat="1" ht="15.75" thickBot="1" x14ac:dyDescent="0.3">
      <c r="A7" s="138"/>
      <c r="B7" s="20"/>
      <c r="C7" s="507">
        <v>2019</v>
      </c>
      <c r="D7" s="508"/>
      <c r="E7" s="508"/>
      <c r="F7" s="508"/>
      <c r="G7" s="508"/>
      <c r="H7" s="508"/>
      <c r="I7" s="508"/>
      <c r="J7" s="508"/>
      <c r="K7" s="508"/>
      <c r="L7" s="509"/>
      <c r="M7" s="508">
        <v>2020</v>
      </c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9"/>
      <c r="Y7" s="508">
        <v>2021</v>
      </c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10"/>
      <c r="AK7" s="508">
        <v>2022</v>
      </c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10"/>
      <c r="AW7" s="394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21" t="s">
        <v>577</v>
      </c>
      <c r="CD7" s="22"/>
      <c r="CE7" s="22"/>
      <c r="CF7" s="22"/>
      <c r="CG7" s="22"/>
      <c r="CH7" s="22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398"/>
      <c r="CZ7" s="395"/>
      <c r="DA7" s="398"/>
      <c r="DB7" s="395"/>
      <c r="DC7" s="395"/>
      <c r="DD7" s="395"/>
      <c r="DE7" s="395"/>
      <c r="DF7" s="395"/>
      <c r="DG7" s="395"/>
      <c r="DH7" s="395"/>
      <c r="DI7" s="473"/>
      <c r="DJ7" s="343" t="s">
        <v>79</v>
      </c>
    </row>
    <row r="8" spans="1:114" ht="15.75" thickBot="1" x14ac:dyDescent="0.3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3" t="s">
        <v>4</v>
      </c>
      <c r="AK8" s="416" t="s">
        <v>5</v>
      </c>
      <c r="AL8" s="422" t="s">
        <v>6</v>
      </c>
      <c r="AM8" s="422" t="s">
        <v>7</v>
      </c>
      <c r="AN8" s="28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39" t="s">
        <v>3</v>
      </c>
      <c r="AV8" s="383" t="s">
        <v>4</v>
      </c>
      <c r="AW8" s="392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88" t="s">
        <v>817</v>
      </c>
      <c r="BS8" s="422" t="s">
        <v>822</v>
      </c>
      <c r="BT8" s="422" t="s">
        <v>823</v>
      </c>
      <c r="BU8" s="422" t="s">
        <v>824</v>
      </c>
      <c r="BV8" s="422" t="s">
        <v>826</v>
      </c>
      <c r="BW8" s="422" t="s">
        <v>829</v>
      </c>
      <c r="BX8" s="422" t="s">
        <v>831</v>
      </c>
      <c r="BY8" s="422" t="s">
        <v>832</v>
      </c>
      <c r="BZ8" s="422" t="s">
        <v>833</v>
      </c>
      <c r="CA8" s="422" t="s">
        <v>835</v>
      </c>
      <c r="CB8" s="479" t="s">
        <v>836</v>
      </c>
      <c r="CC8" s="337" t="s">
        <v>792</v>
      </c>
      <c r="CD8" s="27" t="s">
        <v>793</v>
      </c>
      <c r="CE8" s="27" t="s">
        <v>794</v>
      </c>
      <c r="CF8" s="27" t="s">
        <v>795</v>
      </c>
      <c r="CG8" s="27" t="s">
        <v>796</v>
      </c>
      <c r="CH8" s="27" t="s">
        <v>797</v>
      </c>
      <c r="CI8" s="27" t="s">
        <v>798</v>
      </c>
      <c r="CJ8" s="27" t="s">
        <v>799</v>
      </c>
      <c r="CK8" s="27" t="s">
        <v>800</v>
      </c>
      <c r="CL8" s="209" t="s">
        <v>801</v>
      </c>
      <c r="CM8" s="209" t="s">
        <v>802</v>
      </c>
      <c r="CN8" s="209" t="s">
        <v>803</v>
      </c>
      <c r="CO8" s="209" t="s">
        <v>804</v>
      </c>
      <c r="CP8" s="209" t="s">
        <v>805</v>
      </c>
      <c r="CQ8" s="209" t="s">
        <v>806</v>
      </c>
      <c r="CR8" s="209" t="s">
        <v>807</v>
      </c>
      <c r="CS8" s="209" t="s">
        <v>808</v>
      </c>
      <c r="CT8" s="209" t="s">
        <v>811</v>
      </c>
      <c r="CU8" s="209" t="s">
        <v>813</v>
      </c>
      <c r="CV8" s="209" t="s">
        <v>815</v>
      </c>
      <c r="CW8" s="209" t="s">
        <v>816</v>
      </c>
      <c r="CX8" s="339" t="s">
        <v>817</v>
      </c>
      <c r="CY8" s="388" t="s">
        <v>822</v>
      </c>
      <c r="CZ8" s="480" t="s">
        <v>823</v>
      </c>
      <c r="DA8" s="479" t="s">
        <v>824</v>
      </c>
      <c r="DB8" s="479" t="s">
        <v>826</v>
      </c>
      <c r="DC8" s="479" t="s">
        <v>826</v>
      </c>
      <c r="DD8" s="479" t="s">
        <v>831</v>
      </c>
      <c r="DE8" s="388" t="s">
        <v>832</v>
      </c>
      <c r="DF8" s="388" t="s">
        <v>833</v>
      </c>
      <c r="DG8" s="388" t="s">
        <v>835</v>
      </c>
      <c r="DH8" s="493" t="s">
        <v>836</v>
      </c>
      <c r="DI8" s="399"/>
      <c r="DJ8" s="344">
        <v>44863</v>
      </c>
    </row>
    <row r="9" spans="1:114" s="56" customFormat="1" x14ac:dyDescent="0.2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274"/>
      <c r="AO9" s="274"/>
      <c r="AP9" s="274"/>
      <c r="AQ9" s="274"/>
      <c r="AR9" s="274"/>
      <c r="AS9" s="274"/>
      <c r="AT9" s="274"/>
      <c r="AU9" s="274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187"/>
      <c r="BS9" s="187"/>
      <c r="BT9" s="187"/>
      <c r="BU9" s="187"/>
      <c r="BV9" s="187"/>
      <c r="BW9" s="187"/>
      <c r="BX9" s="187"/>
      <c r="BY9" s="495"/>
      <c r="BZ9" s="495"/>
      <c r="CA9" s="495"/>
      <c r="CB9" s="495"/>
      <c r="CC9" s="51"/>
      <c r="CD9" s="54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243"/>
      <c r="CQ9" s="243"/>
      <c r="CR9" s="243"/>
      <c r="CS9" s="243"/>
      <c r="CT9" s="243"/>
      <c r="CU9" s="243"/>
      <c r="CV9" s="243"/>
      <c r="CW9" s="243"/>
      <c r="CX9" s="243"/>
      <c r="CY9" s="243"/>
      <c r="CZ9" s="243"/>
      <c r="DA9" s="243"/>
      <c r="DB9" s="243"/>
      <c r="DC9" s="243"/>
      <c r="DD9" s="243"/>
      <c r="DE9" s="243"/>
      <c r="DF9" s="243"/>
      <c r="DG9" s="243"/>
      <c r="DH9" s="492"/>
      <c r="DI9" s="477"/>
      <c r="DJ9" s="53"/>
    </row>
    <row r="10" spans="1:114" s="56" customFormat="1" x14ac:dyDescent="0.25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47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4">
        <v>225719</v>
      </c>
      <c r="V10" s="214">
        <v>226771</v>
      </c>
      <c r="W10" s="214">
        <v>227574</v>
      </c>
      <c r="X10" s="247">
        <v>228291</v>
      </c>
      <c r="Y10" s="228">
        <v>228351</v>
      </c>
      <c r="Z10" s="214">
        <v>228564</v>
      </c>
      <c r="AA10" s="214">
        <v>228446</v>
      </c>
      <c r="AB10" s="214">
        <v>227677</v>
      </c>
      <c r="AC10" s="214">
        <v>226600</v>
      </c>
      <c r="AD10" s="214">
        <v>226639</v>
      </c>
      <c r="AE10" s="214">
        <v>222066</v>
      </c>
      <c r="AF10" s="214">
        <v>222305</v>
      </c>
      <c r="AG10" s="214">
        <v>222969</v>
      </c>
      <c r="AH10" s="214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59">
        <v>223737</v>
      </c>
      <c r="AN10" s="228">
        <v>223776</v>
      </c>
      <c r="AO10" s="228">
        <v>222934</v>
      </c>
      <c r="AP10" s="228">
        <v>221540</v>
      </c>
      <c r="AQ10" s="228">
        <v>221954</v>
      </c>
      <c r="AR10" s="228">
        <v>221764</v>
      </c>
      <c r="AS10" s="228">
        <v>221746</v>
      </c>
      <c r="AT10" s="228">
        <v>222479</v>
      </c>
      <c r="AU10" s="277"/>
      <c r="AV10" s="99"/>
      <c r="AW10" s="401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07">
        <f t="shared" si="1"/>
        <v>-1.4111151778666585E-2</v>
      </c>
      <c r="BQ10" s="307">
        <f t="shared" ref="BQ10:BR15" si="2">IF(ISERROR((AI10-W10)/W10)=TRUE,0,(AI10-W10)/W10)</f>
        <v>-1.5757511842301845E-2</v>
      </c>
      <c r="BR10" s="389">
        <f t="shared" si="2"/>
        <v>-1.5265603987892645E-2</v>
      </c>
      <c r="BS10" s="389">
        <f t="shared" ref="BS10:BS15" si="3">IF(ISERROR((AK10-Y10)/Y10)=TRUE,0,(AK10-Y10)/Y10)</f>
        <v>-1.3882137586434919E-2</v>
      </c>
      <c r="BT10" s="389">
        <f t="shared" ref="BT10:BT15" si="4">IF(ISERROR((AL10-Z10)/Z10)=TRUE,0,(AL10-Z10)/Z10)</f>
        <v>-1.5094240562818292E-2</v>
      </c>
      <c r="BU10" s="389">
        <f t="shared" ref="BU10:BU15" si="5">IF(ISERROR((AM10-AA10)/AA10)=TRUE,0,(AM10-AA10)/AA10)</f>
        <v>-2.0613186486084237E-2</v>
      </c>
      <c r="BV10" s="389">
        <f t="shared" ref="BV10:CB15" si="6">IF(ISERROR((AN10-AB10)/AB10)=TRUE,0,(AN10-AB10)/AB10)</f>
        <v>-1.713392217922759E-2</v>
      </c>
      <c r="BW10" s="390">
        <f t="shared" si="6"/>
        <v>-1.6178287731685791E-2</v>
      </c>
      <c r="BX10" s="390">
        <f t="shared" si="6"/>
        <v>-2.2498334355516923E-2</v>
      </c>
      <c r="BY10" s="390">
        <f t="shared" si="6"/>
        <v>-5.043545612565634E-4</v>
      </c>
      <c r="BZ10" s="390">
        <f t="shared" si="6"/>
        <v>-2.4335934864263063E-3</v>
      </c>
      <c r="CA10" s="390">
        <f t="shared" si="6"/>
        <v>-5.4850674308984659E-3</v>
      </c>
      <c r="CB10" s="390">
        <f t="shared" si="6"/>
        <v>-4.8843544109030239E-3</v>
      </c>
      <c r="CC10" s="58">
        <f>O10-C10</f>
        <v>3664</v>
      </c>
      <c r="CD10" s="61">
        <f>P10-D10</f>
        <v>4347</v>
      </c>
      <c r="CE10" s="62">
        <f>Q10-E10</f>
        <v>3994</v>
      </c>
      <c r="CF10" s="62">
        <f>R10-F10</f>
        <v>4033</v>
      </c>
      <c r="CG10" s="62">
        <f>S10-G10</f>
        <v>3476</v>
      </c>
      <c r="CH10" s="62">
        <f>T10-H10</f>
        <v>3761</v>
      </c>
      <c r="CI10" s="62">
        <f>U10-I10</f>
        <v>3385</v>
      </c>
      <c r="CJ10" s="62">
        <f>V10-J10</f>
        <v>4057</v>
      </c>
      <c r="CK10" s="62">
        <f>W10-K10</f>
        <v>3306</v>
      </c>
      <c r="CL10" s="62">
        <f>X10-L10</f>
        <v>2846</v>
      </c>
      <c r="CM10" s="62">
        <f>Y10-M10</f>
        <v>3021</v>
      </c>
      <c r="CN10" s="62">
        <f>Z10-N10</f>
        <v>2642</v>
      </c>
      <c r="CO10" s="62">
        <f>AA10-O10</f>
        <v>2090</v>
      </c>
      <c r="CP10" s="62">
        <f>AB10-P10</f>
        <v>716</v>
      </c>
      <c r="CQ10" s="62">
        <f>AC10-Q10</f>
        <v>333</v>
      </c>
      <c r="CR10" s="62">
        <f>AD10-R10</f>
        <v>538</v>
      </c>
      <c r="CS10" s="62">
        <f>AE10-S10</f>
        <v>-3387</v>
      </c>
      <c r="CT10" s="62">
        <f>AF10-T10</f>
        <v>-3499</v>
      </c>
      <c r="CU10" s="62">
        <f>AG10-U10</f>
        <v>-2750</v>
      </c>
      <c r="CV10" s="320">
        <f>AH10-V10</f>
        <v>-3200</v>
      </c>
      <c r="CW10" s="320">
        <f>AI10-W10</f>
        <v>-3586</v>
      </c>
      <c r="CX10" s="320">
        <f>AJ10-X10</f>
        <v>-3485</v>
      </c>
      <c r="CY10" s="62">
        <f>AK10-Y10</f>
        <v>-3170</v>
      </c>
      <c r="CZ10" s="62">
        <f>AL10-Z10</f>
        <v>-3450</v>
      </c>
      <c r="DA10" s="62">
        <f>AM10-AA10</f>
        <v>-4709</v>
      </c>
      <c r="DB10" s="62">
        <f>AN10-AB10</f>
        <v>-3901</v>
      </c>
      <c r="DC10" s="62">
        <f>AO10-AC10</f>
        <v>-3666</v>
      </c>
      <c r="DD10" s="62">
        <f>AP10-AD10</f>
        <v>-5099</v>
      </c>
      <c r="DE10" s="62">
        <f>AQ10-AE10</f>
        <v>-112</v>
      </c>
      <c r="DF10" s="62">
        <f>AR10-AF10</f>
        <v>-541</v>
      </c>
      <c r="DG10" s="62">
        <f>AS10-AG10</f>
        <v>-1223</v>
      </c>
      <c r="DH10" s="428">
        <f>AT10-AH10</f>
        <v>-1092</v>
      </c>
      <c r="DI10" s="477"/>
      <c r="DJ10" s="60">
        <f>IF(ISERROR(GETPIVOTDATA("VALUE",'CSS WK pvt'!$J$2,"DT_FILE",DJ$8,"COMMODITY",DJ$6,"TRIM_CAT",TRIM(B10),"TRIM_LINE",A9))=TRUE,0,GETPIVOTDATA("VALUE",'CSS WK pvt'!$J$2,"DT_FILE",DJ$8,"COMMODITY",DJ$6,"TRIM_CAT",TRIM(B10),"TRIM_LINE",A9))</f>
        <v>222479</v>
      </c>
    </row>
    <row r="11" spans="1:114" s="56" customFormat="1" x14ac:dyDescent="0.25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47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4">
        <v>21254</v>
      </c>
      <c r="V11" s="214">
        <v>20440</v>
      </c>
      <c r="W11" s="214">
        <v>20148</v>
      </c>
      <c r="X11" s="247">
        <v>19536</v>
      </c>
      <c r="Y11" s="228">
        <v>19423</v>
      </c>
      <c r="Z11" s="214">
        <v>19558</v>
      </c>
      <c r="AA11" s="214">
        <v>19797</v>
      </c>
      <c r="AB11" s="214">
        <v>20162</v>
      </c>
      <c r="AC11" s="214">
        <v>20734</v>
      </c>
      <c r="AD11" s="214">
        <v>20618</v>
      </c>
      <c r="AE11" s="214">
        <v>24712</v>
      </c>
      <c r="AF11" s="214">
        <v>24191</v>
      </c>
      <c r="AG11" s="214">
        <v>23351</v>
      </c>
      <c r="AH11" s="214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59">
        <v>24397</v>
      </c>
      <c r="AN11" s="228">
        <v>24418</v>
      </c>
      <c r="AO11" s="228">
        <v>24320</v>
      </c>
      <c r="AP11" s="228">
        <v>25273</v>
      </c>
      <c r="AQ11" s="228">
        <v>24686</v>
      </c>
      <c r="AR11" s="228">
        <v>24345</v>
      </c>
      <c r="AS11" s="228">
        <v>24539</v>
      </c>
      <c r="AT11" s="228">
        <v>24362</v>
      </c>
      <c r="AU11" s="228"/>
      <c r="AV11" s="99"/>
      <c r="AW11" s="401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07">
        <f t="shared" si="1"/>
        <v>0.12553816046966731</v>
      </c>
      <c r="BQ11" s="307">
        <f t="shared" si="2"/>
        <v>0.16502878697637482</v>
      </c>
      <c r="BR11" s="389">
        <f t="shared" si="2"/>
        <v>0.18837018837018837</v>
      </c>
      <c r="BS11" s="389">
        <f t="shared" si="3"/>
        <v>0.19847603356844978</v>
      </c>
      <c r="BT11" s="389">
        <f t="shared" si="4"/>
        <v>0.20421310972492074</v>
      </c>
      <c r="BU11" s="389">
        <f t="shared" si="5"/>
        <v>0.23235843814719401</v>
      </c>
      <c r="BV11" s="389">
        <f t="shared" si="6"/>
        <v>0.21109016962602917</v>
      </c>
      <c r="BW11" s="390">
        <f t="shared" si="6"/>
        <v>0.17295263817883669</v>
      </c>
      <c r="BX11" s="390">
        <f t="shared" si="6"/>
        <v>0.22577359588708895</v>
      </c>
      <c r="BY11" s="390">
        <f t="shared" si="6"/>
        <v>-1.0521204273227583E-3</v>
      </c>
      <c r="BZ11" s="390">
        <f t="shared" si="6"/>
        <v>6.3660038857426314E-3</v>
      </c>
      <c r="CA11" s="390">
        <f t="shared" si="6"/>
        <v>5.087576549184189E-2</v>
      </c>
      <c r="CB11" s="390">
        <f t="shared" si="6"/>
        <v>5.8941145788055288E-2</v>
      </c>
      <c r="CC11" s="58">
        <f>O11-C11</f>
        <v>227</v>
      </c>
      <c r="CD11" s="61">
        <f>P11-D11</f>
        <v>248</v>
      </c>
      <c r="CE11" s="62">
        <f>Q11-E11</f>
        <v>743</v>
      </c>
      <c r="CF11" s="62">
        <f>R11-F11</f>
        <v>780</v>
      </c>
      <c r="CG11" s="62">
        <f>S11-G11</f>
        <v>1227</v>
      </c>
      <c r="CH11" s="62">
        <f>T11-H11</f>
        <v>876</v>
      </c>
      <c r="CI11" s="62">
        <f>U11-I11</f>
        <v>1006</v>
      </c>
      <c r="CJ11" s="62">
        <f>V11-J11</f>
        <v>120</v>
      </c>
      <c r="CK11" s="62">
        <f>W11-K11</f>
        <v>-308</v>
      </c>
      <c r="CL11" s="62">
        <f>X11-L11</f>
        <v>-995</v>
      </c>
      <c r="CM11" s="62">
        <f>Y11-M11</f>
        <v>-1114</v>
      </c>
      <c r="CN11" s="62">
        <f>Z11-N11</f>
        <v>-1005</v>
      </c>
      <c r="CO11" s="62">
        <f>AA11-O11</f>
        <v>-778</v>
      </c>
      <c r="CP11" s="62">
        <f>AB11-P11</f>
        <v>-419</v>
      </c>
      <c r="CQ11" s="62">
        <f>AC11-Q11</f>
        <v>-353</v>
      </c>
      <c r="CR11" s="62">
        <f>AD11-R11</f>
        <v>-461</v>
      </c>
      <c r="CS11" s="62">
        <f>AE11-S11</f>
        <v>3217</v>
      </c>
      <c r="CT11" s="62">
        <f>AF11-T11</f>
        <v>3058</v>
      </c>
      <c r="CU11" s="62">
        <f>AG11-U11</f>
        <v>2097</v>
      </c>
      <c r="CV11" s="320">
        <f>AH11-V11</f>
        <v>2566</v>
      </c>
      <c r="CW11" s="320">
        <f>AI11-W11</f>
        <v>3325</v>
      </c>
      <c r="CX11" s="320">
        <f>AJ11-X11</f>
        <v>3680</v>
      </c>
      <c r="CY11" s="62">
        <f>AK11-Y11</f>
        <v>3855</v>
      </c>
      <c r="CZ11" s="62">
        <f>AL11-Z11</f>
        <v>3994</v>
      </c>
      <c r="DA11" s="62">
        <f>AM11-AA11</f>
        <v>4600</v>
      </c>
      <c r="DB11" s="62">
        <f>AN11-AB11</f>
        <v>4256</v>
      </c>
      <c r="DC11" s="62">
        <f>AO11-AC11</f>
        <v>3586</v>
      </c>
      <c r="DD11" s="62">
        <f>AP11-AD11</f>
        <v>4655</v>
      </c>
      <c r="DE11" s="62">
        <f>AQ11-AE11</f>
        <v>-26</v>
      </c>
      <c r="DF11" s="62">
        <f>AR11-AF11</f>
        <v>154</v>
      </c>
      <c r="DG11" s="62">
        <f>AS11-AG11</f>
        <v>1188</v>
      </c>
      <c r="DH11" s="428">
        <f>AT11-AH11</f>
        <v>1356</v>
      </c>
      <c r="DI11" s="477"/>
      <c r="DJ11" s="60">
        <f>IF(ISERROR(GETPIVOTDATA("VALUE",'CSS WK pvt'!$J$2,"DT_FILE",DJ$8,"COMMODITY",DJ$6,"TRIM_CAT",TRIM(B11),"TRIM_LINE",A9))=TRUE,0,GETPIVOTDATA("VALUE",'CSS WK pvt'!$J$2,"DT_FILE",DJ$8,"COMMODITY",DJ$6,"TRIM_CAT",TRIM(B11),"TRIM_LINE",A9))</f>
        <v>24362</v>
      </c>
    </row>
    <row r="12" spans="1:114" s="56" customFormat="1" x14ac:dyDescent="0.25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47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4">
        <v>19125</v>
      </c>
      <c r="V12" s="214">
        <v>19149</v>
      </c>
      <c r="W12" s="214">
        <v>19260</v>
      </c>
      <c r="X12" s="247">
        <v>19298</v>
      </c>
      <c r="Y12" s="228">
        <v>19330</v>
      </c>
      <c r="Z12" s="214">
        <v>19359</v>
      </c>
      <c r="AA12" s="214">
        <v>19363</v>
      </c>
      <c r="AB12" s="214">
        <v>19262</v>
      </c>
      <c r="AC12" s="214">
        <v>19171</v>
      </c>
      <c r="AD12" s="214">
        <v>19096</v>
      </c>
      <c r="AE12" s="214">
        <v>19051</v>
      </c>
      <c r="AF12" s="214">
        <v>19034</v>
      </c>
      <c r="AG12" s="214">
        <v>18966</v>
      </c>
      <c r="AH12" s="214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59">
        <v>19211</v>
      </c>
      <c r="AN12" s="228">
        <v>19118</v>
      </c>
      <c r="AO12" s="228">
        <v>19049</v>
      </c>
      <c r="AP12" s="228">
        <v>18968</v>
      </c>
      <c r="AQ12" s="228">
        <v>18926</v>
      </c>
      <c r="AR12" s="228">
        <v>18774</v>
      </c>
      <c r="AS12" s="228">
        <v>18761</v>
      </c>
      <c r="AT12" s="228">
        <v>18833</v>
      </c>
      <c r="AU12" s="228"/>
      <c r="AV12" s="99"/>
      <c r="AW12" s="406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07">
        <f t="shared" si="1"/>
        <v>-7.9377513186067155E-3</v>
      </c>
      <c r="BQ12" s="307">
        <f t="shared" si="2"/>
        <v>-6.4382139148494288E-3</v>
      </c>
      <c r="BR12" s="389">
        <f t="shared" si="2"/>
        <v>-4.4564203544408751E-3</v>
      </c>
      <c r="BS12" s="389">
        <f t="shared" si="3"/>
        <v>-4.5007759958613554E-3</v>
      </c>
      <c r="BT12" s="389">
        <f t="shared" si="4"/>
        <v>-4.8039671470633816E-3</v>
      </c>
      <c r="BU12" s="389">
        <f t="shared" si="5"/>
        <v>-7.8500232402003815E-3</v>
      </c>
      <c r="BV12" s="389">
        <f t="shared" si="6"/>
        <v>-7.475859204651646E-3</v>
      </c>
      <c r="BW12" s="390">
        <f t="shared" si="6"/>
        <v>-6.3637786239632782E-3</v>
      </c>
      <c r="BX12" s="390">
        <f t="shared" si="6"/>
        <v>-6.7029744449099288E-3</v>
      </c>
      <c r="BY12" s="390">
        <f t="shared" si="6"/>
        <v>-6.5613353629730723E-3</v>
      </c>
      <c r="BZ12" s="390">
        <f t="shared" si="6"/>
        <v>-1.3659766733214248E-2</v>
      </c>
      <c r="CA12" s="390">
        <f t="shared" si="6"/>
        <v>-1.0808815775598439E-2</v>
      </c>
      <c r="CB12" s="390">
        <f t="shared" si="6"/>
        <v>-8.6329420434805501E-3</v>
      </c>
      <c r="CC12" s="58">
        <f>O12-C12</f>
        <v>513</v>
      </c>
      <c r="CD12" s="61">
        <f>P12-D12</f>
        <v>576</v>
      </c>
      <c r="CE12" s="62">
        <f>Q12-E12</f>
        <v>560</v>
      </c>
      <c r="CF12" s="62">
        <f>R12-F12</f>
        <v>538</v>
      </c>
      <c r="CG12" s="62">
        <f>S12-G12</f>
        <v>522</v>
      </c>
      <c r="CH12" s="62">
        <f>T12-H12</f>
        <v>594</v>
      </c>
      <c r="CI12" s="62">
        <f>U12-I12</f>
        <v>595</v>
      </c>
      <c r="CJ12" s="62">
        <f>V12-J12</f>
        <v>548</v>
      </c>
      <c r="CK12" s="62">
        <f>W12-K12</f>
        <v>371</v>
      </c>
      <c r="CL12" s="62">
        <f>X12-L12</f>
        <v>272</v>
      </c>
      <c r="CM12" s="62">
        <f>Y12-M12</f>
        <v>294</v>
      </c>
      <c r="CN12" s="62">
        <f>Z12-N12</f>
        <v>228</v>
      </c>
      <c r="CO12" s="62">
        <f>AA12-O12</f>
        <v>193</v>
      </c>
      <c r="CP12" s="62">
        <f>AB12-P12</f>
        <v>43</v>
      </c>
      <c r="CQ12" s="62">
        <f>AC12-Q12</f>
        <v>11</v>
      </c>
      <c r="CR12" s="62">
        <f>AD12-R12</f>
        <v>22</v>
      </c>
      <c r="CS12" s="62">
        <f>AE12-S12</f>
        <v>25</v>
      </c>
      <c r="CT12" s="62">
        <f>AF12-T12</f>
        <v>-72</v>
      </c>
      <c r="CU12" s="62">
        <f>AG12-U12</f>
        <v>-159</v>
      </c>
      <c r="CV12" s="320">
        <f>AH12-V12</f>
        <v>-152</v>
      </c>
      <c r="CW12" s="320">
        <f>AI12-W12</f>
        <v>-124</v>
      </c>
      <c r="CX12" s="320">
        <f>AJ12-X12</f>
        <v>-86</v>
      </c>
      <c r="CY12" s="62">
        <f>AK12-Y12</f>
        <v>-87</v>
      </c>
      <c r="CZ12" s="62">
        <f>AL12-Z12</f>
        <v>-93</v>
      </c>
      <c r="DA12" s="62">
        <f>AM12-AA12</f>
        <v>-152</v>
      </c>
      <c r="DB12" s="62">
        <f>AN12-AB12</f>
        <v>-144</v>
      </c>
      <c r="DC12" s="62">
        <f>AO12-AC12</f>
        <v>-122</v>
      </c>
      <c r="DD12" s="62">
        <f>AP12-AD12</f>
        <v>-128</v>
      </c>
      <c r="DE12" s="62">
        <f>AQ12-AE12</f>
        <v>-125</v>
      </c>
      <c r="DF12" s="62">
        <f>AR12-AF12</f>
        <v>-260</v>
      </c>
      <c r="DG12" s="62">
        <f>AS12-AG12</f>
        <v>-205</v>
      </c>
      <c r="DH12" s="428">
        <f>AT12-AH12</f>
        <v>-164</v>
      </c>
      <c r="DI12" s="477"/>
      <c r="DJ12" s="60">
        <f>IF(ISERROR(GETPIVOTDATA("VALUE",'CSS WK pvt'!$J$2,"DT_FILE",DJ$8,"COMMODITY",DJ$6,"TRIM_CAT",TRIM(B12),"TRIM_LINE",A9))=TRUE,0,GETPIVOTDATA("VALUE",'CSS WK pvt'!$J$2,"DT_FILE",DJ$8,"COMMODITY",DJ$6,"TRIM_CAT",TRIM(B12),"TRIM_LINE",A9))</f>
        <v>18833</v>
      </c>
    </row>
    <row r="13" spans="1:114" s="56" customFormat="1" x14ac:dyDescent="0.25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47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4">
        <v>5068</v>
      </c>
      <c r="V13" s="214">
        <v>5071</v>
      </c>
      <c r="W13" s="214">
        <v>5076</v>
      </c>
      <c r="X13" s="247">
        <v>5081</v>
      </c>
      <c r="Y13" s="228">
        <v>5085</v>
      </c>
      <c r="Z13" s="214">
        <v>5092</v>
      </c>
      <c r="AA13" s="214">
        <v>5098</v>
      </c>
      <c r="AB13" s="214">
        <v>5102</v>
      </c>
      <c r="AC13" s="214">
        <v>5103</v>
      </c>
      <c r="AD13" s="214">
        <v>5098</v>
      </c>
      <c r="AE13" s="214">
        <v>5092</v>
      </c>
      <c r="AF13" s="214">
        <v>5053</v>
      </c>
      <c r="AG13" s="214">
        <v>5044</v>
      </c>
      <c r="AH13" s="214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59">
        <v>5059</v>
      </c>
      <c r="AN13" s="228">
        <v>5057</v>
      </c>
      <c r="AO13" s="228">
        <v>5054</v>
      </c>
      <c r="AP13" s="228">
        <v>5057</v>
      </c>
      <c r="AQ13" s="228">
        <v>5057</v>
      </c>
      <c r="AR13" s="228">
        <v>5127</v>
      </c>
      <c r="AS13" s="228">
        <v>5125</v>
      </c>
      <c r="AT13" s="228">
        <v>5128</v>
      </c>
      <c r="AU13" s="228"/>
      <c r="AV13" s="99"/>
      <c r="AW13" s="401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07">
        <f t="shared" si="1"/>
        <v>-3.9439952672056791E-3</v>
      </c>
      <c r="BQ13" s="307">
        <f t="shared" si="2"/>
        <v>-5.713159968479117E-3</v>
      </c>
      <c r="BR13" s="389">
        <f t="shared" si="2"/>
        <v>-5.3139145837433578E-3</v>
      </c>
      <c r="BS13" s="389">
        <f t="shared" si="3"/>
        <v>-4.3264503441494588E-3</v>
      </c>
      <c r="BT13" s="389">
        <f t="shared" si="4"/>
        <v>-5.8915946582875096E-3</v>
      </c>
      <c r="BU13" s="389">
        <f t="shared" si="5"/>
        <v>-7.6500588466065127E-3</v>
      </c>
      <c r="BV13" s="389">
        <f t="shared" si="6"/>
        <v>-8.8200705605644848E-3</v>
      </c>
      <c r="BW13" s="390">
        <f t="shared" si="6"/>
        <v>-9.6021947873799734E-3</v>
      </c>
      <c r="BX13" s="390">
        <f t="shared" si="6"/>
        <v>-8.042369556688897E-3</v>
      </c>
      <c r="BY13" s="390">
        <f t="shared" si="6"/>
        <v>-6.8735271013354278E-3</v>
      </c>
      <c r="BZ13" s="390">
        <f t="shared" si="6"/>
        <v>1.4644765485849989E-2</v>
      </c>
      <c r="CA13" s="390">
        <f t="shared" si="6"/>
        <v>1.6058683584456779E-2</v>
      </c>
      <c r="CB13" s="390">
        <f t="shared" si="6"/>
        <v>1.5244506038408236E-2</v>
      </c>
      <c r="CC13" s="58">
        <f>O13-C13</f>
        <v>77</v>
      </c>
      <c r="CD13" s="61">
        <f>P13-D13</f>
        <v>85</v>
      </c>
      <c r="CE13" s="62">
        <f>Q13-E13</f>
        <v>90</v>
      </c>
      <c r="CF13" s="62">
        <f>R13-F13</f>
        <v>87</v>
      </c>
      <c r="CG13" s="62">
        <f>S13-G13</f>
        <v>84</v>
      </c>
      <c r="CH13" s="62">
        <f>T13-H13</f>
        <v>-18</v>
      </c>
      <c r="CI13" s="62">
        <f>U13-I13</f>
        <v>-47</v>
      </c>
      <c r="CJ13" s="62">
        <f>V13-J13</f>
        <v>-53</v>
      </c>
      <c r="CK13" s="62">
        <f>W13-K13</f>
        <v>-75</v>
      </c>
      <c r="CL13" s="62">
        <f>X13-L13</f>
        <v>-88</v>
      </c>
      <c r="CM13" s="62">
        <f>Y13-M13</f>
        <v>-85</v>
      </c>
      <c r="CN13" s="62">
        <f>Z13-N13</f>
        <v>-90</v>
      </c>
      <c r="CO13" s="62">
        <f>AA13-O13</f>
        <v>-81</v>
      </c>
      <c r="CP13" s="62">
        <f>AB13-P13</f>
        <v>-87</v>
      </c>
      <c r="CQ13" s="62">
        <f>AC13-Q13</f>
        <v>-87</v>
      </c>
      <c r="CR13" s="62">
        <f>AD13-R13</f>
        <v>-90</v>
      </c>
      <c r="CS13" s="62">
        <f>AE13-S13</f>
        <v>-94</v>
      </c>
      <c r="CT13" s="62">
        <f>AF13-T13</f>
        <v>-31</v>
      </c>
      <c r="CU13" s="62">
        <f>AG13-U13</f>
        <v>-24</v>
      </c>
      <c r="CV13" s="320">
        <f>AH13-V13</f>
        <v>-20</v>
      </c>
      <c r="CW13" s="320">
        <f>AI13-W13</f>
        <v>-29</v>
      </c>
      <c r="CX13" s="320">
        <f>AJ13-X13</f>
        <v>-27</v>
      </c>
      <c r="CY13" s="62">
        <f>AK13-Y13</f>
        <v>-22</v>
      </c>
      <c r="CZ13" s="62">
        <f>AL13-Z13</f>
        <v>-30</v>
      </c>
      <c r="DA13" s="62">
        <f>AM13-AA13</f>
        <v>-39</v>
      </c>
      <c r="DB13" s="62">
        <f>AN13-AB13</f>
        <v>-45</v>
      </c>
      <c r="DC13" s="62">
        <f>AO13-AC13</f>
        <v>-49</v>
      </c>
      <c r="DD13" s="62">
        <f>AP13-AD13</f>
        <v>-41</v>
      </c>
      <c r="DE13" s="62">
        <f>AQ13-AE13</f>
        <v>-35</v>
      </c>
      <c r="DF13" s="62">
        <f>AR13-AF13</f>
        <v>74</v>
      </c>
      <c r="DG13" s="62">
        <f>AS13-AG13</f>
        <v>81</v>
      </c>
      <c r="DH13" s="428">
        <f>AT13-AH13</f>
        <v>77</v>
      </c>
      <c r="DI13" s="477"/>
      <c r="DJ13" s="60">
        <f>IF(ISERROR(GETPIVOTDATA("VALUE",'CSS WK pvt'!$J$2,"DT_FILE",DJ$8,"COMMODITY",DJ$6,"TRIM_CAT",TRIM(B13),"TRIM_LINE",A9))=TRUE,0,GETPIVOTDATA("VALUE",'CSS WK pvt'!$J$2,"DT_FILE",DJ$8,"COMMODITY",DJ$6,"TRIM_CAT",TRIM(B13),"TRIM_LINE",A9))</f>
        <v>5128</v>
      </c>
    </row>
    <row r="14" spans="1:114" s="56" customFormat="1" x14ac:dyDescent="0.25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47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4">
        <v>782</v>
      </c>
      <c r="V14" s="214">
        <v>788</v>
      </c>
      <c r="W14" s="214">
        <v>788</v>
      </c>
      <c r="X14" s="247">
        <v>789</v>
      </c>
      <c r="Y14" s="228">
        <v>793</v>
      </c>
      <c r="Z14" s="214">
        <v>796</v>
      </c>
      <c r="AA14" s="214">
        <v>795</v>
      </c>
      <c r="AB14" s="214">
        <v>795</v>
      </c>
      <c r="AC14" s="214">
        <v>793</v>
      </c>
      <c r="AD14" s="214">
        <v>790</v>
      </c>
      <c r="AE14" s="214">
        <v>789</v>
      </c>
      <c r="AF14" s="214">
        <v>800</v>
      </c>
      <c r="AG14" s="214">
        <v>807</v>
      </c>
      <c r="AH14" s="214">
        <v>811</v>
      </c>
      <c r="AI14" s="59">
        <v>811</v>
      </c>
      <c r="AJ14" s="99">
        <v>811</v>
      </c>
      <c r="AK14" s="58">
        <v>812</v>
      </c>
      <c r="AL14" s="59">
        <v>812</v>
      </c>
      <c r="AM14" s="59">
        <v>812</v>
      </c>
      <c r="AN14" s="228">
        <v>808</v>
      </c>
      <c r="AO14" s="228">
        <v>806</v>
      </c>
      <c r="AP14" s="228">
        <v>805</v>
      </c>
      <c r="AQ14" s="228">
        <v>806</v>
      </c>
      <c r="AR14" s="228">
        <v>815</v>
      </c>
      <c r="AS14" s="228">
        <v>815</v>
      </c>
      <c r="AT14" s="228">
        <v>819</v>
      </c>
      <c r="AU14" s="228"/>
      <c r="AV14" s="99"/>
      <c r="AW14" s="401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07">
        <f t="shared" si="1"/>
        <v>2.9187817258883249E-2</v>
      </c>
      <c r="BQ14" s="307">
        <f t="shared" si="2"/>
        <v>2.9187817258883249E-2</v>
      </c>
      <c r="BR14" s="389">
        <f t="shared" si="2"/>
        <v>2.7883396704689482E-2</v>
      </c>
      <c r="BS14" s="389">
        <f t="shared" si="3"/>
        <v>2.3959646910466582E-2</v>
      </c>
      <c r="BT14" s="389">
        <f t="shared" si="4"/>
        <v>2.0100502512562814E-2</v>
      </c>
      <c r="BU14" s="389">
        <f t="shared" si="5"/>
        <v>2.1383647798742137E-2</v>
      </c>
      <c r="BV14" s="389">
        <f t="shared" si="6"/>
        <v>1.6352201257861635E-2</v>
      </c>
      <c r="BW14" s="390">
        <f t="shared" si="6"/>
        <v>1.6393442622950821E-2</v>
      </c>
      <c r="BX14" s="390">
        <f t="shared" si="6"/>
        <v>1.8987341772151899E-2</v>
      </c>
      <c r="BY14" s="390">
        <f t="shared" si="6"/>
        <v>2.1546261089987327E-2</v>
      </c>
      <c r="BZ14" s="390">
        <f t="shared" si="6"/>
        <v>1.8749999999999999E-2</v>
      </c>
      <c r="CA14" s="390">
        <f t="shared" si="6"/>
        <v>9.9132589838909543E-3</v>
      </c>
      <c r="CB14" s="390">
        <f t="shared" si="6"/>
        <v>9.8643649815043158E-3</v>
      </c>
      <c r="CC14" s="58">
        <f>O14-C14</f>
        <v>10</v>
      </c>
      <c r="CD14" s="61">
        <f>P14-D14</f>
        <v>11</v>
      </c>
      <c r="CE14" s="62">
        <f>Q14-E14</f>
        <v>10</v>
      </c>
      <c r="CF14" s="62">
        <f>R14-F14</f>
        <v>10</v>
      </c>
      <c r="CG14" s="62">
        <f>S14-G14</f>
        <v>8</v>
      </c>
      <c r="CH14" s="62">
        <f>T14-H14</f>
        <v>13</v>
      </c>
      <c r="CI14" s="62">
        <f>U14-I14</f>
        <v>13</v>
      </c>
      <c r="CJ14" s="62">
        <f>V14-J14</f>
        <v>15</v>
      </c>
      <c r="CK14" s="62">
        <f>W14-K14</f>
        <v>9</v>
      </c>
      <c r="CL14" s="62">
        <f>X14-L14</f>
        <v>8</v>
      </c>
      <c r="CM14" s="62">
        <f>Y14-M14</f>
        <v>11</v>
      </c>
      <c r="CN14" s="62">
        <f>Z14-N14</f>
        <v>13</v>
      </c>
      <c r="CO14" s="62">
        <f>AA14-O14</f>
        <v>11</v>
      </c>
      <c r="CP14" s="62">
        <f>AB14-P14</f>
        <v>11</v>
      </c>
      <c r="CQ14" s="62">
        <f>AC14-Q14</f>
        <v>12</v>
      </c>
      <c r="CR14" s="62">
        <f>AD14-R14</f>
        <v>11</v>
      </c>
      <c r="CS14" s="62">
        <f>AE14-S14</f>
        <v>12</v>
      </c>
      <c r="CT14" s="62">
        <f>AF14-T14</f>
        <v>19</v>
      </c>
      <c r="CU14" s="62">
        <f>AG14-U14</f>
        <v>25</v>
      </c>
      <c r="CV14" s="320">
        <f>AH14-V14</f>
        <v>23</v>
      </c>
      <c r="CW14" s="320">
        <f>AI14-W14</f>
        <v>23</v>
      </c>
      <c r="CX14" s="320">
        <f>AJ14-X14</f>
        <v>22</v>
      </c>
      <c r="CY14" s="62">
        <f>AK14-Y14</f>
        <v>19</v>
      </c>
      <c r="CZ14" s="62">
        <f>AL14-Z14</f>
        <v>16</v>
      </c>
      <c r="DA14" s="62">
        <f>AM14-AA14</f>
        <v>17</v>
      </c>
      <c r="DB14" s="62">
        <f>AN14-AB14</f>
        <v>13</v>
      </c>
      <c r="DC14" s="62">
        <f>AO14-AC14</f>
        <v>13</v>
      </c>
      <c r="DD14" s="62">
        <f>AP14-AD14</f>
        <v>15</v>
      </c>
      <c r="DE14" s="62">
        <f>AQ14-AE14</f>
        <v>17</v>
      </c>
      <c r="DF14" s="62">
        <f>AR14-AF14</f>
        <v>15</v>
      </c>
      <c r="DG14" s="62">
        <f>AS14-AG14</f>
        <v>8</v>
      </c>
      <c r="DH14" s="428">
        <f>AT14-AH14</f>
        <v>8</v>
      </c>
      <c r="DI14" s="477"/>
      <c r="DJ14" s="60">
        <f>IF(ISERROR(GETPIVOTDATA("VALUE",'CSS WK pvt'!$J$2,"DT_FILE",DJ$8,"COMMODITY",DJ$6,"TRIM_CAT",TRIM(B14),"TRIM_LINE",A9))=TRUE,0,GETPIVOTDATA("VALUE",'CSS WK pvt'!$J$2,"DT_FILE",DJ$8,"COMMODITY",DJ$6,"TRIM_CAT",TRIM(B14),"TRIM_LINE",A9))</f>
        <v>819</v>
      </c>
    </row>
    <row r="15" spans="1:114" s="69" customFormat="1" ht="15.75" thickBot="1" x14ac:dyDescent="0.3">
      <c r="A15" s="140"/>
      <c r="B15" s="63" t="s">
        <v>35</v>
      </c>
      <c r="C15" s="64">
        <f>SUM(C10:C14)</f>
        <v>267573</v>
      </c>
      <c r="D15" s="65">
        <f t="shared" ref="D15:DJ15" si="7">SUM(D10:D14)</f>
        <v>267467</v>
      </c>
      <c r="E15" s="65">
        <f t="shared" si="7"/>
        <v>267088</v>
      </c>
      <c r="F15" s="65">
        <f t="shared" si="7"/>
        <v>266773</v>
      </c>
      <c r="G15" s="65">
        <f t="shared" si="7"/>
        <v>266620</v>
      </c>
      <c r="H15" s="65">
        <f t="shared" si="7"/>
        <v>266682</v>
      </c>
      <c r="I15" s="65">
        <f t="shared" si="7"/>
        <v>266996</v>
      </c>
      <c r="J15" s="65">
        <f t="shared" si="7"/>
        <v>267532</v>
      </c>
      <c r="K15" s="65">
        <f t="shared" si="7"/>
        <v>269543</v>
      </c>
      <c r="L15" s="248">
        <f t="shared" si="7"/>
        <v>270952</v>
      </c>
      <c r="M15" s="66">
        <f t="shared" si="7"/>
        <v>270855</v>
      </c>
      <c r="N15" s="65">
        <f t="shared" si="7"/>
        <v>271581</v>
      </c>
      <c r="O15" s="66">
        <f t="shared" si="7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15">
        <v>271948</v>
      </c>
      <c r="V15" s="215">
        <v>272219</v>
      </c>
      <c r="W15" s="215">
        <v>272846</v>
      </c>
      <c r="X15" s="248">
        <v>272995</v>
      </c>
      <c r="Y15" s="275">
        <v>272982</v>
      </c>
      <c r="Z15" s="215">
        <v>273369</v>
      </c>
      <c r="AA15" s="215">
        <v>273499</v>
      </c>
      <c r="AB15" s="215">
        <v>272998</v>
      </c>
      <c r="AC15" s="215">
        <v>272401</v>
      </c>
      <c r="AD15" s="215">
        <v>272241</v>
      </c>
      <c r="AE15" s="215">
        <v>271710</v>
      </c>
      <c r="AF15" s="215">
        <v>271383</v>
      </c>
      <c r="AG15" s="215">
        <v>271137</v>
      </c>
      <c r="AH15" s="215">
        <v>271436</v>
      </c>
      <c r="AI15" s="65">
        <v>272455</v>
      </c>
      <c r="AJ15" s="355">
        <v>273099</v>
      </c>
      <c r="AK15" s="64">
        <v>273577</v>
      </c>
      <c r="AL15" s="65">
        <v>273806</v>
      </c>
      <c r="AM15" s="65">
        <v>273216</v>
      </c>
      <c r="AN15" s="275">
        <v>273177</v>
      </c>
      <c r="AO15" s="275">
        <v>272163</v>
      </c>
      <c r="AP15" s="275">
        <v>271643</v>
      </c>
      <c r="AQ15" s="275">
        <v>271429</v>
      </c>
      <c r="AR15" s="275">
        <v>270825</v>
      </c>
      <c r="AS15" s="275">
        <v>270986</v>
      </c>
      <c r="AT15" s="275">
        <v>271621</v>
      </c>
      <c r="AU15" s="275"/>
      <c r="AV15" s="355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08">
        <f t="shared" si="1"/>
        <v>-2.8763605773292826E-3</v>
      </c>
      <c r="BQ15" s="308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5"/>
        <v>-1.0347387010555798E-3</v>
      </c>
      <c r="BV15" s="174">
        <f t="shared" si="6"/>
        <v>6.5568245921215538E-4</v>
      </c>
      <c r="BW15" s="485">
        <f t="shared" si="6"/>
        <v>-8.7371191735713155E-4</v>
      </c>
      <c r="BX15" s="485">
        <f t="shared" si="6"/>
        <v>-2.1965831744667407E-3</v>
      </c>
      <c r="BY15" s="485">
        <f t="shared" si="6"/>
        <v>-1.034190865260756E-3</v>
      </c>
      <c r="BZ15" s="485">
        <f t="shared" si="6"/>
        <v>-2.0561346878765433E-3</v>
      </c>
      <c r="CA15" s="485">
        <f t="shared" si="6"/>
        <v>-5.5691403238953001E-4</v>
      </c>
      <c r="CB15" s="485">
        <f t="shared" si="6"/>
        <v>6.8156029413931826E-4</v>
      </c>
      <c r="CC15" s="64">
        <f t="shared" ref="CC15:CF15" si="8">SUM(CC10:CC14)</f>
        <v>4491</v>
      </c>
      <c r="CD15" s="67">
        <f t="shared" si="8"/>
        <v>5267</v>
      </c>
      <c r="CE15" s="68">
        <f t="shared" si="8"/>
        <v>5397</v>
      </c>
      <c r="CF15" s="68">
        <f t="shared" si="8"/>
        <v>5448</v>
      </c>
      <c r="CG15" s="68">
        <f t="shared" ref="CG15:CH15" si="9">SUM(CG10:CG14)</f>
        <v>5317</v>
      </c>
      <c r="CH15" s="68">
        <f t="shared" si="9"/>
        <v>5226</v>
      </c>
      <c r="CI15" s="68">
        <f t="shared" ref="CI15:CJ15" si="10">SUM(CI10:CI14)</f>
        <v>4952</v>
      </c>
      <c r="CJ15" s="68">
        <f t="shared" si="10"/>
        <v>4687</v>
      </c>
      <c r="CK15" s="68">
        <f t="shared" ref="CK15:CL15" si="11">SUM(CK10:CK14)</f>
        <v>3303</v>
      </c>
      <c r="CL15" s="68">
        <f t="shared" si="11"/>
        <v>2043</v>
      </c>
      <c r="CM15" s="68">
        <f t="shared" ref="CM15:CN15" si="12">SUM(CM10:CM14)</f>
        <v>2127</v>
      </c>
      <c r="CN15" s="68">
        <f t="shared" si="12"/>
        <v>1788</v>
      </c>
      <c r="CO15" s="68">
        <f t="shared" ref="CO15:CP15" si="13">SUM(CO10:CO14)</f>
        <v>1435</v>
      </c>
      <c r="CP15" s="68">
        <f t="shared" si="13"/>
        <v>264</v>
      </c>
      <c r="CQ15" s="68">
        <f t="shared" ref="CQ15:CR15" si="14">SUM(CQ10:CQ14)</f>
        <v>-84</v>
      </c>
      <c r="CR15" s="68">
        <f t="shared" si="14"/>
        <v>20</v>
      </c>
      <c r="CS15" s="68">
        <f t="shared" ref="CS15:CT15" si="15">SUM(CS10:CS14)</f>
        <v>-227</v>
      </c>
      <c r="CT15" s="68">
        <f t="shared" si="15"/>
        <v>-525</v>
      </c>
      <c r="CU15" s="68">
        <f t="shared" ref="CU15:CW15" si="16">SUM(CU10:CU14)</f>
        <v>-811</v>
      </c>
      <c r="CV15" s="321">
        <f t="shared" si="16"/>
        <v>-783</v>
      </c>
      <c r="CW15" s="321">
        <f t="shared" si="16"/>
        <v>-391</v>
      </c>
      <c r="CX15" s="321">
        <f t="shared" ref="CX15" si="17">SUM(CX10:CX14)</f>
        <v>104</v>
      </c>
      <c r="CY15" s="68">
        <f t="shared" ref="CY15:CZ15" si="18">SUM(CY10:CY14)</f>
        <v>595</v>
      </c>
      <c r="CZ15" s="68">
        <f t="shared" si="18"/>
        <v>437</v>
      </c>
      <c r="DA15" s="68">
        <f t="shared" ref="DA15:DB15" si="19">SUM(DA10:DA14)</f>
        <v>-283</v>
      </c>
      <c r="DB15" s="68">
        <f t="shared" si="19"/>
        <v>179</v>
      </c>
      <c r="DC15" s="68">
        <f t="shared" ref="DC15" si="20">SUM(DC10:DC14)</f>
        <v>-238</v>
      </c>
      <c r="DD15" s="68">
        <f t="shared" ref="DD15:DE15" si="21">SUM(DD10:DD14)</f>
        <v>-598</v>
      </c>
      <c r="DE15" s="68">
        <f t="shared" si="21"/>
        <v>-281</v>
      </c>
      <c r="DF15" s="68">
        <f t="shared" ref="DF15:DG15" si="22">SUM(DF10:DF14)</f>
        <v>-558</v>
      </c>
      <c r="DG15" s="68">
        <f t="shared" si="22"/>
        <v>-151</v>
      </c>
      <c r="DH15" s="68">
        <f t="shared" ref="DH15" si="23">SUM(DH10:DH14)</f>
        <v>185</v>
      </c>
      <c r="DI15" s="347"/>
      <c r="DJ15" s="66">
        <f t="shared" si="7"/>
        <v>271621</v>
      </c>
    </row>
    <row r="16" spans="1:114" s="56" customFormat="1" x14ac:dyDescent="0.2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52"/>
      <c r="AN16" s="276"/>
      <c r="AO16" s="276"/>
      <c r="AP16" s="276"/>
      <c r="AQ16" s="276"/>
      <c r="AR16" s="276"/>
      <c r="AS16" s="276"/>
      <c r="AT16" s="276"/>
      <c r="AU16" s="276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189"/>
      <c r="BS16" s="187"/>
      <c r="BT16" s="421"/>
      <c r="BU16" s="421"/>
      <c r="BV16" s="421"/>
      <c r="BW16" s="421"/>
      <c r="BX16" s="421"/>
      <c r="BY16" s="421"/>
      <c r="BZ16" s="421"/>
      <c r="CA16" s="421"/>
      <c r="CB16" s="421"/>
      <c r="CC16" s="71"/>
      <c r="CD16" s="74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322"/>
      <c r="CW16" s="322"/>
      <c r="CX16" s="322"/>
      <c r="CY16" s="75"/>
      <c r="CZ16" s="75"/>
      <c r="DA16" s="396"/>
      <c r="DB16" s="396"/>
      <c r="DC16" s="396"/>
      <c r="DD16" s="396"/>
      <c r="DE16" s="75"/>
      <c r="DF16" s="75"/>
      <c r="DG16" s="75"/>
      <c r="DH16" s="75"/>
      <c r="DI16" s="346"/>
      <c r="DJ16" s="73"/>
    </row>
    <row r="17" spans="1:114" s="56" customFormat="1" x14ac:dyDescent="0.25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0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17">
        <v>49624</v>
      </c>
      <c r="V17" s="217">
        <v>49491</v>
      </c>
      <c r="W17" s="217">
        <v>50683</v>
      </c>
      <c r="X17" s="250">
        <v>53963</v>
      </c>
      <c r="Y17" s="277">
        <v>47447</v>
      </c>
      <c r="Z17" s="217">
        <v>52268</v>
      </c>
      <c r="AA17" s="217">
        <v>51217</v>
      </c>
      <c r="AB17" s="217">
        <v>51486</v>
      </c>
      <c r="AC17" s="217">
        <v>48608</v>
      </c>
      <c r="AD17" s="217">
        <v>48871</v>
      </c>
      <c r="AE17" s="217">
        <v>42685</v>
      </c>
      <c r="AF17" s="217">
        <v>40682</v>
      </c>
      <c r="AG17" s="217">
        <v>42012</v>
      </c>
      <c r="AH17" s="217">
        <v>44369</v>
      </c>
      <c r="AI17" s="77">
        <v>48862</v>
      </c>
      <c r="AJ17" s="357">
        <v>47115</v>
      </c>
      <c r="AK17" s="58">
        <v>45918</v>
      </c>
      <c r="AL17" s="59">
        <v>46751</v>
      </c>
      <c r="AM17" s="59">
        <v>48507</v>
      </c>
      <c r="AN17" s="228">
        <v>47551</v>
      </c>
      <c r="AO17" s="228">
        <v>45462</v>
      </c>
      <c r="AP17" s="228">
        <v>46213</v>
      </c>
      <c r="AQ17" s="228">
        <v>44386</v>
      </c>
      <c r="AR17" s="228">
        <v>41469</v>
      </c>
      <c r="AS17" s="228">
        <v>41046</v>
      </c>
      <c r="AT17" s="228">
        <v>40937</v>
      </c>
      <c r="AU17" s="228"/>
      <c r="AV17" s="99"/>
      <c r="AW17" s="401">
        <f t="shared" ref="AW17:BF22" si="24">IF(ISERROR((O17-C17)/C17)=TRUE,0,(O17-C17)/C17)</f>
        <v>0.32600677075438328</v>
      </c>
      <c r="AX17" s="169">
        <f t="shared" si="24"/>
        <v>0.27096654619590399</v>
      </c>
      <c r="AY17" s="169">
        <f t="shared" si="24"/>
        <v>0.27989584356883168</v>
      </c>
      <c r="AZ17" s="169">
        <f t="shared" si="24"/>
        <v>0.3581837273029938</v>
      </c>
      <c r="BA17" s="169">
        <f t="shared" si="24"/>
        <v>0.19533613755442403</v>
      </c>
      <c r="BB17" s="169">
        <f t="shared" si="24"/>
        <v>0.25766980866988531</v>
      </c>
      <c r="BC17" s="169">
        <f t="shared" si="24"/>
        <v>0.27715866683824475</v>
      </c>
      <c r="BD17" s="169">
        <f t="shared" si="24"/>
        <v>0.28467968019935624</v>
      </c>
      <c r="BE17" s="169">
        <f t="shared" si="24"/>
        <v>0.17148206360946747</v>
      </c>
      <c r="BF17" s="169">
        <f t="shared" si="24"/>
        <v>0.30269891850135189</v>
      </c>
      <c r="BG17" s="169">
        <f t="shared" ref="BG17:BP22" si="25">IF(ISERROR((Y17-M17)/M17)=TRUE,0,(Y17-M17)/M17)</f>
        <v>9.7852746540793192E-2</v>
      </c>
      <c r="BH17" s="169">
        <f t="shared" si="25"/>
        <v>6.4087947882736154E-2</v>
      </c>
      <c r="BI17" s="169">
        <f t="shared" si="25"/>
        <v>-2.4177876005029911E-2</v>
      </c>
      <c r="BJ17" s="169">
        <f t="shared" si="25"/>
        <v>-6.1502005103900838E-2</v>
      </c>
      <c r="BK17" s="169">
        <f t="shared" si="25"/>
        <v>-6.7060765421672872E-2</v>
      </c>
      <c r="BL17" s="169">
        <f t="shared" si="25"/>
        <v>-7.8479437331472862E-2</v>
      </c>
      <c r="BM17" s="169">
        <f t="shared" si="25"/>
        <v>-0.12159937440836317</v>
      </c>
      <c r="BN17" s="169">
        <f t="shared" si="25"/>
        <v>-0.17370110086525573</v>
      </c>
      <c r="BO17" s="169">
        <f t="shared" si="25"/>
        <v>-0.15339351926487182</v>
      </c>
      <c r="BP17" s="307">
        <f t="shared" si="25"/>
        <v>-0.10349356448647229</v>
      </c>
      <c r="BQ17" s="307">
        <f t="shared" ref="BQ17:BR22" si="26">IF(ISERROR((AI17-W17)/W17)=TRUE,0,(AI17-W17)/W17)</f>
        <v>-3.5929207031943647E-2</v>
      </c>
      <c r="BR17" s="191">
        <f t="shared" si="26"/>
        <v>-0.12690176602486888</v>
      </c>
      <c r="BS17" s="191">
        <f t="shared" ref="BS17:BS22" si="27">IF(ISERROR((AK17-Y17)/Y17)=TRUE,0,(AK17-Y17)/Y17)</f>
        <v>-3.2225430480325418E-2</v>
      </c>
      <c r="BT17" s="191">
        <f t="shared" ref="BT17:BT22" si="28">IF(ISERROR((AL17-Z17)/Z17)=TRUE,0,(AL17-Z17)/Z17)</f>
        <v>-0.10555215428177853</v>
      </c>
      <c r="BU17" s="191">
        <f t="shared" ref="BU17:BU22" si="29">IF(ISERROR((AM17-AA17)/AA17)=TRUE,0,(AM17-AA17)/AA17)</f>
        <v>-5.2912119022980653E-2</v>
      </c>
      <c r="BV17" s="191">
        <f t="shared" ref="BV17:CB22" si="30">IF(ISERROR((AN17-AB17)/AB17)=TRUE,0,(AN17-AB17)/AB17)</f>
        <v>-7.6428543681777567E-2</v>
      </c>
      <c r="BW17" s="486">
        <f t="shared" si="30"/>
        <v>-6.47218564845293E-2</v>
      </c>
      <c r="BX17" s="486">
        <f t="shared" si="30"/>
        <v>-5.4388082912156493E-2</v>
      </c>
      <c r="BY17" s="486">
        <f t="shared" si="30"/>
        <v>3.9850064425442193E-2</v>
      </c>
      <c r="BZ17" s="486">
        <f t="shared" si="30"/>
        <v>1.9345164937810334E-2</v>
      </c>
      <c r="CA17" s="486">
        <f t="shared" si="30"/>
        <v>-2.2993430448443302E-2</v>
      </c>
      <c r="CB17" s="486">
        <f t="shared" si="30"/>
        <v>-7.7351303838265453E-2</v>
      </c>
      <c r="CC17" s="76">
        <f>O17-C17</f>
        <v>12904</v>
      </c>
      <c r="CD17" s="61">
        <f>P17-D17</f>
        <v>11696</v>
      </c>
      <c r="CE17" s="62">
        <f>Q17-E17</f>
        <v>11394</v>
      </c>
      <c r="CF17" s="62">
        <f>R17-F17</f>
        <v>13986</v>
      </c>
      <c r="CG17" s="62">
        <f>S17-G17</f>
        <v>7941</v>
      </c>
      <c r="CH17" s="62">
        <f>T17-H17</f>
        <v>10087</v>
      </c>
      <c r="CI17" s="62">
        <f>U17-I17</f>
        <v>10769</v>
      </c>
      <c r="CJ17" s="62">
        <f>V17-J17</f>
        <v>10967</v>
      </c>
      <c r="CK17" s="62">
        <f>W17-K17</f>
        <v>7419</v>
      </c>
      <c r="CL17" s="62">
        <f>X17-L17</f>
        <v>12539</v>
      </c>
      <c r="CM17" s="62">
        <f>Y17-M17</f>
        <v>4229</v>
      </c>
      <c r="CN17" s="62">
        <f>Z17-N17</f>
        <v>3148</v>
      </c>
      <c r="CO17" s="62">
        <f>AA17-O17</f>
        <v>-1269</v>
      </c>
      <c r="CP17" s="62">
        <f>AB17-P17</f>
        <v>-3374</v>
      </c>
      <c r="CQ17" s="62">
        <f>AC17-Q17</f>
        <v>-3494</v>
      </c>
      <c r="CR17" s="62">
        <f>AD17-R17</f>
        <v>-4162</v>
      </c>
      <c r="CS17" s="62">
        <f>AE17-S17</f>
        <v>-5909</v>
      </c>
      <c r="CT17" s="62">
        <f>AF17-T17</f>
        <v>-8552</v>
      </c>
      <c r="CU17" s="62">
        <f>AG17-U17</f>
        <v>-7612</v>
      </c>
      <c r="CV17" s="320">
        <f>AH17-V17</f>
        <v>-5122</v>
      </c>
      <c r="CW17" s="320">
        <f>AI17-W17</f>
        <v>-1821</v>
      </c>
      <c r="CX17" s="340">
        <f>AJ17-X17</f>
        <v>-6848</v>
      </c>
      <c r="CY17" s="425">
        <f>AK17-Y17</f>
        <v>-1529</v>
      </c>
      <c r="CZ17" s="425">
        <f>AL17-Z17</f>
        <v>-5517</v>
      </c>
      <c r="DA17" s="425">
        <f>AM17-AA17</f>
        <v>-2710</v>
      </c>
      <c r="DB17" s="425">
        <f>AN17-AB17</f>
        <v>-3935</v>
      </c>
      <c r="DC17" s="425">
        <f>AO17-AC17</f>
        <v>-3146</v>
      </c>
      <c r="DD17" s="425">
        <f>AP17-AD17</f>
        <v>-2658</v>
      </c>
      <c r="DE17" s="425">
        <f>AQ17-AE17</f>
        <v>1701</v>
      </c>
      <c r="DF17" s="425">
        <f>AR17-AF17</f>
        <v>787</v>
      </c>
      <c r="DG17" s="425">
        <f>AS17-AG17</f>
        <v>-966</v>
      </c>
      <c r="DH17" s="425">
        <f>AT17-AH17</f>
        <v>-3432</v>
      </c>
      <c r="DI17" s="346"/>
      <c r="DJ17" s="60">
        <f>IF(ISERROR(GETPIVOTDATA("VALUE",'CSS WK pvt'!$J$2,"DT_FILE",DJ$8,"COMMODITY",DJ$6,"TRIM_CAT",TRIM(B17),"TRIM_LINE",A16))=TRUE,0,GETPIVOTDATA("VALUE",'CSS WK pvt'!$J$2,"DT_FILE",DJ$8,"COMMODITY",DJ$6,"TRIM_CAT",TRIM(B17),"TRIM_LINE",A16))</f>
        <v>40937</v>
      </c>
    </row>
    <row r="18" spans="1:114" s="56" customFormat="1" x14ac:dyDescent="0.25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0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17">
        <v>6952</v>
      </c>
      <c r="V18" s="217">
        <v>6584</v>
      </c>
      <c r="W18" s="217">
        <v>6728</v>
      </c>
      <c r="X18" s="250">
        <v>7076</v>
      </c>
      <c r="Y18" s="277">
        <v>6518</v>
      </c>
      <c r="Z18" s="217">
        <v>7114</v>
      </c>
      <c r="AA18" s="217">
        <v>7261</v>
      </c>
      <c r="AB18" s="217">
        <v>7147</v>
      </c>
      <c r="AC18" s="217">
        <v>7192</v>
      </c>
      <c r="AD18" s="217">
        <v>7226</v>
      </c>
      <c r="AE18" s="217">
        <v>9555</v>
      </c>
      <c r="AF18" s="217">
        <v>9079</v>
      </c>
      <c r="AG18" s="217">
        <v>8601</v>
      </c>
      <c r="AH18" s="217">
        <v>8665</v>
      </c>
      <c r="AI18" s="77">
        <v>9402</v>
      </c>
      <c r="AJ18" s="357">
        <v>9673</v>
      </c>
      <c r="AK18" s="58">
        <v>10057</v>
      </c>
      <c r="AL18" s="59">
        <v>10104</v>
      </c>
      <c r="AM18" s="59">
        <v>10925</v>
      </c>
      <c r="AN18" s="228">
        <v>10887</v>
      </c>
      <c r="AO18" s="228">
        <v>10548</v>
      </c>
      <c r="AP18" s="228">
        <v>11376</v>
      </c>
      <c r="AQ18" s="228">
        <v>10514</v>
      </c>
      <c r="AR18" s="228">
        <v>10079</v>
      </c>
      <c r="AS18" s="228">
        <v>10202</v>
      </c>
      <c r="AT18" s="228">
        <v>8669</v>
      </c>
      <c r="AU18" s="228"/>
      <c r="AV18" s="99"/>
      <c r="AW18" s="401">
        <f t="shared" si="24"/>
        <v>-0.2552156523619068</v>
      </c>
      <c r="AX18" s="169">
        <f t="shared" si="24"/>
        <v>-0.2592203425449196</v>
      </c>
      <c r="AY18" s="169">
        <f t="shared" si="24"/>
        <v>-0.18257211538461537</v>
      </c>
      <c r="AZ18" s="169">
        <f t="shared" si="24"/>
        <v>4.0224105731935062E-3</v>
      </c>
      <c r="BA18" s="169">
        <f t="shared" si="24"/>
        <v>8.2385070550751019E-2</v>
      </c>
      <c r="BB18" s="169">
        <f t="shared" si="24"/>
        <v>9.9969287469287474E-2</v>
      </c>
      <c r="BC18" s="169">
        <f t="shared" si="24"/>
        <v>3.6838180462341538E-2</v>
      </c>
      <c r="BD18" s="169">
        <f t="shared" si="24"/>
        <v>-4.3857101365088587E-2</v>
      </c>
      <c r="BE18" s="169">
        <f t="shared" si="24"/>
        <v>-9.4238018309100696E-2</v>
      </c>
      <c r="BF18" s="169">
        <f t="shared" si="24"/>
        <v>-9.6873005743458834E-2</v>
      </c>
      <c r="BG18" s="169">
        <f t="shared" si="25"/>
        <v>-0.26049466757431361</v>
      </c>
      <c r="BH18" s="169">
        <f t="shared" si="25"/>
        <v>1.9928315412186381E-2</v>
      </c>
      <c r="BI18" s="169">
        <f t="shared" si="25"/>
        <v>5.3846153846153849E-2</v>
      </c>
      <c r="BJ18" s="169">
        <f t="shared" si="25"/>
        <v>1.375886524822695E-2</v>
      </c>
      <c r="BK18" s="169">
        <f t="shared" si="25"/>
        <v>5.749154536097633E-2</v>
      </c>
      <c r="BL18" s="169">
        <f t="shared" si="25"/>
        <v>3.3910430676777792E-2</v>
      </c>
      <c r="BM18" s="169">
        <f t="shared" si="25"/>
        <v>0.33936080740117747</v>
      </c>
      <c r="BN18" s="169">
        <f t="shared" si="25"/>
        <v>0.26748569035320396</v>
      </c>
      <c r="BO18" s="169">
        <f t="shared" si="25"/>
        <v>0.23719792865362485</v>
      </c>
      <c r="BP18" s="307">
        <f t="shared" si="25"/>
        <v>0.31606925880923453</v>
      </c>
      <c r="BQ18" s="307">
        <f t="shared" si="26"/>
        <v>0.39744351961950058</v>
      </c>
      <c r="BR18" s="191">
        <f t="shared" si="26"/>
        <v>0.36701526286037311</v>
      </c>
      <c r="BS18" s="191">
        <f t="shared" si="27"/>
        <v>0.54295796256520401</v>
      </c>
      <c r="BT18" s="191">
        <f t="shared" si="28"/>
        <v>0.42029800393590105</v>
      </c>
      <c r="BU18" s="191">
        <f t="shared" si="29"/>
        <v>0.50461368957443875</v>
      </c>
      <c r="BV18" s="191">
        <f t="shared" si="30"/>
        <v>0.52329648803693862</v>
      </c>
      <c r="BW18" s="486">
        <f t="shared" si="30"/>
        <v>0.46662958843159064</v>
      </c>
      <c r="BX18" s="486">
        <f t="shared" si="30"/>
        <v>0.57431497370606144</v>
      </c>
      <c r="BY18" s="486">
        <f t="shared" si="30"/>
        <v>0.10036630036630037</v>
      </c>
      <c r="BZ18" s="486">
        <f t="shared" si="30"/>
        <v>0.11014428901861438</v>
      </c>
      <c r="CA18" s="486">
        <f t="shared" si="30"/>
        <v>0.1861411463783281</v>
      </c>
      <c r="CB18" s="486">
        <f t="shared" si="30"/>
        <v>4.6162723600692439E-4</v>
      </c>
      <c r="CC18" s="76">
        <f>O18-C18</f>
        <v>-2361</v>
      </c>
      <c r="CD18" s="61">
        <f>P18-D18</f>
        <v>-2467</v>
      </c>
      <c r="CE18" s="62">
        <f>Q18-E18</f>
        <v>-1519</v>
      </c>
      <c r="CF18" s="62">
        <f>R18-F18</f>
        <v>28</v>
      </c>
      <c r="CG18" s="62">
        <f>S18-G18</f>
        <v>543</v>
      </c>
      <c r="CH18" s="62">
        <f>T18-H18</f>
        <v>651</v>
      </c>
      <c r="CI18" s="62">
        <f>U18-I18</f>
        <v>247</v>
      </c>
      <c r="CJ18" s="62">
        <f>V18-J18</f>
        <v>-302</v>
      </c>
      <c r="CK18" s="62">
        <f>W18-K18</f>
        <v>-700</v>
      </c>
      <c r="CL18" s="62">
        <f>X18-L18</f>
        <v>-759</v>
      </c>
      <c r="CM18" s="62">
        <f>Y18-M18</f>
        <v>-2296</v>
      </c>
      <c r="CN18" s="62">
        <f>Z18-N18</f>
        <v>139</v>
      </c>
      <c r="CO18" s="62">
        <f>AA18-O18</f>
        <v>371</v>
      </c>
      <c r="CP18" s="62">
        <f>AB18-P18</f>
        <v>97</v>
      </c>
      <c r="CQ18" s="62">
        <f>AC18-Q18</f>
        <v>391</v>
      </c>
      <c r="CR18" s="62">
        <f>AD18-R18</f>
        <v>237</v>
      </c>
      <c r="CS18" s="62">
        <f>AE18-S18</f>
        <v>2421</v>
      </c>
      <c r="CT18" s="62">
        <f>AF18-T18</f>
        <v>1916</v>
      </c>
      <c r="CU18" s="62">
        <f>AG18-U18</f>
        <v>1649</v>
      </c>
      <c r="CV18" s="320">
        <f>AH18-V18</f>
        <v>2081</v>
      </c>
      <c r="CW18" s="320">
        <f>AI18-W18</f>
        <v>2674</v>
      </c>
      <c r="CX18" s="340">
        <f>AJ18-X18</f>
        <v>2597</v>
      </c>
      <c r="CY18" s="425">
        <f>AK18-Y18</f>
        <v>3539</v>
      </c>
      <c r="CZ18" s="425">
        <f>AL18-Z18</f>
        <v>2990</v>
      </c>
      <c r="DA18" s="425">
        <f>AM18-AA18</f>
        <v>3664</v>
      </c>
      <c r="DB18" s="425">
        <f>AN18-AB18</f>
        <v>3740</v>
      </c>
      <c r="DC18" s="425">
        <f>AO18-AC18</f>
        <v>3356</v>
      </c>
      <c r="DD18" s="425">
        <f>AP18-AD18</f>
        <v>4150</v>
      </c>
      <c r="DE18" s="425">
        <f>AQ18-AE18</f>
        <v>959</v>
      </c>
      <c r="DF18" s="425">
        <f>AR18-AF18</f>
        <v>1000</v>
      </c>
      <c r="DG18" s="425">
        <f>AS18-AG18</f>
        <v>1601</v>
      </c>
      <c r="DH18" s="425">
        <f>AT18-AH18</f>
        <v>4</v>
      </c>
      <c r="DI18" s="346"/>
      <c r="DJ18" s="60">
        <f>IF(ISERROR(GETPIVOTDATA("VALUE",'CSS WK pvt'!$J$2,"DT_FILE",DJ$8,"COMMODITY",DJ$6,"TRIM_CAT",TRIM(B18),"TRIM_LINE",A16))=TRUE,0,GETPIVOTDATA("VALUE",'CSS WK pvt'!$J$2,"DT_FILE",DJ$8,"COMMODITY",DJ$6,"TRIM_CAT",TRIM(B18),"TRIM_LINE",A16))</f>
        <v>8669</v>
      </c>
    </row>
    <row r="19" spans="1:114" s="56" customFormat="1" x14ac:dyDescent="0.25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0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17">
        <v>3125</v>
      </c>
      <c r="V19" s="217">
        <v>3083</v>
      </c>
      <c r="W19" s="217">
        <v>3376</v>
      </c>
      <c r="X19" s="250">
        <v>3565</v>
      </c>
      <c r="Y19" s="277">
        <v>3186</v>
      </c>
      <c r="Z19" s="217">
        <v>3361</v>
      </c>
      <c r="AA19" s="217">
        <v>3162</v>
      </c>
      <c r="AB19" s="217">
        <v>3083</v>
      </c>
      <c r="AC19" s="217">
        <v>2813</v>
      </c>
      <c r="AD19" s="217">
        <v>2954</v>
      </c>
      <c r="AE19" s="217">
        <v>2909</v>
      </c>
      <c r="AF19" s="217">
        <v>2621</v>
      </c>
      <c r="AG19" s="217">
        <v>2723</v>
      </c>
      <c r="AH19" s="217">
        <v>3338</v>
      </c>
      <c r="AI19" s="77">
        <v>3876</v>
      </c>
      <c r="AJ19" s="357">
        <v>3755</v>
      </c>
      <c r="AK19" s="58">
        <v>4036</v>
      </c>
      <c r="AL19" s="59">
        <v>3720</v>
      </c>
      <c r="AM19" s="59">
        <v>3524</v>
      </c>
      <c r="AN19" s="228">
        <v>3028</v>
      </c>
      <c r="AO19" s="228">
        <v>3065</v>
      </c>
      <c r="AP19" s="228">
        <v>3255</v>
      </c>
      <c r="AQ19" s="228">
        <v>3026</v>
      </c>
      <c r="AR19" s="228">
        <v>2841</v>
      </c>
      <c r="AS19" s="228">
        <v>2840</v>
      </c>
      <c r="AT19" s="228">
        <v>2737</v>
      </c>
      <c r="AU19" s="228"/>
      <c r="AV19" s="99"/>
      <c r="AW19" s="401">
        <f t="shared" si="24"/>
        <v>0.52290076335877866</v>
      </c>
      <c r="AX19" s="169">
        <f t="shared" si="24"/>
        <v>0.40108169655565046</v>
      </c>
      <c r="AY19" s="169">
        <f t="shared" si="24"/>
        <v>0.31734931734931737</v>
      </c>
      <c r="AZ19" s="169">
        <f t="shared" si="24"/>
        <v>0.54905193734542457</v>
      </c>
      <c r="BA19" s="169">
        <f t="shared" si="24"/>
        <v>0.26301886792452828</v>
      </c>
      <c r="BB19" s="169">
        <f t="shared" si="24"/>
        <v>0.30622768742562473</v>
      </c>
      <c r="BC19" s="169">
        <f t="shared" si="24"/>
        <v>0.19457186544342508</v>
      </c>
      <c r="BD19" s="169">
        <f t="shared" si="24"/>
        <v>0.26404264042640424</v>
      </c>
      <c r="BE19" s="169">
        <f t="shared" si="24"/>
        <v>4.1011409189022512E-2</v>
      </c>
      <c r="BF19" s="169">
        <f t="shared" si="24"/>
        <v>0.11267166042446941</v>
      </c>
      <c r="BG19" s="169">
        <f t="shared" si="25"/>
        <v>0.15476621964479884</v>
      </c>
      <c r="BH19" s="169">
        <f t="shared" si="25"/>
        <v>1.2959614225437011E-2</v>
      </c>
      <c r="BI19" s="169">
        <f t="shared" si="25"/>
        <v>-0.20751879699248121</v>
      </c>
      <c r="BJ19" s="169">
        <f t="shared" si="25"/>
        <v>-0.37362860625761884</v>
      </c>
      <c r="BK19" s="169">
        <f t="shared" si="25"/>
        <v>-0.28892821031344795</v>
      </c>
      <c r="BL19" s="169">
        <f t="shared" si="25"/>
        <v>-0.21394358701436936</v>
      </c>
      <c r="BM19" s="169">
        <f t="shared" si="25"/>
        <v>-0.1308634598147595</v>
      </c>
      <c r="BN19" s="169">
        <f t="shared" si="25"/>
        <v>-0.20406923777710295</v>
      </c>
      <c r="BO19" s="169">
        <f t="shared" si="25"/>
        <v>-0.12864</v>
      </c>
      <c r="BP19" s="307">
        <f t="shared" si="25"/>
        <v>8.2711644502108342E-2</v>
      </c>
      <c r="BQ19" s="307">
        <f t="shared" si="26"/>
        <v>0.1481042654028436</v>
      </c>
      <c r="BR19" s="191">
        <f t="shared" si="26"/>
        <v>5.3295932678821878E-2</v>
      </c>
      <c r="BS19" s="191">
        <f t="shared" si="27"/>
        <v>0.26679221594475833</v>
      </c>
      <c r="BT19" s="191">
        <f t="shared" si="28"/>
        <v>0.1068134483784588</v>
      </c>
      <c r="BU19" s="191">
        <f t="shared" si="29"/>
        <v>0.11448450347881088</v>
      </c>
      <c r="BV19" s="191">
        <f t="shared" si="30"/>
        <v>-1.7839766461239054E-2</v>
      </c>
      <c r="BW19" s="486">
        <f t="shared" si="30"/>
        <v>8.9584073942410233E-2</v>
      </c>
      <c r="BX19" s="486">
        <f t="shared" si="30"/>
        <v>0.1018957345971564</v>
      </c>
      <c r="BY19" s="486">
        <f t="shared" si="30"/>
        <v>4.0220006875214848E-2</v>
      </c>
      <c r="BZ19" s="486">
        <f t="shared" si="30"/>
        <v>8.3937428462418931E-2</v>
      </c>
      <c r="CA19" s="486">
        <f t="shared" si="30"/>
        <v>4.2967315460888729E-2</v>
      </c>
      <c r="CB19" s="486">
        <f t="shared" si="30"/>
        <v>-0.18004793289394846</v>
      </c>
      <c r="CC19" s="76">
        <f>O19-C19</f>
        <v>1370</v>
      </c>
      <c r="CD19" s="61">
        <f>P19-D19</f>
        <v>1409</v>
      </c>
      <c r="CE19" s="62">
        <f>Q19-E19</f>
        <v>953</v>
      </c>
      <c r="CF19" s="62">
        <f>R19-F19</f>
        <v>1332</v>
      </c>
      <c r="CG19" s="62">
        <f>S19-G19</f>
        <v>697</v>
      </c>
      <c r="CH19" s="62">
        <f>T19-H19</f>
        <v>772</v>
      </c>
      <c r="CI19" s="62">
        <f>U19-I19</f>
        <v>509</v>
      </c>
      <c r="CJ19" s="62">
        <f>V19-J19</f>
        <v>644</v>
      </c>
      <c r="CK19" s="62">
        <f>W19-K19</f>
        <v>133</v>
      </c>
      <c r="CL19" s="62">
        <f>X19-L19</f>
        <v>361</v>
      </c>
      <c r="CM19" s="62">
        <f>Y19-M19</f>
        <v>427</v>
      </c>
      <c r="CN19" s="62">
        <f>Z19-N19</f>
        <v>43</v>
      </c>
      <c r="CO19" s="62">
        <f>AA19-O19</f>
        <v>-828</v>
      </c>
      <c r="CP19" s="62">
        <f>AB19-P19</f>
        <v>-1839</v>
      </c>
      <c r="CQ19" s="62">
        <f>AC19-Q19</f>
        <v>-1143</v>
      </c>
      <c r="CR19" s="62">
        <f>AD19-R19</f>
        <v>-804</v>
      </c>
      <c r="CS19" s="62">
        <f>AE19-S19</f>
        <v>-438</v>
      </c>
      <c r="CT19" s="62">
        <f>AF19-T19</f>
        <v>-672</v>
      </c>
      <c r="CU19" s="62">
        <f>AG19-U19</f>
        <v>-402</v>
      </c>
      <c r="CV19" s="320">
        <f>AH19-V19</f>
        <v>255</v>
      </c>
      <c r="CW19" s="320">
        <f>AI19-W19</f>
        <v>500</v>
      </c>
      <c r="CX19" s="340">
        <f>AJ19-X19</f>
        <v>190</v>
      </c>
      <c r="CY19" s="425">
        <f>AK19-Y19</f>
        <v>850</v>
      </c>
      <c r="CZ19" s="425">
        <f>AL19-Z19</f>
        <v>359</v>
      </c>
      <c r="DA19" s="425">
        <f>AM19-AA19</f>
        <v>362</v>
      </c>
      <c r="DB19" s="425">
        <f>AN19-AB19</f>
        <v>-55</v>
      </c>
      <c r="DC19" s="425">
        <f>AO19-AC19</f>
        <v>252</v>
      </c>
      <c r="DD19" s="425">
        <f>AP19-AD19</f>
        <v>301</v>
      </c>
      <c r="DE19" s="425">
        <f>AQ19-AE19</f>
        <v>117</v>
      </c>
      <c r="DF19" s="425">
        <f>AR19-AF19</f>
        <v>220</v>
      </c>
      <c r="DG19" s="425">
        <f>AS19-AG19</f>
        <v>117</v>
      </c>
      <c r="DH19" s="425">
        <f>AT19-AH19</f>
        <v>-601</v>
      </c>
      <c r="DI19" s="346"/>
      <c r="DJ19" s="60">
        <f>IF(ISERROR(GETPIVOTDATA("VALUE",'CSS WK pvt'!$J$2,"DT_FILE",DJ$8,"COMMODITY",DJ$6,"TRIM_CAT",TRIM(B19),"TRIM_LINE",A16))=TRUE,0,GETPIVOTDATA("VALUE",'CSS WK pvt'!$J$2,"DT_FILE",DJ$8,"COMMODITY",DJ$6,"TRIM_CAT",TRIM(B19),"TRIM_LINE",A16))</f>
        <v>2737</v>
      </c>
    </row>
    <row r="20" spans="1:114" s="56" customFormat="1" x14ac:dyDescent="0.25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0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17">
        <v>634</v>
      </c>
      <c r="V20" s="217">
        <v>713</v>
      </c>
      <c r="W20" s="217">
        <v>758</v>
      </c>
      <c r="X20" s="250">
        <v>854</v>
      </c>
      <c r="Y20" s="277">
        <v>810</v>
      </c>
      <c r="Z20" s="217">
        <v>803</v>
      </c>
      <c r="AA20" s="217">
        <v>664</v>
      </c>
      <c r="AB20" s="217">
        <v>663</v>
      </c>
      <c r="AC20" s="217">
        <v>511</v>
      </c>
      <c r="AD20" s="217">
        <v>593</v>
      </c>
      <c r="AE20" s="217">
        <v>688</v>
      </c>
      <c r="AF20" s="217">
        <v>516</v>
      </c>
      <c r="AG20" s="217">
        <v>550</v>
      </c>
      <c r="AH20" s="217">
        <v>903</v>
      </c>
      <c r="AI20" s="77">
        <v>1077</v>
      </c>
      <c r="AJ20" s="357">
        <v>993</v>
      </c>
      <c r="AK20" s="58">
        <v>1240</v>
      </c>
      <c r="AL20" s="59">
        <v>972</v>
      </c>
      <c r="AM20" s="59">
        <v>838</v>
      </c>
      <c r="AN20" s="228">
        <v>635</v>
      </c>
      <c r="AO20" s="228">
        <v>717</v>
      </c>
      <c r="AP20" s="228">
        <v>781</v>
      </c>
      <c r="AQ20" s="228">
        <v>773</v>
      </c>
      <c r="AR20" s="228">
        <v>629</v>
      </c>
      <c r="AS20" s="228">
        <v>709</v>
      </c>
      <c r="AT20" s="228">
        <v>644</v>
      </c>
      <c r="AU20" s="228"/>
      <c r="AV20" s="99"/>
      <c r="AW20" s="401">
        <f t="shared" si="24"/>
        <v>0.48424543946932008</v>
      </c>
      <c r="AX20" s="169">
        <f t="shared" si="24"/>
        <v>0.39046538024971622</v>
      </c>
      <c r="AY20" s="169">
        <f t="shared" si="24"/>
        <v>0.17114568599717114</v>
      </c>
      <c r="AZ20" s="169">
        <f t="shared" si="24"/>
        <v>0.56149732620320858</v>
      </c>
      <c r="BA20" s="169">
        <f t="shared" si="24"/>
        <v>0.36052202283849921</v>
      </c>
      <c r="BB20" s="169">
        <f t="shared" si="24"/>
        <v>0.16961130742049471</v>
      </c>
      <c r="BC20" s="169">
        <f t="shared" si="24"/>
        <v>6.0200668896321072E-2</v>
      </c>
      <c r="BD20" s="169">
        <f t="shared" si="24"/>
        <v>0.21052631578947367</v>
      </c>
      <c r="BE20" s="169">
        <f t="shared" si="24"/>
        <v>-2.6957637997432605E-2</v>
      </c>
      <c r="BF20" s="169">
        <f t="shared" si="24"/>
        <v>9.2071611253196933E-2</v>
      </c>
      <c r="BG20" s="169">
        <f t="shared" si="25"/>
        <v>0.24042879019908117</v>
      </c>
      <c r="BH20" s="169">
        <f t="shared" si="25"/>
        <v>7.0666666666666669E-2</v>
      </c>
      <c r="BI20" s="169">
        <f t="shared" si="25"/>
        <v>-0.25810055865921788</v>
      </c>
      <c r="BJ20" s="169">
        <f t="shared" si="25"/>
        <v>-0.45877551020408164</v>
      </c>
      <c r="BK20" s="169">
        <f t="shared" si="25"/>
        <v>-0.3828502415458937</v>
      </c>
      <c r="BL20" s="169">
        <f t="shared" si="25"/>
        <v>-0.3230593607305936</v>
      </c>
      <c r="BM20" s="169">
        <f t="shared" si="25"/>
        <v>-0.1750599520383693</v>
      </c>
      <c r="BN20" s="169">
        <f t="shared" si="25"/>
        <v>-0.22054380664652568</v>
      </c>
      <c r="BO20" s="169">
        <f t="shared" si="25"/>
        <v>-0.13249211356466878</v>
      </c>
      <c r="BP20" s="307">
        <f t="shared" si="25"/>
        <v>0.26647966339410939</v>
      </c>
      <c r="BQ20" s="307">
        <f t="shared" si="26"/>
        <v>0.420844327176781</v>
      </c>
      <c r="BR20" s="191">
        <f t="shared" si="26"/>
        <v>0.16276346604215455</v>
      </c>
      <c r="BS20" s="191">
        <f t="shared" si="27"/>
        <v>0.53086419753086422</v>
      </c>
      <c r="BT20" s="191">
        <f t="shared" si="28"/>
        <v>0.21046077210460773</v>
      </c>
      <c r="BU20" s="191">
        <f t="shared" si="29"/>
        <v>0.26204819277108432</v>
      </c>
      <c r="BV20" s="191">
        <f t="shared" si="30"/>
        <v>-4.2232277526395176E-2</v>
      </c>
      <c r="BW20" s="486">
        <f t="shared" si="30"/>
        <v>0.40313111545988256</v>
      </c>
      <c r="BX20" s="486">
        <f t="shared" si="30"/>
        <v>0.31703204047217537</v>
      </c>
      <c r="BY20" s="486">
        <f t="shared" si="30"/>
        <v>0.12354651162790697</v>
      </c>
      <c r="BZ20" s="486">
        <f t="shared" si="30"/>
        <v>0.2189922480620155</v>
      </c>
      <c r="CA20" s="486">
        <f t="shared" si="30"/>
        <v>0.28909090909090907</v>
      </c>
      <c r="CB20" s="486">
        <f t="shared" si="30"/>
        <v>-0.2868217054263566</v>
      </c>
      <c r="CC20" s="76">
        <f>O20-C20</f>
        <v>292</v>
      </c>
      <c r="CD20" s="61">
        <f>P20-D20</f>
        <v>344</v>
      </c>
      <c r="CE20" s="62">
        <f>Q20-E20</f>
        <v>121</v>
      </c>
      <c r="CF20" s="62">
        <f>R20-F20</f>
        <v>315</v>
      </c>
      <c r="CG20" s="62">
        <f>S20-G20</f>
        <v>221</v>
      </c>
      <c r="CH20" s="62">
        <f>T20-H20</f>
        <v>96</v>
      </c>
      <c r="CI20" s="62">
        <f>U20-I20</f>
        <v>36</v>
      </c>
      <c r="CJ20" s="62">
        <f>V20-J20</f>
        <v>124</v>
      </c>
      <c r="CK20" s="62">
        <f>W20-K20</f>
        <v>-21</v>
      </c>
      <c r="CL20" s="62">
        <f>X20-L20</f>
        <v>72</v>
      </c>
      <c r="CM20" s="62">
        <f>Y20-M20</f>
        <v>157</v>
      </c>
      <c r="CN20" s="62">
        <f>Z20-N20</f>
        <v>53</v>
      </c>
      <c r="CO20" s="62">
        <f>AA20-O20</f>
        <v>-231</v>
      </c>
      <c r="CP20" s="62">
        <f>AB20-P20</f>
        <v>-562</v>
      </c>
      <c r="CQ20" s="62">
        <f>AC20-Q20</f>
        <v>-317</v>
      </c>
      <c r="CR20" s="62">
        <f>AD20-R20</f>
        <v>-283</v>
      </c>
      <c r="CS20" s="62">
        <f>AE20-S20</f>
        <v>-146</v>
      </c>
      <c r="CT20" s="62">
        <f>AF20-T20</f>
        <v>-146</v>
      </c>
      <c r="CU20" s="62">
        <f>AG20-U20</f>
        <v>-84</v>
      </c>
      <c r="CV20" s="320">
        <f>AH20-V20</f>
        <v>190</v>
      </c>
      <c r="CW20" s="320">
        <f>AI20-W20</f>
        <v>319</v>
      </c>
      <c r="CX20" s="340">
        <f>AJ20-X20</f>
        <v>139</v>
      </c>
      <c r="CY20" s="425">
        <f>AK20-Y20</f>
        <v>430</v>
      </c>
      <c r="CZ20" s="425">
        <f>AL20-Z20</f>
        <v>169</v>
      </c>
      <c r="DA20" s="425">
        <f>AM20-AA20</f>
        <v>174</v>
      </c>
      <c r="DB20" s="425">
        <f>AN20-AB20</f>
        <v>-28</v>
      </c>
      <c r="DC20" s="425">
        <f>AO20-AC20</f>
        <v>206</v>
      </c>
      <c r="DD20" s="425">
        <f>AP20-AD20</f>
        <v>188</v>
      </c>
      <c r="DE20" s="425">
        <f>AQ20-AE20</f>
        <v>85</v>
      </c>
      <c r="DF20" s="425">
        <f>AR20-AF20</f>
        <v>113</v>
      </c>
      <c r="DG20" s="425">
        <f>AS20-AG20</f>
        <v>159</v>
      </c>
      <c r="DH20" s="425">
        <f>AT20-AH20</f>
        <v>-259</v>
      </c>
      <c r="DI20" s="346"/>
      <c r="DJ20" s="60">
        <f>IF(ISERROR(GETPIVOTDATA("VALUE",'CSS WK pvt'!$J$2,"DT_FILE",DJ$8,"COMMODITY",DJ$6,"TRIM_CAT",TRIM(B20),"TRIM_LINE",A16))=TRUE,0,GETPIVOTDATA("VALUE",'CSS WK pvt'!$J$2,"DT_FILE",DJ$8,"COMMODITY",DJ$6,"TRIM_CAT",TRIM(B20),"TRIM_LINE",A16))</f>
        <v>644</v>
      </c>
    </row>
    <row r="21" spans="1:114" s="56" customFormat="1" x14ac:dyDescent="0.25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0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17">
        <v>99</v>
      </c>
      <c r="V21" s="217">
        <v>103</v>
      </c>
      <c r="W21" s="217">
        <v>125</v>
      </c>
      <c r="X21" s="250">
        <v>145</v>
      </c>
      <c r="Y21" s="277">
        <v>139</v>
      </c>
      <c r="Z21" s="217">
        <v>114</v>
      </c>
      <c r="AA21" s="217">
        <v>105</v>
      </c>
      <c r="AB21" s="217">
        <v>97</v>
      </c>
      <c r="AC21" s="217">
        <v>86</v>
      </c>
      <c r="AD21" s="217">
        <v>103</v>
      </c>
      <c r="AE21" s="217">
        <v>130</v>
      </c>
      <c r="AF21" s="217">
        <v>73</v>
      </c>
      <c r="AG21" s="217">
        <v>87</v>
      </c>
      <c r="AH21" s="217">
        <v>173</v>
      </c>
      <c r="AI21" s="77">
        <v>193</v>
      </c>
      <c r="AJ21" s="357">
        <v>186</v>
      </c>
      <c r="AK21" s="58">
        <v>219</v>
      </c>
      <c r="AL21" s="59">
        <v>176</v>
      </c>
      <c r="AM21" s="59">
        <v>176</v>
      </c>
      <c r="AN21" s="228">
        <v>103</v>
      </c>
      <c r="AO21" s="228">
        <v>160</v>
      </c>
      <c r="AP21" s="228">
        <v>175</v>
      </c>
      <c r="AQ21" s="228">
        <v>136</v>
      </c>
      <c r="AR21" s="228">
        <v>125</v>
      </c>
      <c r="AS21" s="228">
        <v>125</v>
      </c>
      <c r="AT21" s="228">
        <v>100</v>
      </c>
      <c r="AU21" s="228"/>
      <c r="AV21" s="99"/>
      <c r="AW21" s="401">
        <f t="shared" si="24"/>
        <v>0.55952380952380953</v>
      </c>
      <c r="AX21" s="169">
        <f t="shared" si="24"/>
        <v>0.3359375</v>
      </c>
      <c r="AY21" s="169">
        <f t="shared" si="24"/>
        <v>3.9603960396039604E-2</v>
      </c>
      <c r="AZ21" s="169">
        <f t="shared" si="24"/>
        <v>0.82432432432432434</v>
      </c>
      <c r="BA21" s="169">
        <f t="shared" si="24"/>
        <v>1.1954022988505748</v>
      </c>
      <c r="BB21" s="169">
        <f t="shared" si="24"/>
        <v>0.53424657534246578</v>
      </c>
      <c r="BC21" s="169">
        <f t="shared" si="24"/>
        <v>7.6086956521739135E-2</v>
      </c>
      <c r="BD21" s="169">
        <f t="shared" si="24"/>
        <v>0.41095890410958902</v>
      </c>
      <c r="BE21" s="169">
        <f t="shared" si="24"/>
        <v>7.7586206896551727E-2</v>
      </c>
      <c r="BF21" s="169">
        <f t="shared" si="24"/>
        <v>0.2831858407079646</v>
      </c>
      <c r="BG21" s="169">
        <f t="shared" si="25"/>
        <v>0.28703703703703703</v>
      </c>
      <c r="BH21" s="169">
        <f t="shared" si="25"/>
        <v>0.16326530612244897</v>
      </c>
      <c r="BI21" s="169">
        <f t="shared" si="25"/>
        <v>-0.19847328244274809</v>
      </c>
      <c r="BJ21" s="169">
        <f t="shared" si="25"/>
        <v>-0.43274853801169588</v>
      </c>
      <c r="BK21" s="169">
        <f t="shared" si="25"/>
        <v>-0.18095238095238095</v>
      </c>
      <c r="BL21" s="169">
        <f t="shared" si="25"/>
        <v>-0.23703703703703705</v>
      </c>
      <c r="BM21" s="169">
        <f t="shared" si="25"/>
        <v>-0.3193717277486911</v>
      </c>
      <c r="BN21" s="169">
        <f t="shared" si="25"/>
        <v>-0.3482142857142857</v>
      </c>
      <c r="BO21" s="169">
        <f t="shared" si="25"/>
        <v>-0.12121212121212122</v>
      </c>
      <c r="BP21" s="307">
        <f t="shared" si="25"/>
        <v>0.67961165048543692</v>
      </c>
      <c r="BQ21" s="307">
        <f t="shared" si="26"/>
        <v>0.54400000000000004</v>
      </c>
      <c r="BR21" s="191">
        <f t="shared" si="26"/>
        <v>0.28275862068965518</v>
      </c>
      <c r="BS21" s="191">
        <f t="shared" si="27"/>
        <v>0.57553956834532372</v>
      </c>
      <c r="BT21" s="191">
        <f t="shared" si="28"/>
        <v>0.54385964912280704</v>
      </c>
      <c r="BU21" s="191">
        <f t="shared" si="29"/>
        <v>0.67619047619047623</v>
      </c>
      <c r="BV21" s="191">
        <f t="shared" si="30"/>
        <v>6.1855670103092786E-2</v>
      </c>
      <c r="BW21" s="486">
        <f t="shared" si="30"/>
        <v>0.86046511627906974</v>
      </c>
      <c r="BX21" s="486">
        <f t="shared" si="30"/>
        <v>0.69902912621359226</v>
      </c>
      <c r="BY21" s="486">
        <f t="shared" si="30"/>
        <v>4.6153846153846156E-2</v>
      </c>
      <c r="BZ21" s="486">
        <f t="shared" si="30"/>
        <v>0.71232876712328763</v>
      </c>
      <c r="CA21" s="486">
        <f t="shared" si="30"/>
        <v>0.43678160919540232</v>
      </c>
      <c r="CB21" s="486">
        <f t="shared" si="30"/>
        <v>-0.42196531791907516</v>
      </c>
      <c r="CC21" s="76">
        <f>O21-C21</f>
        <v>47</v>
      </c>
      <c r="CD21" s="61">
        <f>P21-D21</f>
        <v>43</v>
      </c>
      <c r="CE21" s="62">
        <f>Q21-E21</f>
        <v>4</v>
      </c>
      <c r="CF21" s="62">
        <f>R21-F21</f>
        <v>61</v>
      </c>
      <c r="CG21" s="62">
        <f>S21-G21</f>
        <v>104</v>
      </c>
      <c r="CH21" s="62">
        <f>T21-H21</f>
        <v>39</v>
      </c>
      <c r="CI21" s="62">
        <f>U21-I21</f>
        <v>7</v>
      </c>
      <c r="CJ21" s="62">
        <f>V21-J21</f>
        <v>30</v>
      </c>
      <c r="CK21" s="62">
        <f>W21-K21</f>
        <v>9</v>
      </c>
      <c r="CL21" s="62">
        <f>X21-L21</f>
        <v>32</v>
      </c>
      <c r="CM21" s="62">
        <f>Y21-M21</f>
        <v>31</v>
      </c>
      <c r="CN21" s="62">
        <f>Z21-N21</f>
        <v>16</v>
      </c>
      <c r="CO21" s="62">
        <f>AA21-O21</f>
        <v>-26</v>
      </c>
      <c r="CP21" s="62">
        <f>AB21-P21</f>
        <v>-74</v>
      </c>
      <c r="CQ21" s="62">
        <f>AC21-Q21</f>
        <v>-19</v>
      </c>
      <c r="CR21" s="62">
        <f>AD21-R21</f>
        <v>-32</v>
      </c>
      <c r="CS21" s="62">
        <f>AE21-S21</f>
        <v>-61</v>
      </c>
      <c r="CT21" s="62">
        <f>AF21-T21</f>
        <v>-39</v>
      </c>
      <c r="CU21" s="62">
        <f>AG21-U21</f>
        <v>-12</v>
      </c>
      <c r="CV21" s="320">
        <f>AH21-V21</f>
        <v>70</v>
      </c>
      <c r="CW21" s="320">
        <f>AI21-W21</f>
        <v>68</v>
      </c>
      <c r="CX21" s="340">
        <f>AJ21-X21</f>
        <v>41</v>
      </c>
      <c r="CY21" s="425">
        <f>AK21-Y21</f>
        <v>80</v>
      </c>
      <c r="CZ21" s="425">
        <f>AL21-Z21</f>
        <v>62</v>
      </c>
      <c r="DA21" s="425">
        <f>AM21-AA21</f>
        <v>71</v>
      </c>
      <c r="DB21" s="425">
        <f>AN21-AB21</f>
        <v>6</v>
      </c>
      <c r="DC21" s="425">
        <f>AO21-AC21</f>
        <v>74</v>
      </c>
      <c r="DD21" s="425">
        <f>AP21-AD21</f>
        <v>72</v>
      </c>
      <c r="DE21" s="425">
        <f>AQ21-AE21</f>
        <v>6</v>
      </c>
      <c r="DF21" s="425">
        <f>AR21-AF21</f>
        <v>52</v>
      </c>
      <c r="DG21" s="425">
        <f>AS21-AG21</f>
        <v>38</v>
      </c>
      <c r="DH21" s="425">
        <f>AT21-AH21</f>
        <v>-73</v>
      </c>
      <c r="DI21" s="346"/>
      <c r="DJ21" s="60">
        <f>IF(ISERROR(GETPIVOTDATA("VALUE",'CSS WK pvt'!$J$2,"DT_FILE",DJ$8,"COMMODITY",DJ$6,"TRIM_CAT",TRIM(B21),"TRIM_LINE",A16))=TRUE,0,GETPIVOTDATA("VALUE",'CSS WK pvt'!$J$2,"DT_FILE",DJ$8,"COMMODITY",DJ$6,"TRIM_CAT",TRIM(B21),"TRIM_LINE",A16))</f>
        <v>100</v>
      </c>
    </row>
    <row r="22" spans="1:114" s="69" customFormat="1" x14ac:dyDescent="0.25">
      <c r="A22" s="141"/>
      <c r="B22" s="57" t="s">
        <v>35</v>
      </c>
      <c r="C22" s="128">
        <f t="shared" ref="C22:O22" si="31">SUM(C17:C21)</f>
        <v>52140</v>
      </c>
      <c r="D22" s="129">
        <f t="shared" si="31"/>
        <v>57203</v>
      </c>
      <c r="E22" s="129">
        <f t="shared" si="31"/>
        <v>52839</v>
      </c>
      <c r="F22" s="129">
        <f t="shared" si="31"/>
        <v>49069</v>
      </c>
      <c r="G22" s="129">
        <f t="shared" si="31"/>
        <v>50594</v>
      </c>
      <c r="H22" s="129">
        <f t="shared" si="31"/>
        <v>48819</v>
      </c>
      <c r="I22" s="129">
        <f t="shared" si="31"/>
        <v>48866</v>
      </c>
      <c r="J22" s="129">
        <f t="shared" si="31"/>
        <v>48511</v>
      </c>
      <c r="K22" s="129">
        <f t="shared" si="31"/>
        <v>54830</v>
      </c>
      <c r="L22" s="251">
        <f t="shared" si="31"/>
        <v>53358</v>
      </c>
      <c r="M22" s="79">
        <f t="shared" si="31"/>
        <v>55552</v>
      </c>
      <c r="N22" s="129">
        <f t="shared" si="31"/>
        <v>60261</v>
      </c>
      <c r="O22" s="79">
        <f t="shared" si="31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18">
        <v>60434</v>
      </c>
      <c r="V22" s="218">
        <v>59974</v>
      </c>
      <c r="W22" s="218">
        <v>61670</v>
      </c>
      <c r="X22" s="251">
        <v>65603</v>
      </c>
      <c r="Y22" s="278">
        <v>58100</v>
      </c>
      <c r="Z22" s="218">
        <v>63660</v>
      </c>
      <c r="AA22" s="218">
        <v>62409</v>
      </c>
      <c r="AB22" s="218">
        <v>62476</v>
      </c>
      <c r="AC22" s="218">
        <v>59210</v>
      </c>
      <c r="AD22" s="218">
        <v>59747</v>
      </c>
      <c r="AE22" s="218">
        <v>55967</v>
      </c>
      <c r="AF22" s="218">
        <v>52971</v>
      </c>
      <c r="AG22" s="218">
        <v>53973</v>
      </c>
      <c r="AH22" s="218">
        <v>57448</v>
      </c>
      <c r="AI22" s="129">
        <v>63410</v>
      </c>
      <c r="AJ22" s="358">
        <v>61722</v>
      </c>
      <c r="AK22" s="128">
        <v>61470</v>
      </c>
      <c r="AL22" s="129">
        <v>61723</v>
      </c>
      <c r="AM22" s="129">
        <v>63970</v>
      </c>
      <c r="AN22" s="278">
        <v>62204</v>
      </c>
      <c r="AO22" s="278">
        <v>59952</v>
      </c>
      <c r="AP22" s="278">
        <v>61800</v>
      </c>
      <c r="AQ22" s="278">
        <v>58835</v>
      </c>
      <c r="AR22" s="278">
        <v>55143</v>
      </c>
      <c r="AS22" s="278">
        <v>54922</v>
      </c>
      <c r="AT22" s="278">
        <v>53087</v>
      </c>
      <c r="AU22" s="278"/>
      <c r="AV22" s="358"/>
      <c r="AW22" s="407">
        <f t="shared" si="24"/>
        <v>0.23498273878020715</v>
      </c>
      <c r="AX22" s="192">
        <f t="shared" si="24"/>
        <v>0.19273464678425956</v>
      </c>
      <c r="AY22" s="193">
        <f t="shared" si="24"/>
        <v>0.20729006983478113</v>
      </c>
      <c r="AZ22" s="193">
        <f t="shared" si="24"/>
        <v>0.32040595895575619</v>
      </c>
      <c r="BA22" s="193">
        <f t="shared" si="24"/>
        <v>0.1878878918448828</v>
      </c>
      <c r="BB22" s="193">
        <f t="shared" si="24"/>
        <v>0.23853417726704768</v>
      </c>
      <c r="BC22" s="193">
        <f t="shared" si="24"/>
        <v>0.23672901403839069</v>
      </c>
      <c r="BD22" s="193">
        <f t="shared" si="24"/>
        <v>0.23629692234750882</v>
      </c>
      <c r="BE22" s="193">
        <f t="shared" si="24"/>
        <v>0.12474922487689222</v>
      </c>
      <c r="BF22" s="193">
        <f t="shared" si="24"/>
        <v>0.22948761197945949</v>
      </c>
      <c r="BG22" s="193">
        <f t="shared" si="25"/>
        <v>4.5866935483870969E-2</v>
      </c>
      <c r="BH22" s="193">
        <f t="shared" si="25"/>
        <v>5.6404639816796935E-2</v>
      </c>
      <c r="BI22" s="193">
        <f t="shared" si="25"/>
        <v>-3.0795751024972045E-2</v>
      </c>
      <c r="BJ22" s="193">
        <f t="shared" si="25"/>
        <v>-8.4305563698188424E-2</v>
      </c>
      <c r="BK22" s="193">
        <f t="shared" si="25"/>
        <v>-7.182718836217708E-2</v>
      </c>
      <c r="BL22" s="193">
        <f t="shared" si="25"/>
        <v>-7.7850318717105765E-2</v>
      </c>
      <c r="BM22" s="193">
        <f t="shared" si="25"/>
        <v>-6.876871880199667E-2</v>
      </c>
      <c r="BN22" s="193">
        <f t="shared" si="25"/>
        <v>-0.12392498015347976</v>
      </c>
      <c r="BO22" s="193">
        <f t="shared" si="25"/>
        <v>-0.10691001753979548</v>
      </c>
      <c r="BP22" s="310">
        <f t="shared" si="25"/>
        <v>-4.2118251242204953E-2</v>
      </c>
      <c r="BQ22" s="310">
        <f t="shared" si="26"/>
        <v>2.8214691097778497E-2</v>
      </c>
      <c r="BR22" s="193">
        <f t="shared" si="26"/>
        <v>-5.9158879929271525E-2</v>
      </c>
      <c r="BS22" s="193">
        <f t="shared" si="27"/>
        <v>5.8003442340791737E-2</v>
      </c>
      <c r="BT22" s="193">
        <f t="shared" si="28"/>
        <v>-3.0427269871190699E-2</v>
      </c>
      <c r="BU22" s="193">
        <f t="shared" si="29"/>
        <v>2.5012418080725535E-2</v>
      </c>
      <c r="BV22" s="193">
        <f t="shared" si="30"/>
        <v>-4.3536718099750306E-3</v>
      </c>
      <c r="BW22" s="487">
        <f t="shared" si="30"/>
        <v>1.253166694815065E-2</v>
      </c>
      <c r="BX22" s="487">
        <f t="shared" si="30"/>
        <v>3.4361557902488828E-2</v>
      </c>
      <c r="BY22" s="487">
        <f>IF(ISERROR((AQ22-AE22)/AE22)=TRUE,0,(AQ22-AE22)/AE22)</f>
        <v>5.1244483356263512E-2</v>
      </c>
      <c r="BZ22" s="487">
        <f>IF(ISERROR((AR22-AF22)/AF22)=TRUE,0,(AR22-AF22)/AF22)</f>
        <v>4.1003567990032283E-2</v>
      </c>
      <c r="CA22" s="487">
        <f>IF(ISERROR((AS22-AG22)/AG22)=TRUE,0,(AS22-AG22)/AG22)</f>
        <v>1.7582865506827489E-2</v>
      </c>
      <c r="CB22" s="487">
        <f>IF(ISERROR((AT22-AH22)/AH22)=TRUE,0,(AT22-AH22)/AH22)</f>
        <v>-7.5912129229912265E-2</v>
      </c>
      <c r="CC22" s="128">
        <f t="shared" ref="CC22:CF22" si="32">SUM(CC17:CC21)</f>
        <v>12252</v>
      </c>
      <c r="CD22" s="130">
        <f t="shared" si="32"/>
        <v>11025</v>
      </c>
      <c r="CE22" s="131">
        <f t="shared" si="32"/>
        <v>10953</v>
      </c>
      <c r="CF22" s="131">
        <f t="shared" si="32"/>
        <v>15722</v>
      </c>
      <c r="CG22" s="131">
        <f t="shared" ref="CG22:CH22" si="33">SUM(CG17:CG21)</f>
        <v>9506</v>
      </c>
      <c r="CH22" s="131">
        <f t="shared" si="33"/>
        <v>11645</v>
      </c>
      <c r="CI22" s="131">
        <f t="shared" ref="CI22:CJ22" si="34">SUM(CI17:CI21)</f>
        <v>11568</v>
      </c>
      <c r="CJ22" s="131">
        <f t="shared" si="34"/>
        <v>11463</v>
      </c>
      <c r="CK22" s="131">
        <f t="shared" ref="CK22:CL22" si="35">SUM(CK17:CK21)</f>
        <v>6840</v>
      </c>
      <c r="CL22" s="131">
        <f t="shared" si="35"/>
        <v>12245</v>
      </c>
      <c r="CM22" s="131">
        <f t="shared" ref="CM22:CN22" si="36">SUM(CM17:CM21)</f>
        <v>2548</v>
      </c>
      <c r="CN22" s="131">
        <f t="shared" si="36"/>
        <v>3399</v>
      </c>
      <c r="CO22" s="131">
        <f t="shared" ref="CO22:CP22" si="37">SUM(CO17:CO21)</f>
        <v>-1983</v>
      </c>
      <c r="CP22" s="131">
        <f t="shared" si="37"/>
        <v>-5752</v>
      </c>
      <c r="CQ22" s="131">
        <f t="shared" ref="CQ22:CR22" si="38">SUM(CQ17:CQ21)</f>
        <v>-4582</v>
      </c>
      <c r="CR22" s="131">
        <f t="shared" si="38"/>
        <v>-5044</v>
      </c>
      <c r="CS22" s="131">
        <f t="shared" ref="CS22:CT22" si="39">SUM(CS17:CS21)</f>
        <v>-4133</v>
      </c>
      <c r="CT22" s="131">
        <f t="shared" si="39"/>
        <v>-7493</v>
      </c>
      <c r="CU22" s="131">
        <f t="shared" ref="CU22" si="40">SUM(CU17:CU21)</f>
        <v>-6461</v>
      </c>
      <c r="CV22" s="323">
        <f t="shared" ref="CV22:DA22" si="41">SUM(CV17:CV21)</f>
        <v>-2526</v>
      </c>
      <c r="CW22" s="323">
        <f t="shared" si="41"/>
        <v>1740</v>
      </c>
      <c r="CX22" s="323">
        <f t="shared" si="41"/>
        <v>-3881</v>
      </c>
      <c r="CY22" s="131">
        <f t="shared" si="41"/>
        <v>3370</v>
      </c>
      <c r="CZ22" s="131">
        <f t="shared" si="41"/>
        <v>-1937</v>
      </c>
      <c r="DA22" s="131">
        <f t="shared" si="41"/>
        <v>1561</v>
      </c>
      <c r="DB22" s="131">
        <f t="shared" ref="DB22" si="42">SUM(DB17:DB21)</f>
        <v>-272</v>
      </c>
      <c r="DC22" s="131">
        <f t="shared" ref="DC22" si="43">SUM(DC17:DC21)</f>
        <v>742</v>
      </c>
      <c r="DD22" s="131">
        <f t="shared" ref="DD22:DE22" si="44">SUM(DD17:DD21)</f>
        <v>2053</v>
      </c>
      <c r="DE22" s="131">
        <f t="shared" si="44"/>
        <v>2868</v>
      </c>
      <c r="DF22" s="131">
        <f t="shared" ref="DF22:DG22" si="45">SUM(DF17:DF21)</f>
        <v>2172</v>
      </c>
      <c r="DG22" s="131">
        <f t="shared" si="45"/>
        <v>949</v>
      </c>
      <c r="DH22" s="131">
        <f t="shared" ref="DH22" si="46">SUM(DH17:DH21)</f>
        <v>-4361</v>
      </c>
      <c r="DI22" s="347"/>
      <c r="DJ22" s="79">
        <f t="shared" ref="DJ22" si="47">SUM(DJ17:DJ21)</f>
        <v>53087</v>
      </c>
    </row>
    <row r="23" spans="1:114" s="56" customFormat="1" x14ac:dyDescent="0.2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279"/>
      <c r="AO23" s="279"/>
      <c r="AP23" s="279"/>
      <c r="AQ23" s="279"/>
      <c r="AR23" s="279"/>
      <c r="AS23" s="279"/>
      <c r="AT23" s="279"/>
      <c r="AU23" s="279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195"/>
      <c r="BS23" s="195"/>
      <c r="BT23" s="195"/>
      <c r="BU23" s="195"/>
      <c r="BV23" s="195"/>
      <c r="BW23" s="488"/>
      <c r="BX23" s="488"/>
      <c r="BY23" s="488"/>
      <c r="BZ23" s="488"/>
      <c r="CA23" s="488"/>
      <c r="CB23" s="488"/>
      <c r="CC23" s="81"/>
      <c r="CD23" s="84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324"/>
      <c r="CW23" s="324"/>
      <c r="CX23" s="324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346"/>
      <c r="DJ23" s="83"/>
    </row>
    <row r="24" spans="1:114" s="56" customFormat="1" x14ac:dyDescent="0.25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0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17">
        <v>15363</v>
      </c>
      <c r="V24" s="217">
        <v>15946</v>
      </c>
      <c r="W24" s="217">
        <v>16560</v>
      </c>
      <c r="X24" s="250">
        <v>20085</v>
      </c>
      <c r="Y24" s="277">
        <v>15336</v>
      </c>
      <c r="Z24" s="217">
        <v>19960</v>
      </c>
      <c r="AA24" s="217">
        <v>18041</v>
      </c>
      <c r="AB24" s="217">
        <v>15508</v>
      </c>
      <c r="AC24" s="217">
        <v>13234</v>
      </c>
      <c r="AD24" s="217">
        <v>15560</v>
      </c>
      <c r="AE24" s="217">
        <v>13710</v>
      </c>
      <c r="AF24" s="217">
        <v>12761</v>
      </c>
      <c r="AG24" s="217">
        <v>14399</v>
      </c>
      <c r="AH24" s="217">
        <v>16835</v>
      </c>
      <c r="AI24" s="77">
        <v>21581</v>
      </c>
      <c r="AJ24" s="357">
        <v>19998</v>
      </c>
      <c r="AK24" s="58">
        <v>20378</v>
      </c>
      <c r="AL24" s="59">
        <v>20566</v>
      </c>
      <c r="AM24" s="59">
        <v>22342</v>
      </c>
      <c r="AN24" s="228">
        <v>18362</v>
      </c>
      <c r="AO24" s="228">
        <v>15599</v>
      </c>
      <c r="AP24" s="228">
        <v>16548</v>
      </c>
      <c r="AQ24" s="228">
        <v>15949</v>
      </c>
      <c r="AR24" s="228">
        <v>14949</v>
      </c>
      <c r="AS24" s="228">
        <v>15240</v>
      </c>
      <c r="AT24" s="228">
        <v>16535</v>
      </c>
      <c r="AU24" s="228"/>
      <c r="AV24" s="99"/>
      <c r="AW24" s="401">
        <f t="shared" ref="AW24:BF29" si="48">IF(ISERROR((O24-C24)/C24)=TRUE,0,(O24-C24)/C24)</f>
        <v>0.13543571746329891</v>
      </c>
      <c r="AX24" s="169">
        <f t="shared" si="48"/>
        <v>-7.8483161965852283E-2</v>
      </c>
      <c r="AY24" s="169">
        <f t="shared" si="48"/>
        <v>-8.3436596447748868E-2</v>
      </c>
      <c r="AZ24" s="169">
        <f t="shared" si="48"/>
        <v>0.21188433868289983</v>
      </c>
      <c r="BA24" s="169">
        <f t="shared" si="48"/>
        <v>-0.21035268714011515</v>
      </c>
      <c r="BB24" s="169">
        <f t="shared" si="48"/>
        <v>-4.0043071539134528E-2</v>
      </c>
      <c r="BC24" s="169">
        <f t="shared" si="48"/>
        <v>2.4131724551696553E-2</v>
      </c>
      <c r="BD24" s="169">
        <f t="shared" si="48"/>
        <v>3.6801040312093629E-2</v>
      </c>
      <c r="BE24" s="169">
        <f t="shared" si="48"/>
        <v>-0.15492957746478872</v>
      </c>
      <c r="BF24" s="169">
        <f t="shared" si="48"/>
        <v>0.10612402246943496</v>
      </c>
      <c r="BG24" s="169">
        <f t="shared" ref="BG24:BP29" si="49">IF(ISERROR((Y24-M24)/M24)=TRUE,0,(Y24-M24)/M24)</f>
        <v>-0.18624641833810887</v>
      </c>
      <c r="BH24" s="169">
        <f t="shared" si="49"/>
        <v>-0.16569135596054171</v>
      </c>
      <c r="BI24" s="169">
        <f t="shared" si="49"/>
        <v>-0.2146184319359192</v>
      </c>
      <c r="BJ24" s="169">
        <f t="shared" si="49"/>
        <v>-0.20626471491452553</v>
      </c>
      <c r="BK24" s="169">
        <f t="shared" si="49"/>
        <v>-0.1480074679714157</v>
      </c>
      <c r="BL24" s="169">
        <f t="shared" si="49"/>
        <v>-0.11182145099606142</v>
      </c>
      <c r="BM24" s="169">
        <f t="shared" si="49"/>
        <v>4.139764527155336E-2</v>
      </c>
      <c r="BN24" s="169">
        <f t="shared" si="49"/>
        <v>-0.10537016264722378</v>
      </c>
      <c r="BO24" s="169">
        <f t="shared" si="49"/>
        <v>-6.2748161166438846E-2</v>
      </c>
      <c r="BP24" s="307">
        <f t="shared" si="49"/>
        <v>5.5750658472344158E-2</v>
      </c>
      <c r="BQ24" s="307">
        <f t="shared" ref="BQ24:BR29" si="50">IF(ISERROR((AI24-W24)/W24)=TRUE,0,(AI24-W24)/W24)</f>
        <v>0.30320048309178743</v>
      </c>
      <c r="BR24" s="191">
        <f t="shared" si="50"/>
        <v>-4.3315907393577293E-3</v>
      </c>
      <c r="BS24" s="191">
        <f t="shared" ref="BS24:BS29" si="51">IF(ISERROR((AK24-Y24)/Y24)=TRUE,0,(AK24-Y24)/Y24)</f>
        <v>0.32876890975482526</v>
      </c>
      <c r="BT24" s="191">
        <f t="shared" ref="BT24:BT29" si="52">IF(ISERROR((AL24-Z24)/Z24)=TRUE,0,(AL24-Z24)/Z24)</f>
        <v>3.036072144288577E-2</v>
      </c>
      <c r="BU24" s="191">
        <f t="shared" ref="BU24:BU29" si="53">IF(ISERROR((AM24-AA24)/AA24)=TRUE,0,(AM24-AA24)/AA24)</f>
        <v>0.23840141899007816</v>
      </c>
      <c r="BV24" s="191">
        <f t="shared" ref="BV24:CB29" si="54">IF(ISERROR((AN24-AB24)/AB24)=TRUE,0,(AN24-AB24)/AB24)</f>
        <v>0.18403404694351302</v>
      </c>
      <c r="BW24" s="486">
        <f t="shared" si="54"/>
        <v>0.17870636239987911</v>
      </c>
      <c r="BX24" s="486">
        <f t="shared" si="54"/>
        <v>6.3496143958868892E-2</v>
      </c>
      <c r="BY24" s="486">
        <f t="shared" si="54"/>
        <v>0.16331145149525894</v>
      </c>
      <c r="BZ24" s="486">
        <f t="shared" si="54"/>
        <v>0.17145991693440954</v>
      </c>
      <c r="CA24" s="486">
        <f t="shared" si="54"/>
        <v>5.8406833807903326E-2</v>
      </c>
      <c r="CB24" s="486">
        <f t="shared" si="54"/>
        <v>-1.7820017820017822E-2</v>
      </c>
      <c r="CC24" s="76">
        <f>O24-C24</f>
        <v>2740</v>
      </c>
      <c r="CD24" s="61">
        <f>P24-D24</f>
        <v>-1664</v>
      </c>
      <c r="CE24" s="62">
        <f>Q24-E24</f>
        <v>-1414</v>
      </c>
      <c r="CF24" s="62">
        <f>R24-F24</f>
        <v>3063</v>
      </c>
      <c r="CG24" s="62">
        <f>S24-G24</f>
        <v>-3507</v>
      </c>
      <c r="CH24" s="62">
        <f>T24-H24</f>
        <v>-595</v>
      </c>
      <c r="CI24" s="62">
        <f>U24-I24</f>
        <v>362</v>
      </c>
      <c r="CJ24" s="62">
        <f>V24-J24</f>
        <v>566</v>
      </c>
      <c r="CK24" s="62">
        <f>W24-K24</f>
        <v>-3036</v>
      </c>
      <c r="CL24" s="62">
        <f>X24-L24</f>
        <v>1927</v>
      </c>
      <c r="CM24" s="62">
        <f>Y24-M24</f>
        <v>-3510</v>
      </c>
      <c r="CN24" s="62">
        <f>Z24-N24</f>
        <v>-3964</v>
      </c>
      <c r="CO24" s="62">
        <f>AA24-O24</f>
        <v>-4930</v>
      </c>
      <c r="CP24" s="62">
        <f>AB24-P24</f>
        <v>-4030</v>
      </c>
      <c r="CQ24" s="62">
        <f>AC24-Q24</f>
        <v>-2299</v>
      </c>
      <c r="CR24" s="62">
        <f>AD24-R24</f>
        <v>-1959</v>
      </c>
      <c r="CS24" s="62">
        <f>AE24-S24</f>
        <v>545</v>
      </c>
      <c r="CT24" s="62">
        <f>AF24-T24</f>
        <v>-1503</v>
      </c>
      <c r="CU24" s="62">
        <f>AG24-U24</f>
        <v>-964</v>
      </c>
      <c r="CV24" s="320">
        <f>AH24-V24</f>
        <v>889</v>
      </c>
      <c r="CW24" s="320">
        <f>AI24-W24</f>
        <v>5021</v>
      </c>
      <c r="CX24" s="340">
        <f>AJ24-X24</f>
        <v>-87</v>
      </c>
      <c r="CY24" s="425">
        <f>AK24-Y24</f>
        <v>5042</v>
      </c>
      <c r="CZ24" s="425">
        <f>AL24-Z24</f>
        <v>606</v>
      </c>
      <c r="DA24" s="425">
        <f>AM24-AA24</f>
        <v>4301</v>
      </c>
      <c r="DB24" s="425">
        <f>AN24-AB24</f>
        <v>2854</v>
      </c>
      <c r="DC24" s="425">
        <f>AO24-AC24</f>
        <v>2365</v>
      </c>
      <c r="DD24" s="425">
        <f>AP24-AD24</f>
        <v>988</v>
      </c>
      <c r="DE24" s="425">
        <f>AQ24-AE24</f>
        <v>2239</v>
      </c>
      <c r="DF24" s="425">
        <f>AR24-AF24</f>
        <v>2188</v>
      </c>
      <c r="DG24" s="425">
        <f>AS24-AG24</f>
        <v>841</v>
      </c>
      <c r="DH24" s="425">
        <f>AT24-AH24</f>
        <v>-300</v>
      </c>
      <c r="DI24" s="346"/>
      <c r="DJ24" s="60">
        <f>IF(ISERROR(GETPIVOTDATA("VALUE",'CSS WK pvt'!$J$2,"DT_FILE",DJ$8,"COMMODITY",DJ$6,"TRIM_CAT",TRIM(B24),"TRIM_LINE",A23))=TRUE,0,GETPIVOTDATA("VALUE",'CSS WK pvt'!$J$2,"DT_FILE",DJ$8,"COMMODITY",DJ$6,"TRIM_CAT",TRIM(B24),"TRIM_LINE",A23))</f>
        <v>16535</v>
      </c>
    </row>
    <row r="25" spans="1:114" s="56" customFormat="1" x14ac:dyDescent="0.25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0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17">
        <v>887</v>
      </c>
      <c r="V25" s="217">
        <v>853</v>
      </c>
      <c r="W25" s="217">
        <v>949</v>
      </c>
      <c r="X25" s="250">
        <v>1382</v>
      </c>
      <c r="Y25" s="277">
        <v>1294</v>
      </c>
      <c r="Z25" s="217">
        <v>1719</v>
      </c>
      <c r="AA25" s="217">
        <v>1459</v>
      </c>
      <c r="AB25" s="217">
        <v>1223</v>
      </c>
      <c r="AC25" s="217">
        <v>1082</v>
      </c>
      <c r="AD25" s="217">
        <v>983</v>
      </c>
      <c r="AE25" s="217">
        <v>1190</v>
      </c>
      <c r="AF25" s="217">
        <v>1132</v>
      </c>
      <c r="AG25" s="217">
        <v>1102</v>
      </c>
      <c r="AH25" s="217">
        <v>1314</v>
      </c>
      <c r="AI25" s="77">
        <v>1638</v>
      </c>
      <c r="AJ25" s="357">
        <v>1736</v>
      </c>
      <c r="AK25" s="58">
        <v>2227</v>
      </c>
      <c r="AL25" s="59">
        <v>2077</v>
      </c>
      <c r="AM25" s="59">
        <v>2393</v>
      </c>
      <c r="AN25" s="228">
        <v>1972</v>
      </c>
      <c r="AO25" s="228">
        <v>1539</v>
      </c>
      <c r="AP25" s="228">
        <v>1618</v>
      </c>
      <c r="AQ25" s="228">
        <v>1407</v>
      </c>
      <c r="AR25" s="228">
        <v>1367</v>
      </c>
      <c r="AS25" s="228">
        <v>1448</v>
      </c>
      <c r="AT25" s="228">
        <v>1499</v>
      </c>
      <c r="AU25" s="228"/>
      <c r="AV25" s="99"/>
      <c r="AW25" s="401">
        <f t="shared" si="48"/>
        <v>-0.36274509803921567</v>
      </c>
      <c r="AX25" s="169">
        <f t="shared" si="48"/>
        <v>-0.37479806138933763</v>
      </c>
      <c r="AY25" s="169">
        <f t="shared" si="48"/>
        <v>-0.28181164629762762</v>
      </c>
      <c r="AZ25" s="169">
        <f t="shared" si="48"/>
        <v>5.8997050147492625E-3</v>
      </c>
      <c r="BA25" s="169">
        <f t="shared" si="48"/>
        <v>-0.25123639960435212</v>
      </c>
      <c r="BB25" s="169">
        <f t="shared" si="48"/>
        <v>-1.9836639439906652E-2</v>
      </c>
      <c r="BC25" s="169">
        <f t="shared" si="48"/>
        <v>-0.13631937682570594</v>
      </c>
      <c r="BD25" s="169">
        <f t="shared" si="48"/>
        <v>-0.22313296903460839</v>
      </c>
      <c r="BE25" s="169">
        <f t="shared" si="48"/>
        <v>-0.29442379182156136</v>
      </c>
      <c r="BF25" s="169">
        <f t="shared" si="48"/>
        <v>-0.11918419375398343</v>
      </c>
      <c r="BG25" s="169">
        <f t="shared" si="49"/>
        <v>-0.35685884691848907</v>
      </c>
      <c r="BH25" s="169">
        <f t="shared" si="49"/>
        <v>0.15757575757575756</v>
      </c>
      <c r="BI25" s="169">
        <f t="shared" si="49"/>
        <v>0.18137651821862349</v>
      </c>
      <c r="BJ25" s="169">
        <f t="shared" si="49"/>
        <v>5.3402239448751075E-2</v>
      </c>
      <c r="BK25" s="169">
        <f t="shared" si="49"/>
        <v>8.3083083083083084E-2</v>
      </c>
      <c r="BL25" s="169">
        <f t="shared" si="49"/>
        <v>-3.9100684261974585E-2</v>
      </c>
      <c r="BM25" s="169">
        <f t="shared" si="49"/>
        <v>0.57199471598414797</v>
      </c>
      <c r="BN25" s="169">
        <f t="shared" si="49"/>
        <v>0.34761904761904761</v>
      </c>
      <c r="BO25" s="169">
        <f t="shared" si="49"/>
        <v>0.24239007891770012</v>
      </c>
      <c r="BP25" s="307">
        <f t="shared" si="49"/>
        <v>0.54044548651817115</v>
      </c>
      <c r="BQ25" s="307">
        <f t="shared" si="50"/>
        <v>0.72602739726027399</v>
      </c>
      <c r="BR25" s="191">
        <f t="shared" si="50"/>
        <v>0.25615050651230103</v>
      </c>
      <c r="BS25" s="191">
        <f t="shared" si="51"/>
        <v>0.72102009273570322</v>
      </c>
      <c r="BT25" s="191">
        <f t="shared" si="52"/>
        <v>0.20826061663758</v>
      </c>
      <c r="BU25" s="191">
        <f t="shared" si="53"/>
        <v>0.6401644962302947</v>
      </c>
      <c r="BV25" s="191">
        <f t="shared" si="54"/>
        <v>0.61242845461978745</v>
      </c>
      <c r="BW25" s="486">
        <f t="shared" si="54"/>
        <v>0.422365988909427</v>
      </c>
      <c r="BX25" s="486">
        <f t="shared" si="54"/>
        <v>0.64598168870803663</v>
      </c>
      <c r="BY25" s="486">
        <f t="shared" si="54"/>
        <v>0.18235294117647058</v>
      </c>
      <c r="BZ25" s="486">
        <f t="shared" si="54"/>
        <v>0.20759717314487633</v>
      </c>
      <c r="CA25" s="486">
        <f t="shared" si="54"/>
        <v>0.31397459165154262</v>
      </c>
      <c r="CB25" s="486">
        <f t="shared" si="54"/>
        <v>0.14079147640791476</v>
      </c>
      <c r="CC25" s="76">
        <f>O25-C25</f>
        <v>-703</v>
      </c>
      <c r="CD25" s="61">
        <f>P25-D25</f>
        <v>-696</v>
      </c>
      <c r="CE25" s="62">
        <f>Q25-E25</f>
        <v>-392</v>
      </c>
      <c r="CF25" s="62">
        <f>R25-F25</f>
        <v>6</v>
      </c>
      <c r="CG25" s="62">
        <f>S25-G25</f>
        <v>-254</v>
      </c>
      <c r="CH25" s="62">
        <f>T25-H25</f>
        <v>-17</v>
      </c>
      <c r="CI25" s="62">
        <f>U25-I25</f>
        <v>-140</v>
      </c>
      <c r="CJ25" s="62">
        <f>V25-J25</f>
        <v>-245</v>
      </c>
      <c r="CK25" s="62">
        <f>W25-K25</f>
        <v>-396</v>
      </c>
      <c r="CL25" s="62">
        <f>X25-L25</f>
        <v>-187</v>
      </c>
      <c r="CM25" s="62">
        <f>Y25-M25</f>
        <v>-718</v>
      </c>
      <c r="CN25" s="62">
        <f>Z25-N25</f>
        <v>234</v>
      </c>
      <c r="CO25" s="62">
        <f>AA25-O25</f>
        <v>224</v>
      </c>
      <c r="CP25" s="62">
        <f>AB25-P25</f>
        <v>62</v>
      </c>
      <c r="CQ25" s="62">
        <f>AC25-Q25</f>
        <v>83</v>
      </c>
      <c r="CR25" s="62">
        <f>AD25-R25</f>
        <v>-40</v>
      </c>
      <c r="CS25" s="62">
        <f>AE25-S25</f>
        <v>433</v>
      </c>
      <c r="CT25" s="62">
        <f>AF25-T25</f>
        <v>292</v>
      </c>
      <c r="CU25" s="62">
        <f>AG25-U25</f>
        <v>215</v>
      </c>
      <c r="CV25" s="320">
        <f>AH25-V25</f>
        <v>461</v>
      </c>
      <c r="CW25" s="320">
        <f>AI25-W25</f>
        <v>689</v>
      </c>
      <c r="CX25" s="340">
        <f>AJ25-X25</f>
        <v>354</v>
      </c>
      <c r="CY25" s="425">
        <f>AK25-Y25</f>
        <v>933</v>
      </c>
      <c r="CZ25" s="425">
        <f>AL25-Z25</f>
        <v>358</v>
      </c>
      <c r="DA25" s="425">
        <f>AM25-AA25</f>
        <v>934</v>
      </c>
      <c r="DB25" s="425">
        <f>AN25-AB25</f>
        <v>749</v>
      </c>
      <c r="DC25" s="425">
        <f>AO25-AC25</f>
        <v>457</v>
      </c>
      <c r="DD25" s="425">
        <f>AP25-AD25</f>
        <v>635</v>
      </c>
      <c r="DE25" s="425">
        <f>AQ25-AE25</f>
        <v>217</v>
      </c>
      <c r="DF25" s="425">
        <f>AR25-AF25</f>
        <v>235</v>
      </c>
      <c r="DG25" s="425">
        <f>AS25-AG25</f>
        <v>346</v>
      </c>
      <c r="DH25" s="425">
        <f>AT25-AH25</f>
        <v>185</v>
      </c>
      <c r="DI25" s="346"/>
      <c r="DJ25" s="60">
        <f>IF(ISERROR(GETPIVOTDATA("VALUE",'CSS WK pvt'!$J$2,"DT_FILE",DJ$8,"COMMODITY",DJ$6,"TRIM_CAT",TRIM(B25),"TRIM_LINE",A23))=TRUE,0,GETPIVOTDATA("VALUE",'CSS WK pvt'!$J$2,"DT_FILE",DJ$8,"COMMODITY",DJ$6,"TRIM_CAT",TRIM(B25),"TRIM_LINE",A23))</f>
        <v>1499</v>
      </c>
    </row>
    <row r="26" spans="1:114" s="56" customFormat="1" x14ac:dyDescent="0.25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0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17">
        <v>1377</v>
      </c>
      <c r="V26" s="217">
        <v>1566</v>
      </c>
      <c r="W26" s="217">
        <v>1824</v>
      </c>
      <c r="X26" s="250">
        <v>1942</v>
      </c>
      <c r="Y26" s="277">
        <v>1705</v>
      </c>
      <c r="Z26" s="217">
        <v>1917</v>
      </c>
      <c r="AA26" s="217">
        <v>1705</v>
      </c>
      <c r="AB26" s="217">
        <v>1468</v>
      </c>
      <c r="AC26" s="217">
        <v>1228</v>
      </c>
      <c r="AD26" s="217">
        <v>1362</v>
      </c>
      <c r="AE26" s="217">
        <v>1344</v>
      </c>
      <c r="AF26" s="217">
        <v>1214</v>
      </c>
      <c r="AG26" s="217">
        <v>1367</v>
      </c>
      <c r="AH26" s="217">
        <v>1975</v>
      </c>
      <c r="AI26" s="77">
        <v>2317</v>
      </c>
      <c r="AJ26" s="357">
        <v>2303</v>
      </c>
      <c r="AK26" s="58">
        <v>2536</v>
      </c>
      <c r="AL26" s="59">
        <v>2242</v>
      </c>
      <c r="AM26" s="59">
        <v>2065</v>
      </c>
      <c r="AN26" s="228">
        <v>1549</v>
      </c>
      <c r="AO26" s="228">
        <v>1525</v>
      </c>
      <c r="AP26" s="228">
        <v>1692</v>
      </c>
      <c r="AQ26" s="228">
        <v>1607</v>
      </c>
      <c r="AR26" s="228">
        <v>1449</v>
      </c>
      <c r="AS26" s="228">
        <v>1481</v>
      </c>
      <c r="AT26" s="228">
        <v>1451</v>
      </c>
      <c r="AU26" s="228"/>
      <c r="AV26" s="99"/>
      <c r="AW26" s="401">
        <f t="shared" si="48"/>
        <v>0.504</v>
      </c>
      <c r="AX26" s="169">
        <f t="shared" si="48"/>
        <v>-6.3614262560777957E-2</v>
      </c>
      <c r="AY26" s="169">
        <f t="shared" si="48"/>
        <v>-4.9741602067183463E-2</v>
      </c>
      <c r="AZ26" s="169">
        <f t="shared" si="48"/>
        <v>0.34595959595959597</v>
      </c>
      <c r="BA26" s="169">
        <f t="shared" si="48"/>
        <v>-0.15677419354838709</v>
      </c>
      <c r="BB26" s="169">
        <f t="shared" si="48"/>
        <v>3.5714285714285712E-2</v>
      </c>
      <c r="BC26" s="169">
        <f t="shared" si="48"/>
        <v>-6.8965517241379309E-2</v>
      </c>
      <c r="BD26" s="169">
        <f t="shared" si="48"/>
        <v>0.18726307808946172</v>
      </c>
      <c r="BE26" s="169">
        <f t="shared" si="48"/>
        <v>-0.16712328767123288</v>
      </c>
      <c r="BF26" s="169">
        <f t="shared" si="48"/>
        <v>-7.6996197718631185E-2</v>
      </c>
      <c r="BG26" s="169">
        <f t="shared" si="49"/>
        <v>8.9456869009584661E-2</v>
      </c>
      <c r="BH26" s="169">
        <f t="shared" si="49"/>
        <v>-0.13803956834532374</v>
      </c>
      <c r="BI26" s="169">
        <f t="shared" si="49"/>
        <v>-0.30237315875613746</v>
      </c>
      <c r="BJ26" s="169">
        <f t="shared" si="49"/>
        <v>-0.36477715274772826</v>
      </c>
      <c r="BK26" s="169">
        <f t="shared" si="49"/>
        <v>-0.16519374575118967</v>
      </c>
      <c r="BL26" s="169">
        <f t="shared" si="49"/>
        <v>-0.14821763602251406</v>
      </c>
      <c r="BM26" s="169">
        <f t="shared" si="49"/>
        <v>2.8309104820198928E-2</v>
      </c>
      <c r="BN26" s="169">
        <f t="shared" si="49"/>
        <v>-0.14567206192821958</v>
      </c>
      <c r="BO26" s="169">
        <f t="shared" si="49"/>
        <v>-7.2621641249092234E-3</v>
      </c>
      <c r="BP26" s="307">
        <f t="shared" si="49"/>
        <v>0.2611749680715198</v>
      </c>
      <c r="BQ26" s="307">
        <f t="shared" si="50"/>
        <v>0.27028508771929827</v>
      </c>
      <c r="BR26" s="191">
        <f t="shared" si="50"/>
        <v>0.18589083419155511</v>
      </c>
      <c r="BS26" s="191">
        <f t="shared" si="51"/>
        <v>0.48739002932551317</v>
      </c>
      <c r="BT26" s="191">
        <f t="shared" si="52"/>
        <v>0.16953573291601462</v>
      </c>
      <c r="BU26" s="191">
        <f t="shared" si="53"/>
        <v>0.21114369501466276</v>
      </c>
      <c r="BV26" s="191">
        <f t="shared" si="54"/>
        <v>5.5177111716621256E-2</v>
      </c>
      <c r="BW26" s="486">
        <f t="shared" si="54"/>
        <v>0.24185667752442996</v>
      </c>
      <c r="BX26" s="486">
        <f t="shared" si="54"/>
        <v>0.24229074889867841</v>
      </c>
      <c r="BY26" s="486">
        <f t="shared" si="54"/>
        <v>0.19568452380952381</v>
      </c>
      <c r="BZ26" s="486">
        <f t="shared" si="54"/>
        <v>0.19357495881383854</v>
      </c>
      <c r="CA26" s="486">
        <f t="shared" si="54"/>
        <v>8.3394294074615946E-2</v>
      </c>
      <c r="CB26" s="486">
        <f t="shared" si="54"/>
        <v>-0.26531645569620255</v>
      </c>
      <c r="CC26" s="76">
        <f>O26-C26</f>
        <v>819</v>
      </c>
      <c r="CD26" s="61">
        <f>P26-D26</f>
        <v>-157</v>
      </c>
      <c r="CE26" s="62">
        <f>Q26-E26</f>
        <v>-77</v>
      </c>
      <c r="CF26" s="62">
        <f>R26-F26</f>
        <v>411</v>
      </c>
      <c r="CG26" s="62">
        <f>S26-G26</f>
        <v>-243</v>
      </c>
      <c r="CH26" s="62">
        <f>T26-H26</f>
        <v>49</v>
      </c>
      <c r="CI26" s="62">
        <f>U26-I26</f>
        <v>-102</v>
      </c>
      <c r="CJ26" s="62">
        <f>V26-J26</f>
        <v>247</v>
      </c>
      <c r="CK26" s="62">
        <f>W26-K26</f>
        <v>-366</v>
      </c>
      <c r="CL26" s="62">
        <f>X26-L26</f>
        <v>-162</v>
      </c>
      <c r="CM26" s="62">
        <f>Y26-M26</f>
        <v>140</v>
      </c>
      <c r="CN26" s="62">
        <f>Z26-N26</f>
        <v>-307</v>
      </c>
      <c r="CO26" s="62">
        <f>AA26-O26</f>
        <v>-739</v>
      </c>
      <c r="CP26" s="62">
        <f>AB26-P26</f>
        <v>-843</v>
      </c>
      <c r="CQ26" s="62">
        <f>AC26-Q26</f>
        <v>-243</v>
      </c>
      <c r="CR26" s="62">
        <f>AD26-R26</f>
        <v>-237</v>
      </c>
      <c r="CS26" s="62">
        <f>AE26-S26</f>
        <v>37</v>
      </c>
      <c r="CT26" s="62">
        <f>AF26-T26</f>
        <v>-207</v>
      </c>
      <c r="CU26" s="62">
        <f>AG26-U26</f>
        <v>-10</v>
      </c>
      <c r="CV26" s="320">
        <f>AH26-V26</f>
        <v>409</v>
      </c>
      <c r="CW26" s="320">
        <f>AI26-W26</f>
        <v>493</v>
      </c>
      <c r="CX26" s="340">
        <f>AJ26-X26</f>
        <v>361</v>
      </c>
      <c r="CY26" s="425">
        <f>AK26-Y26</f>
        <v>831</v>
      </c>
      <c r="CZ26" s="425">
        <f>AL26-Z26</f>
        <v>325</v>
      </c>
      <c r="DA26" s="425">
        <f>AM26-AA26</f>
        <v>360</v>
      </c>
      <c r="DB26" s="425">
        <f>AN26-AB26</f>
        <v>81</v>
      </c>
      <c r="DC26" s="425">
        <f>AO26-AC26</f>
        <v>297</v>
      </c>
      <c r="DD26" s="425">
        <f>AP26-AD26</f>
        <v>330</v>
      </c>
      <c r="DE26" s="425">
        <f>AQ26-AE26</f>
        <v>263</v>
      </c>
      <c r="DF26" s="425">
        <f>AR26-AF26</f>
        <v>235</v>
      </c>
      <c r="DG26" s="425">
        <f>AS26-AG26</f>
        <v>114</v>
      </c>
      <c r="DH26" s="425">
        <f>AT26-AH26</f>
        <v>-524</v>
      </c>
      <c r="DI26" s="346"/>
      <c r="DJ26" s="60">
        <f>IF(ISERROR(GETPIVOTDATA("VALUE",'CSS WK pvt'!$J$2,"DT_FILE",DJ$8,"COMMODITY",DJ$6,"TRIM_CAT",TRIM(B26),"TRIM_LINE",A23))=TRUE,0,GETPIVOTDATA("VALUE",'CSS WK pvt'!$J$2,"DT_FILE",DJ$8,"COMMODITY",DJ$6,"TRIM_CAT",TRIM(B26),"TRIM_LINE",A23))</f>
        <v>1451</v>
      </c>
    </row>
    <row r="27" spans="1:114" s="56" customFormat="1" x14ac:dyDescent="0.25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0">
        <v>525</v>
      </c>
      <c r="M27" s="78">
        <v>396</v>
      </c>
      <c r="N27" s="217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17">
        <v>324</v>
      </c>
      <c r="V27" s="217">
        <v>421</v>
      </c>
      <c r="W27" s="217">
        <v>437</v>
      </c>
      <c r="X27" s="250">
        <v>556</v>
      </c>
      <c r="Y27" s="277">
        <v>490</v>
      </c>
      <c r="Z27" s="217">
        <v>518</v>
      </c>
      <c r="AA27" s="217">
        <v>393</v>
      </c>
      <c r="AB27" s="217">
        <v>372</v>
      </c>
      <c r="AC27" s="217">
        <v>267</v>
      </c>
      <c r="AD27" s="217">
        <v>335</v>
      </c>
      <c r="AE27" s="217">
        <v>434</v>
      </c>
      <c r="AF27" s="217">
        <v>278</v>
      </c>
      <c r="AG27" s="217">
        <v>317</v>
      </c>
      <c r="AH27" s="217">
        <v>632</v>
      </c>
      <c r="AI27" s="77">
        <v>774</v>
      </c>
      <c r="AJ27" s="357">
        <v>706</v>
      </c>
      <c r="AK27" s="58">
        <v>882</v>
      </c>
      <c r="AL27" s="59">
        <v>664</v>
      </c>
      <c r="AM27" s="59">
        <v>559</v>
      </c>
      <c r="AN27" s="228">
        <v>365</v>
      </c>
      <c r="AO27" s="228">
        <v>430</v>
      </c>
      <c r="AP27" s="228">
        <v>485</v>
      </c>
      <c r="AQ27" s="228">
        <v>504</v>
      </c>
      <c r="AR27" s="228">
        <v>384</v>
      </c>
      <c r="AS27" s="228">
        <v>449</v>
      </c>
      <c r="AT27" s="228">
        <v>399</v>
      </c>
      <c r="AU27" s="228"/>
      <c r="AV27" s="99"/>
      <c r="AW27" s="401">
        <f t="shared" si="48"/>
        <v>0.6061452513966481</v>
      </c>
      <c r="AX27" s="169">
        <f t="shared" si="48"/>
        <v>6.3962558502340089E-2</v>
      </c>
      <c r="AY27" s="169">
        <f t="shared" si="48"/>
        <v>-6.2992125984251968E-2</v>
      </c>
      <c r="AZ27" s="169">
        <f t="shared" si="48"/>
        <v>0.48051948051948051</v>
      </c>
      <c r="BA27" s="169">
        <f t="shared" si="48"/>
        <v>0.13881019830028329</v>
      </c>
      <c r="BB27" s="169">
        <f t="shared" si="48"/>
        <v>-9.1194968553459113E-2</v>
      </c>
      <c r="BC27" s="169">
        <f t="shared" si="48"/>
        <v>-0.11232876712328767</v>
      </c>
      <c r="BD27" s="169">
        <f t="shared" si="48"/>
        <v>0.23460410557184752</v>
      </c>
      <c r="BE27" s="169">
        <f t="shared" si="48"/>
        <v>-0.21119133574007221</v>
      </c>
      <c r="BF27" s="169">
        <f t="shared" si="48"/>
        <v>5.904761904761905E-2</v>
      </c>
      <c r="BG27" s="169">
        <f t="shared" si="49"/>
        <v>0.23737373737373738</v>
      </c>
      <c r="BH27" s="169">
        <f t="shared" si="49"/>
        <v>0</v>
      </c>
      <c r="BI27" s="169">
        <f t="shared" si="49"/>
        <v>-0.3165217391304348</v>
      </c>
      <c r="BJ27" s="169">
        <f t="shared" si="49"/>
        <v>-0.45454545454545453</v>
      </c>
      <c r="BK27" s="169">
        <f t="shared" si="49"/>
        <v>-0.25210084033613445</v>
      </c>
      <c r="BL27" s="169">
        <f t="shared" si="49"/>
        <v>-0.26535087719298245</v>
      </c>
      <c r="BM27" s="169">
        <f t="shared" si="49"/>
        <v>7.9601990049751242E-2</v>
      </c>
      <c r="BN27" s="169">
        <f t="shared" si="49"/>
        <v>-3.8062283737024222E-2</v>
      </c>
      <c r="BO27" s="169">
        <f t="shared" si="49"/>
        <v>-2.1604938271604937E-2</v>
      </c>
      <c r="BP27" s="307">
        <f t="shared" si="49"/>
        <v>0.50118764845605701</v>
      </c>
      <c r="BQ27" s="307">
        <f t="shared" si="50"/>
        <v>0.77116704805491987</v>
      </c>
      <c r="BR27" s="191">
        <f t="shared" si="50"/>
        <v>0.26978417266187049</v>
      </c>
      <c r="BS27" s="191">
        <f t="shared" si="51"/>
        <v>0.8</v>
      </c>
      <c r="BT27" s="191">
        <f t="shared" si="52"/>
        <v>0.28185328185328185</v>
      </c>
      <c r="BU27" s="191">
        <f t="shared" si="53"/>
        <v>0.42239185750636132</v>
      </c>
      <c r="BV27" s="191">
        <f t="shared" si="54"/>
        <v>-1.8817204301075269E-2</v>
      </c>
      <c r="BW27" s="486">
        <f t="shared" si="54"/>
        <v>0.61048689138576784</v>
      </c>
      <c r="BX27" s="486">
        <f t="shared" si="54"/>
        <v>0.44776119402985076</v>
      </c>
      <c r="BY27" s="486">
        <f t="shared" si="54"/>
        <v>0.16129032258064516</v>
      </c>
      <c r="BZ27" s="486">
        <f t="shared" si="54"/>
        <v>0.38129496402877699</v>
      </c>
      <c r="CA27" s="486">
        <f t="shared" si="54"/>
        <v>0.41640378548895901</v>
      </c>
      <c r="CB27" s="486">
        <f t="shared" si="54"/>
        <v>-0.36867088607594939</v>
      </c>
      <c r="CC27" s="76">
        <f>O27-C27</f>
        <v>217</v>
      </c>
      <c r="CD27" s="61">
        <f>P27-D27</f>
        <v>41</v>
      </c>
      <c r="CE27" s="62">
        <f>Q27-E27</f>
        <v>-24</v>
      </c>
      <c r="CF27" s="62">
        <f>R27-F27</f>
        <v>148</v>
      </c>
      <c r="CG27" s="62">
        <f>S27-G27</f>
        <v>49</v>
      </c>
      <c r="CH27" s="62">
        <f>T27-H27</f>
        <v>-29</v>
      </c>
      <c r="CI27" s="62">
        <f>U27-I27</f>
        <v>-41</v>
      </c>
      <c r="CJ27" s="62">
        <f>V27-J27</f>
        <v>80</v>
      </c>
      <c r="CK27" s="62">
        <f>W27-K27</f>
        <v>-117</v>
      </c>
      <c r="CL27" s="62">
        <f>X27-L27</f>
        <v>31</v>
      </c>
      <c r="CM27" s="62">
        <f>Y27-M27</f>
        <v>94</v>
      </c>
      <c r="CN27" s="62">
        <f>Z27-N27</f>
        <v>0</v>
      </c>
      <c r="CO27" s="62">
        <f>AA27-O27</f>
        <v>-182</v>
      </c>
      <c r="CP27" s="62">
        <f>AB27-P27</f>
        <v>-310</v>
      </c>
      <c r="CQ27" s="62">
        <f>AC27-Q27</f>
        <v>-90</v>
      </c>
      <c r="CR27" s="62">
        <f>AD27-R27</f>
        <v>-121</v>
      </c>
      <c r="CS27" s="62">
        <f>AE27-S27</f>
        <v>32</v>
      </c>
      <c r="CT27" s="62">
        <f>AF27-T27</f>
        <v>-11</v>
      </c>
      <c r="CU27" s="62">
        <f>AG27-U27</f>
        <v>-7</v>
      </c>
      <c r="CV27" s="320">
        <f>AH27-V27</f>
        <v>211</v>
      </c>
      <c r="CW27" s="320">
        <f>AI27-W27</f>
        <v>337</v>
      </c>
      <c r="CX27" s="340">
        <f>AJ27-X27</f>
        <v>150</v>
      </c>
      <c r="CY27" s="425">
        <f>AK27-Y27</f>
        <v>392</v>
      </c>
      <c r="CZ27" s="425">
        <f>AL27-Z27</f>
        <v>146</v>
      </c>
      <c r="DA27" s="425">
        <f>AM27-AA27</f>
        <v>166</v>
      </c>
      <c r="DB27" s="425">
        <f>AN27-AB27</f>
        <v>-7</v>
      </c>
      <c r="DC27" s="425">
        <f>AO27-AC27</f>
        <v>163</v>
      </c>
      <c r="DD27" s="425">
        <f>AP27-AD27</f>
        <v>150</v>
      </c>
      <c r="DE27" s="425">
        <f>AQ27-AE27</f>
        <v>70</v>
      </c>
      <c r="DF27" s="425">
        <f>AR27-AF27</f>
        <v>106</v>
      </c>
      <c r="DG27" s="425">
        <f>AS27-AG27</f>
        <v>132</v>
      </c>
      <c r="DH27" s="425">
        <f>AT27-AH27</f>
        <v>-233</v>
      </c>
      <c r="DI27" s="346"/>
      <c r="DJ27" s="60">
        <f>IF(ISERROR(GETPIVOTDATA("VALUE",'CSS WK pvt'!$J$2,"DT_FILE",DJ$8,"COMMODITY",DJ$6,"TRIM_CAT",TRIM(B27),"TRIM_LINE",A23))=TRUE,0,GETPIVOTDATA("VALUE",'CSS WK pvt'!$J$2,"DT_FILE",DJ$8,"COMMODITY",DJ$6,"TRIM_CAT",TRIM(B27),"TRIM_LINE",A23))</f>
        <v>399</v>
      </c>
    </row>
    <row r="28" spans="1:114" s="56" customFormat="1" x14ac:dyDescent="0.25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0">
        <v>81</v>
      </c>
      <c r="M28" s="78">
        <v>75</v>
      </c>
      <c r="N28" s="217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17">
        <v>48</v>
      </c>
      <c r="V28" s="217">
        <v>56</v>
      </c>
      <c r="W28" s="217">
        <v>77</v>
      </c>
      <c r="X28" s="250">
        <v>97</v>
      </c>
      <c r="Y28" s="277">
        <v>90</v>
      </c>
      <c r="Z28" s="217">
        <v>73</v>
      </c>
      <c r="AA28" s="217">
        <v>68</v>
      </c>
      <c r="AB28" s="217">
        <v>55</v>
      </c>
      <c r="AC28" s="217">
        <v>57</v>
      </c>
      <c r="AD28" s="217">
        <v>64</v>
      </c>
      <c r="AE28" s="217">
        <v>80</v>
      </c>
      <c r="AF28" s="217">
        <v>37</v>
      </c>
      <c r="AG28" s="217">
        <v>50</v>
      </c>
      <c r="AH28" s="217">
        <v>125</v>
      </c>
      <c r="AI28" s="77">
        <v>136</v>
      </c>
      <c r="AJ28" s="357">
        <v>136</v>
      </c>
      <c r="AK28" s="58">
        <v>158</v>
      </c>
      <c r="AL28" s="59">
        <v>124</v>
      </c>
      <c r="AM28" s="59">
        <v>137</v>
      </c>
      <c r="AN28" s="228">
        <v>67</v>
      </c>
      <c r="AO28" s="228">
        <v>107</v>
      </c>
      <c r="AP28" s="228">
        <v>116</v>
      </c>
      <c r="AQ28" s="228">
        <v>85</v>
      </c>
      <c r="AR28" s="228">
        <v>80</v>
      </c>
      <c r="AS28" s="228">
        <v>68</v>
      </c>
      <c r="AT28" s="228">
        <v>62</v>
      </c>
      <c r="AU28" s="228"/>
      <c r="AV28" s="99"/>
      <c r="AW28" s="401">
        <f t="shared" si="48"/>
        <v>0.62264150943396224</v>
      </c>
      <c r="AX28" s="169">
        <f t="shared" si="48"/>
        <v>-9.9009900990099011E-3</v>
      </c>
      <c r="AY28" s="169">
        <f t="shared" si="48"/>
        <v>-0.17307692307692307</v>
      </c>
      <c r="AZ28" s="169">
        <f t="shared" si="48"/>
        <v>0.4</v>
      </c>
      <c r="BA28" s="169">
        <f t="shared" si="48"/>
        <v>1.3541666666666667</v>
      </c>
      <c r="BB28" s="169">
        <f t="shared" si="48"/>
        <v>0.14634146341463414</v>
      </c>
      <c r="BC28" s="169">
        <f t="shared" si="48"/>
        <v>-0.17241379310344829</v>
      </c>
      <c r="BD28" s="169">
        <f t="shared" si="48"/>
        <v>0.16666666666666666</v>
      </c>
      <c r="BE28" s="169">
        <f t="shared" si="48"/>
        <v>-0.125</v>
      </c>
      <c r="BF28" s="169">
        <f t="shared" si="48"/>
        <v>0.19753086419753085</v>
      </c>
      <c r="BG28" s="169">
        <f t="shared" si="49"/>
        <v>0.2</v>
      </c>
      <c r="BH28" s="169">
        <f t="shared" si="49"/>
        <v>0.19672131147540983</v>
      </c>
      <c r="BI28" s="169">
        <f t="shared" si="49"/>
        <v>-0.20930232558139536</v>
      </c>
      <c r="BJ28" s="169">
        <f t="shared" si="49"/>
        <v>-0.45</v>
      </c>
      <c r="BK28" s="169">
        <f t="shared" si="49"/>
        <v>0.32558139534883723</v>
      </c>
      <c r="BL28" s="169">
        <f t="shared" si="49"/>
        <v>-8.5714285714285715E-2</v>
      </c>
      <c r="BM28" s="169">
        <f t="shared" si="49"/>
        <v>-0.29203539823008851</v>
      </c>
      <c r="BN28" s="169">
        <f t="shared" si="49"/>
        <v>-0.21276595744680851</v>
      </c>
      <c r="BO28" s="169">
        <f t="shared" si="49"/>
        <v>4.1666666666666664E-2</v>
      </c>
      <c r="BP28" s="307">
        <f t="shared" si="49"/>
        <v>1.2321428571428572</v>
      </c>
      <c r="BQ28" s="307">
        <f t="shared" si="50"/>
        <v>0.76623376623376627</v>
      </c>
      <c r="BR28" s="191">
        <f t="shared" si="50"/>
        <v>0.40206185567010311</v>
      </c>
      <c r="BS28" s="191">
        <f t="shared" si="51"/>
        <v>0.75555555555555554</v>
      </c>
      <c r="BT28" s="191">
        <f t="shared" si="52"/>
        <v>0.69863013698630139</v>
      </c>
      <c r="BU28" s="191">
        <f t="shared" si="53"/>
        <v>1.0147058823529411</v>
      </c>
      <c r="BV28" s="191">
        <f t="shared" si="54"/>
        <v>0.21818181818181817</v>
      </c>
      <c r="BW28" s="486">
        <f t="shared" si="54"/>
        <v>0.8771929824561403</v>
      </c>
      <c r="BX28" s="486">
        <f t="shared" si="54"/>
        <v>0.8125</v>
      </c>
      <c r="BY28" s="486">
        <f t="shared" si="54"/>
        <v>6.25E-2</v>
      </c>
      <c r="BZ28" s="486">
        <f t="shared" si="54"/>
        <v>1.1621621621621621</v>
      </c>
      <c r="CA28" s="486">
        <f t="shared" si="54"/>
        <v>0.36</v>
      </c>
      <c r="CB28" s="486">
        <f t="shared" si="54"/>
        <v>-0.504</v>
      </c>
      <c r="CC28" s="76">
        <f>O28-C28</f>
        <v>33</v>
      </c>
      <c r="CD28" s="61">
        <f>P28-D28</f>
        <v>-1</v>
      </c>
      <c r="CE28" s="62">
        <f>Q28-E28</f>
        <v>-9</v>
      </c>
      <c r="CF28" s="62">
        <f>R28-F28</f>
        <v>20</v>
      </c>
      <c r="CG28" s="62">
        <f>S28-G28</f>
        <v>65</v>
      </c>
      <c r="CH28" s="62">
        <f>T28-H28</f>
        <v>6</v>
      </c>
      <c r="CI28" s="62">
        <f>U28-I28</f>
        <v>-10</v>
      </c>
      <c r="CJ28" s="62">
        <f>V28-J28</f>
        <v>8</v>
      </c>
      <c r="CK28" s="62">
        <f>W28-K28</f>
        <v>-11</v>
      </c>
      <c r="CL28" s="62">
        <f>X28-L28</f>
        <v>16</v>
      </c>
      <c r="CM28" s="62">
        <f>Y28-M28</f>
        <v>15</v>
      </c>
      <c r="CN28" s="62">
        <f>Z28-N28</f>
        <v>12</v>
      </c>
      <c r="CO28" s="62">
        <f>AA28-O28</f>
        <v>-18</v>
      </c>
      <c r="CP28" s="62">
        <f>AB28-P28</f>
        <v>-45</v>
      </c>
      <c r="CQ28" s="62">
        <f>AC28-Q28</f>
        <v>14</v>
      </c>
      <c r="CR28" s="62">
        <f>AD28-R28</f>
        <v>-6</v>
      </c>
      <c r="CS28" s="62">
        <f>AE28-S28</f>
        <v>-33</v>
      </c>
      <c r="CT28" s="62">
        <f>AF28-T28</f>
        <v>-10</v>
      </c>
      <c r="CU28" s="62">
        <f>AG28-U28</f>
        <v>2</v>
      </c>
      <c r="CV28" s="320">
        <f>AH28-V28</f>
        <v>69</v>
      </c>
      <c r="CW28" s="320">
        <f>AI28-W28</f>
        <v>59</v>
      </c>
      <c r="CX28" s="340">
        <f>AJ28-X28</f>
        <v>39</v>
      </c>
      <c r="CY28" s="425">
        <f>AK28-Y28</f>
        <v>68</v>
      </c>
      <c r="CZ28" s="425">
        <f>AL28-Z28</f>
        <v>51</v>
      </c>
      <c r="DA28" s="425">
        <f>AM28-AA28</f>
        <v>69</v>
      </c>
      <c r="DB28" s="425">
        <f>AN28-AB28</f>
        <v>12</v>
      </c>
      <c r="DC28" s="425">
        <f>AO28-AC28</f>
        <v>50</v>
      </c>
      <c r="DD28" s="425">
        <f>AP28-AD28</f>
        <v>52</v>
      </c>
      <c r="DE28" s="425">
        <f>AQ28-AE28</f>
        <v>5</v>
      </c>
      <c r="DF28" s="425">
        <f>AR28-AF28</f>
        <v>43</v>
      </c>
      <c r="DG28" s="425">
        <f>AS28-AG28</f>
        <v>18</v>
      </c>
      <c r="DH28" s="425">
        <f>AT28-AH28</f>
        <v>-63</v>
      </c>
      <c r="DI28" s="346"/>
      <c r="DJ28" s="60">
        <f>IF(ISERROR(GETPIVOTDATA("VALUE",'CSS WK pvt'!$J$2,"DT_FILE",DJ$8,"COMMODITY",DJ$6,"TRIM_CAT",TRIM(B28),"TRIM_LINE",A23))=TRUE,0,GETPIVOTDATA("VALUE",'CSS WK pvt'!$J$2,"DT_FILE",DJ$8,"COMMODITY",DJ$6,"TRIM_CAT",TRIM(B28),"TRIM_LINE",A23))</f>
        <v>62</v>
      </c>
    </row>
    <row r="29" spans="1:114" s="69" customFormat="1" x14ac:dyDescent="0.25">
      <c r="A29" s="141"/>
      <c r="B29" s="57" t="s">
        <v>35</v>
      </c>
      <c r="C29" s="128">
        <f t="shared" ref="C29:O29" si="55">SUM(C24:C28)</f>
        <v>24205</v>
      </c>
      <c r="D29" s="129">
        <f t="shared" si="55"/>
        <v>26269</v>
      </c>
      <c r="E29" s="129">
        <f t="shared" si="55"/>
        <v>20319</v>
      </c>
      <c r="F29" s="129">
        <f t="shared" si="55"/>
        <v>17019</v>
      </c>
      <c r="G29" s="129">
        <f t="shared" si="55"/>
        <v>19634</v>
      </c>
      <c r="H29" s="129">
        <f t="shared" si="55"/>
        <v>17447</v>
      </c>
      <c r="I29" s="129">
        <f t="shared" si="55"/>
        <v>17930</v>
      </c>
      <c r="J29" s="129">
        <f t="shared" si="55"/>
        <v>18186</v>
      </c>
      <c r="K29" s="129">
        <f t="shared" si="55"/>
        <v>23773</v>
      </c>
      <c r="L29" s="251">
        <f t="shared" si="55"/>
        <v>22437</v>
      </c>
      <c r="M29" s="79">
        <f t="shared" si="55"/>
        <v>22894</v>
      </c>
      <c r="N29" s="218">
        <f t="shared" si="55"/>
        <v>28212</v>
      </c>
      <c r="O29" s="129">
        <f t="shared" si="55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18">
        <v>17999</v>
      </c>
      <c r="V29" s="218">
        <v>18842</v>
      </c>
      <c r="W29" s="218">
        <v>19847</v>
      </c>
      <c r="X29" s="251">
        <v>24062</v>
      </c>
      <c r="Y29" s="278">
        <v>18915</v>
      </c>
      <c r="Z29" s="218">
        <v>24187</v>
      </c>
      <c r="AA29" s="218">
        <v>21666</v>
      </c>
      <c r="AB29" s="218">
        <v>18626</v>
      </c>
      <c r="AC29" s="218">
        <v>15868</v>
      </c>
      <c r="AD29" s="218">
        <v>18304</v>
      </c>
      <c r="AE29" s="218">
        <v>16758</v>
      </c>
      <c r="AF29" s="218">
        <v>15422</v>
      </c>
      <c r="AG29" s="218">
        <v>17235</v>
      </c>
      <c r="AH29" s="218">
        <v>20881</v>
      </c>
      <c r="AI29" s="129">
        <v>26446</v>
      </c>
      <c r="AJ29" s="358">
        <v>24879</v>
      </c>
      <c r="AK29" s="128">
        <v>26181</v>
      </c>
      <c r="AL29" s="129">
        <v>25673</v>
      </c>
      <c r="AM29" s="129">
        <v>27496</v>
      </c>
      <c r="AN29" s="278">
        <v>22315</v>
      </c>
      <c r="AO29" s="278">
        <v>19200</v>
      </c>
      <c r="AP29" s="278">
        <v>20459</v>
      </c>
      <c r="AQ29" s="278">
        <v>19552</v>
      </c>
      <c r="AR29" s="278">
        <v>18229</v>
      </c>
      <c r="AS29" s="278">
        <v>18686</v>
      </c>
      <c r="AT29" s="278">
        <v>19946</v>
      </c>
      <c r="AU29" s="278"/>
      <c r="AV29" s="358"/>
      <c r="AW29" s="407">
        <f t="shared" si="48"/>
        <v>0.12832059491840528</v>
      </c>
      <c r="AX29" s="192">
        <f t="shared" si="48"/>
        <v>-9.4293654117020065E-2</v>
      </c>
      <c r="AY29" s="193">
        <f t="shared" si="48"/>
        <v>-9.4295979132831345E-2</v>
      </c>
      <c r="AZ29" s="193">
        <f t="shared" si="48"/>
        <v>0.21434866913449674</v>
      </c>
      <c r="BA29" s="193">
        <f t="shared" si="48"/>
        <v>-0.19812570031577875</v>
      </c>
      <c r="BB29" s="193">
        <f t="shared" si="48"/>
        <v>-3.3587436235455952E-2</v>
      </c>
      <c r="BC29" s="193">
        <f t="shared" si="48"/>
        <v>3.8482989403234801E-3</v>
      </c>
      <c r="BD29" s="193">
        <f t="shared" si="48"/>
        <v>3.6071703508193116E-2</v>
      </c>
      <c r="BE29" s="193">
        <f t="shared" si="48"/>
        <v>-0.16514533294073108</v>
      </c>
      <c r="BF29" s="193">
        <f t="shared" si="48"/>
        <v>7.2425012256540536E-2</v>
      </c>
      <c r="BG29" s="193">
        <f t="shared" si="49"/>
        <v>-0.17380099589412074</v>
      </c>
      <c r="BH29" s="193">
        <f t="shared" si="49"/>
        <v>-0.14266978590670637</v>
      </c>
      <c r="BI29" s="193">
        <f t="shared" si="49"/>
        <v>-0.20669327377247262</v>
      </c>
      <c r="BJ29" s="193">
        <f t="shared" si="49"/>
        <v>-0.21713180901143242</v>
      </c>
      <c r="BK29" s="193">
        <f t="shared" si="49"/>
        <v>-0.13774928000869424</v>
      </c>
      <c r="BL29" s="193">
        <f t="shared" si="49"/>
        <v>-0.11433686553442686</v>
      </c>
      <c r="BM29" s="193">
        <f t="shared" si="49"/>
        <v>6.440548780487805E-2</v>
      </c>
      <c r="BN29" s="193">
        <f t="shared" si="49"/>
        <v>-8.534487871419251E-2</v>
      </c>
      <c r="BO29" s="193">
        <f t="shared" si="49"/>
        <v>-4.2446802600144454E-2</v>
      </c>
      <c r="BP29" s="310">
        <f t="shared" si="49"/>
        <v>0.10821568835580087</v>
      </c>
      <c r="BQ29" s="310">
        <f t="shared" si="50"/>
        <v>0.33249357585529299</v>
      </c>
      <c r="BR29" s="193">
        <f t="shared" si="50"/>
        <v>3.395395228991771E-2</v>
      </c>
      <c r="BS29" s="193">
        <f t="shared" si="51"/>
        <v>0.38413957176843777</v>
      </c>
      <c r="BT29" s="193">
        <f t="shared" si="52"/>
        <v>6.1437962541861332E-2</v>
      </c>
      <c r="BU29" s="193">
        <f t="shared" si="53"/>
        <v>0.26908520262161911</v>
      </c>
      <c r="BV29" s="193">
        <f t="shared" si="54"/>
        <v>0.19805648018898314</v>
      </c>
      <c r="BW29" s="487">
        <f t="shared" si="54"/>
        <v>0.20998235442399799</v>
      </c>
      <c r="BX29" s="487">
        <f t="shared" si="54"/>
        <v>0.11773382867132867</v>
      </c>
      <c r="BY29" s="487">
        <f t="shared" si="54"/>
        <v>0.16672633965867048</v>
      </c>
      <c r="BZ29" s="487">
        <f t="shared" si="54"/>
        <v>0.18201270911684606</v>
      </c>
      <c r="CA29" s="487">
        <f t="shared" si="54"/>
        <v>8.4189149985494635E-2</v>
      </c>
      <c r="CB29" s="487">
        <f t="shared" si="54"/>
        <v>-4.4777548967961302E-2</v>
      </c>
      <c r="CC29" s="128">
        <f t="shared" ref="CC29:CF29" si="56">SUM(CC24:CC28)</f>
        <v>3106</v>
      </c>
      <c r="CD29" s="130">
        <f t="shared" si="56"/>
        <v>-2477</v>
      </c>
      <c r="CE29" s="131">
        <f t="shared" si="56"/>
        <v>-1916</v>
      </c>
      <c r="CF29" s="131">
        <f t="shared" si="56"/>
        <v>3648</v>
      </c>
      <c r="CG29" s="131">
        <f t="shared" ref="CG29:CH29" si="57">SUM(CG24:CG28)</f>
        <v>-3890</v>
      </c>
      <c r="CH29" s="131">
        <f t="shared" si="57"/>
        <v>-586</v>
      </c>
      <c r="CI29" s="131">
        <f t="shared" ref="CI29:CJ29" si="58">SUM(CI24:CI28)</f>
        <v>69</v>
      </c>
      <c r="CJ29" s="131">
        <f t="shared" si="58"/>
        <v>656</v>
      </c>
      <c r="CK29" s="131">
        <f t="shared" ref="CK29:CL29" si="59">SUM(CK24:CK28)</f>
        <v>-3926</v>
      </c>
      <c r="CL29" s="131">
        <f t="shared" si="59"/>
        <v>1625</v>
      </c>
      <c r="CM29" s="131">
        <f t="shared" ref="CM29:CN29" si="60">SUM(CM24:CM28)</f>
        <v>-3979</v>
      </c>
      <c r="CN29" s="131">
        <f t="shared" si="60"/>
        <v>-4025</v>
      </c>
      <c r="CO29" s="131">
        <f t="shared" ref="CO29:CP29" si="61">SUM(CO24:CO28)</f>
        <v>-5645</v>
      </c>
      <c r="CP29" s="131">
        <f t="shared" si="61"/>
        <v>-5166</v>
      </c>
      <c r="CQ29" s="131">
        <f t="shared" ref="CQ29:CR29" si="62">SUM(CQ24:CQ28)</f>
        <v>-2535</v>
      </c>
      <c r="CR29" s="131">
        <f t="shared" si="62"/>
        <v>-2363</v>
      </c>
      <c r="CS29" s="131">
        <f t="shared" ref="CS29:CT29" si="63">SUM(CS24:CS28)</f>
        <v>1014</v>
      </c>
      <c r="CT29" s="131">
        <f t="shared" si="63"/>
        <v>-1439</v>
      </c>
      <c r="CU29" s="131">
        <f>SUM(CU24:CU28)</f>
        <v>-764</v>
      </c>
      <c r="CV29" s="323">
        <f t="shared" ref="CV29" si="64">SUM(CV24:CV28)</f>
        <v>2039</v>
      </c>
      <c r="CW29" s="323">
        <f t="shared" ref="CW29:DC29" si="65">SUM(CW24:CW28)</f>
        <v>6599</v>
      </c>
      <c r="CX29" s="323">
        <f t="shared" si="65"/>
        <v>817</v>
      </c>
      <c r="CY29" s="131">
        <f t="shared" si="65"/>
        <v>7266</v>
      </c>
      <c r="CZ29" s="131">
        <f t="shared" si="65"/>
        <v>1486</v>
      </c>
      <c r="DA29" s="131">
        <f t="shared" si="65"/>
        <v>5830</v>
      </c>
      <c r="DB29" s="131">
        <f t="shared" si="65"/>
        <v>3689</v>
      </c>
      <c r="DC29" s="131">
        <f t="shared" si="65"/>
        <v>3332</v>
      </c>
      <c r="DD29" s="131">
        <f t="shared" ref="DD29:DE29" si="66">SUM(DD24:DD28)</f>
        <v>2155</v>
      </c>
      <c r="DE29" s="131">
        <f t="shared" si="66"/>
        <v>2794</v>
      </c>
      <c r="DF29" s="131">
        <f t="shared" ref="DF29:DG29" si="67">SUM(DF24:DF28)</f>
        <v>2807</v>
      </c>
      <c r="DG29" s="131">
        <f t="shared" si="67"/>
        <v>1451</v>
      </c>
      <c r="DH29" s="131">
        <f t="shared" ref="DH29" si="68">SUM(DH24:DH28)</f>
        <v>-935</v>
      </c>
      <c r="DI29" s="347"/>
      <c r="DJ29" s="79">
        <f t="shared" ref="DJ29" si="69">SUM(DJ24:DJ28)</f>
        <v>19946</v>
      </c>
    </row>
    <row r="30" spans="1:114" s="56" customFormat="1" x14ac:dyDescent="0.2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279"/>
      <c r="AO30" s="279"/>
      <c r="AP30" s="279"/>
      <c r="AQ30" s="279"/>
      <c r="AR30" s="279"/>
      <c r="AS30" s="279"/>
      <c r="AT30" s="279"/>
      <c r="AU30" s="279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195"/>
      <c r="BS30" s="195"/>
      <c r="BT30" s="195"/>
      <c r="BU30" s="195"/>
      <c r="BV30" s="195"/>
      <c r="BW30" s="488"/>
      <c r="BX30" s="488"/>
      <c r="BY30" s="488"/>
      <c r="BZ30" s="488"/>
      <c r="CA30" s="488"/>
      <c r="CB30" s="488"/>
      <c r="CC30" s="81"/>
      <c r="CD30" s="84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324"/>
      <c r="CW30" s="324"/>
      <c r="CX30" s="324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346"/>
      <c r="DJ30" s="83"/>
    </row>
    <row r="31" spans="1:114" s="56" customFormat="1" x14ac:dyDescent="0.25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0">
        <v>6270</v>
      </c>
      <c r="M31" s="78">
        <v>7559</v>
      </c>
      <c r="N31" s="217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17">
        <v>5472</v>
      </c>
      <c r="V31" s="217">
        <v>5025</v>
      </c>
      <c r="W31" s="217">
        <v>5663</v>
      </c>
      <c r="X31" s="250">
        <v>5488</v>
      </c>
      <c r="Y31" s="277">
        <v>5498</v>
      </c>
      <c r="Z31" s="217">
        <v>6132</v>
      </c>
      <c r="AA31" s="217">
        <v>7865</v>
      </c>
      <c r="AB31" s="217">
        <v>8695</v>
      </c>
      <c r="AC31" s="217">
        <v>7020</v>
      </c>
      <c r="AD31" s="217">
        <v>5755</v>
      </c>
      <c r="AE31" s="217">
        <v>4750</v>
      </c>
      <c r="AF31" s="217">
        <v>4748</v>
      </c>
      <c r="AG31" s="217">
        <v>5059</v>
      </c>
      <c r="AH31" s="217">
        <v>5442</v>
      </c>
      <c r="AI31" s="77">
        <v>5837</v>
      </c>
      <c r="AJ31" s="357">
        <v>5870</v>
      </c>
      <c r="AK31" s="58">
        <v>5181</v>
      </c>
      <c r="AL31" s="59">
        <v>6736</v>
      </c>
      <c r="AM31" s="59">
        <v>7282</v>
      </c>
      <c r="AN31" s="228">
        <v>9164</v>
      </c>
      <c r="AO31" s="228">
        <v>8029</v>
      </c>
      <c r="AP31" s="228">
        <v>6771</v>
      </c>
      <c r="AQ31" s="228">
        <v>5645</v>
      </c>
      <c r="AR31" s="228">
        <v>5113</v>
      </c>
      <c r="AS31" s="228">
        <v>5163</v>
      </c>
      <c r="AT31" s="228">
        <v>5169</v>
      </c>
      <c r="AU31" s="228"/>
      <c r="AV31" s="99"/>
      <c r="AW31" s="401">
        <f t="shared" ref="AW31:BF36" si="70">IF(ISERROR((O31-C31)/C31)=TRUE,0,(O31-C31)/C31)</f>
        <v>0.45666966234433176</v>
      </c>
      <c r="AX31" s="169">
        <f t="shared" si="70"/>
        <v>0.36356699007958138</v>
      </c>
      <c r="AY31" s="169">
        <f t="shared" si="70"/>
        <v>5.9850107066381157E-2</v>
      </c>
      <c r="AZ31" s="169">
        <f t="shared" si="70"/>
        <v>4.1838774150566291E-2</v>
      </c>
      <c r="BA31" s="169">
        <f t="shared" si="70"/>
        <v>0.21327659574468086</v>
      </c>
      <c r="BB31" s="169">
        <f t="shared" si="70"/>
        <v>-0.1203825857519789</v>
      </c>
      <c r="BC31" s="169">
        <f t="shared" si="70"/>
        <v>-3.0303030303030304E-2</v>
      </c>
      <c r="BD31" s="169">
        <f t="shared" si="70"/>
        <v>-0.12532637075718014</v>
      </c>
      <c r="BE31" s="169">
        <f t="shared" si="70"/>
        <v>-0.13064169481117593</v>
      </c>
      <c r="BF31" s="169">
        <f t="shared" si="70"/>
        <v>-0.12472089314194577</v>
      </c>
      <c r="BG31" s="169">
        <f t="shared" ref="BG31:BP36" si="71">IF(ISERROR((Y31-M31)/M31)=TRUE,0,(Y31-M31)/M31)</f>
        <v>-0.27265511311019974</v>
      </c>
      <c r="BH31" s="169">
        <f t="shared" si="71"/>
        <v>-0.30969267139479906</v>
      </c>
      <c r="BI31" s="169">
        <f t="shared" si="71"/>
        <v>-0.30680416005640754</v>
      </c>
      <c r="BJ31" s="169">
        <f t="shared" si="71"/>
        <v>-0.30484489926447073</v>
      </c>
      <c r="BK31" s="169">
        <f t="shared" si="71"/>
        <v>-0.29083745832912417</v>
      </c>
      <c r="BL31" s="169">
        <f t="shared" si="71"/>
        <v>-0.26397237498401332</v>
      </c>
      <c r="BM31" s="169">
        <f t="shared" si="71"/>
        <v>-0.33361391694725029</v>
      </c>
      <c r="BN31" s="169">
        <f t="shared" si="71"/>
        <v>-0.1098612673415823</v>
      </c>
      <c r="BO31" s="169">
        <f t="shared" si="71"/>
        <v>-7.5475146198830403E-2</v>
      </c>
      <c r="BP31" s="307">
        <f t="shared" si="71"/>
        <v>8.2985074626865676E-2</v>
      </c>
      <c r="BQ31" s="307">
        <f t="shared" ref="BQ31:BR36" si="72">IF(ISERROR((AI31-W31)/W31)=TRUE,0,(AI31-W31)/W31)</f>
        <v>3.072576372947201E-2</v>
      </c>
      <c r="BR31" s="191">
        <f t="shared" si="72"/>
        <v>6.96064139941691E-2</v>
      </c>
      <c r="BS31" s="191">
        <f t="shared" ref="BS31:BS36" si="73">IF(ISERROR((AK31-Y31)/Y31)=TRUE,0,(AK31-Y31)/Y31)</f>
        <v>-5.7657329938159328E-2</v>
      </c>
      <c r="BT31" s="191">
        <f t="shared" ref="BT31:BT36" si="74">IF(ISERROR((AL31-Z31)/Z31)=TRUE,0,(AL31-Z31)/Z31)</f>
        <v>9.849967384213959E-2</v>
      </c>
      <c r="BU31" s="191">
        <f t="shared" ref="BU31:BU36" si="75">IF(ISERROR((AM31-AA31)/AA31)=TRUE,0,(AM31-AA31)/AA31)</f>
        <v>-7.4125874125874125E-2</v>
      </c>
      <c r="BV31" s="191">
        <f t="shared" ref="BV31:CB36" si="76">IF(ISERROR((AN31-AB31)/AB31)=TRUE,0,(AN31-AB31)/AB31)</f>
        <v>5.3939045428407127E-2</v>
      </c>
      <c r="BW31" s="486">
        <f t="shared" si="76"/>
        <v>0.14373219373219373</v>
      </c>
      <c r="BX31" s="486">
        <f t="shared" si="76"/>
        <v>0.17654213727193743</v>
      </c>
      <c r="BY31" s="486">
        <f t="shared" si="76"/>
        <v>0.18842105263157893</v>
      </c>
      <c r="BZ31" s="486">
        <f t="shared" si="76"/>
        <v>7.6874473462510529E-2</v>
      </c>
      <c r="CA31" s="486">
        <f t="shared" si="76"/>
        <v>2.0557422415497136E-2</v>
      </c>
      <c r="CB31" s="486">
        <f t="shared" si="76"/>
        <v>-5.0165380374862185E-2</v>
      </c>
      <c r="CC31" s="76">
        <f>O31-C31</f>
        <v>3557</v>
      </c>
      <c r="CD31" s="61">
        <f>P31-D31</f>
        <v>3335</v>
      </c>
      <c r="CE31" s="62">
        <f>Q31-E31</f>
        <v>559</v>
      </c>
      <c r="CF31" s="62">
        <f>R31-F31</f>
        <v>314</v>
      </c>
      <c r="CG31" s="62">
        <f>S31-G31</f>
        <v>1253</v>
      </c>
      <c r="CH31" s="62">
        <f>T31-H31</f>
        <v>-730</v>
      </c>
      <c r="CI31" s="62">
        <f>U31-I31</f>
        <v>-171</v>
      </c>
      <c r="CJ31" s="62">
        <f>V31-J31</f>
        <v>-720</v>
      </c>
      <c r="CK31" s="62">
        <f>W31-K31</f>
        <v>-851</v>
      </c>
      <c r="CL31" s="62">
        <f>X31-L31</f>
        <v>-782</v>
      </c>
      <c r="CM31" s="62">
        <f>Y31-M31</f>
        <v>-2061</v>
      </c>
      <c r="CN31" s="62">
        <f>Z31-N31</f>
        <v>-2751</v>
      </c>
      <c r="CO31" s="62">
        <f>AA31-O31</f>
        <v>-3481</v>
      </c>
      <c r="CP31" s="62">
        <f>AB31-P31</f>
        <v>-3813</v>
      </c>
      <c r="CQ31" s="62">
        <f>AC31-Q31</f>
        <v>-2879</v>
      </c>
      <c r="CR31" s="62">
        <f>AD31-R31</f>
        <v>-2064</v>
      </c>
      <c r="CS31" s="62">
        <f>AE31-S31</f>
        <v>-2378</v>
      </c>
      <c r="CT31" s="62">
        <f>AF31-T31</f>
        <v>-586</v>
      </c>
      <c r="CU31" s="62">
        <f>AG31-U31</f>
        <v>-413</v>
      </c>
      <c r="CV31" s="320">
        <f>AH31-V31</f>
        <v>417</v>
      </c>
      <c r="CW31" s="320">
        <f>AI31-W31</f>
        <v>174</v>
      </c>
      <c r="CX31" s="340">
        <f>AJ31-X31</f>
        <v>382</v>
      </c>
      <c r="CY31" s="425">
        <f>AK31-Y31</f>
        <v>-317</v>
      </c>
      <c r="CZ31" s="425">
        <f>AL31-Z31</f>
        <v>604</v>
      </c>
      <c r="DA31" s="425">
        <f>AM31-AA31</f>
        <v>-583</v>
      </c>
      <c r="DB31" s="425">
        <f>AN31-AB31</f>
        <v>469</v>
      </c>
      <c r="DC31" s="425">
        <f>AO31-AC31</f>
        <v>1009</v>
      </c>
      <c r="DD31" s="425">
        <f>AP31-AD31</f>
        <v>1016</v>
      </c>
      <c r="DE31" s="425">
        <f>AQ31-AE31</f>
        <v>895</v>
      </c>
      <c r="DF31" s="425">
        <f>AR31-AF31</f>
        <v>365</v>
      </c>
      <c r="DG31" s="425">
        <f>AS31-AG31</f>
        <v>104</v>
      </c>
      <c r="DH31" s="425">
        <f>AT31-AH31</f>
        <v>-273</v>
      </c>
      <c r="DI31" s="346"/>
      <c r="DJ31" s="60">
        <f>IF(ISERROR(GETPIVOTDATA("VALUE",'CSS WK pvt'!$J$2,"DT_FILE",DJ$8,"COMMODITY",DJ$6,"TRIM_CAT",TRIM(B31),"TRIM_LINE",A30))=TRUE,0,GETPIVOTDATA("VALUE",'CSS WK pvt'!$J$2,"DT_FILE",DJ$8,"COMMODITY",DJ$6,"TRIM_CAT",TRIM(B31),"TRIM_LINE",A30))</f>
        <v>5169</v>
      </c>
    </row>
    <row r="32" spans="1:114" s="56" customFormat="1" x14ac:dyDescent="0.25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0">
        <v>842</v>
      </c>
      <c r="M32" s="78">
        <v>1217</v>
      </c>
      <c r="N32" s="217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17">
        <v>489</v>
      </c>
      <c r="V32" s="217">
        <v>439</v>
      </c>
      <c r="W32" s="217">
        <v>493</v>
      </c>
      <c r="X32" s="250">
        <v>549</v>
      </c>
      <c r="Y32" s="277">
        <v>668</v>
      </c>
      <c r="Z32" s="217">
        <v>791</v>
      </c>
      <c r="AA32" s="217">
        <v>1159</v>
      </c>
      <c r="AB32" s="217">
        <v>1014</v>
      </c>
      <c r="AC32" s="217">
        <v>911</v>
      </c>
      <c r="AD32" s="217">
        <v>694</v>
      </c>
      <c r="AE32" s="217">
        <v>707</v>
      </c>
      <c r="AF32" s="217">
        <v>652</v>
      </c>
      <c r="AG32" s="217">
        <v>649</v>
      </c>
      <c r="AH32" s="217">
        <v>654</v>
      </c>
      <c r="AI32" s="77">
        <v>839</v>
      </c>
      <c r="AJ32" s="357">
        <v>908</v>
      </c>
      <c r="AK32" s="58">
        <v>982</v>
      </c>
      <c r="AL32" s="59">
        <v>1365</v>
      </c>
      <c r="AM32" s="59">
        <v>1480</v>
      </c>
      <c r="AN32" s="228">
        <v>1705</v>
      </c>
      <c r="AO32" s="228">
        <v>1392</v>
      </c>
      <c r="AP32" s="228">
        <v>1175</v>
      </c>
      <c r="AQ32" s="228">
        <v>946</v>
      </c>
      <c r="AR32" s="228">
        <v>740</v>
      </c>
      <c r="AS32" s="228">
        <v>750</v>
      </c>
      <c r="AT32" s="228">
        <v>794</v>
      </c>
      <c r="AU32" s="228"/>
      <c r="AV32" s="99"/>
      <c r="AW32" s="401">
        <f t="shared" si="70"/>
        <v>-0.31688466111771701</v>
      </c>
      <c r="AX32" s="169">
        <f t="shared" si="70"/>
        <v>-0.33691275167785234</v>
      </c>
      <c r="AY32" s="169">
        <f t="shared" si="70"/>
        <v>-0.29508196721311475</v>
      </c>
      <c r="AZ32" s="169">
        <f t="shared" si="70"/>
        <v>-0.17554858934169279</v>
      </c>
      <c r="BA32" s="169">
        <f t="shared" si="70"/>
        <v>-8.1428571428571433E-2</v>
      </c>
      <c r="BB32" s="169">
        <f t="shared" si="70"/>
        <v>-3.6900369003690037E-2</v>
      </c>
      <c r="BC32" s="169">
        <f t="shared" si="70"/>
        <v>-3.5502958579881658E-2</v>
      </c>
      <c r="BD32" s="169">
        <f t="shared" si="70"/>
        <v>-0.29759999999999998</v>
      </c>
      <c r="BE32" s="169">
        <f t="shared" si="70"/>
        <v>-0.33736559139784944</v>
      </c>
      <c r="BF32" s="169">
        <f t="shared" si="70"/>
        <v>-0.34798099762470308</v>
      </c>
      <c r="BG32" s="169">
        <f t="shared" si="71"/>
        <v>-0.45110928512736237</v>
      </c>
      <c r="BH32" s="169">
        <f t="shared" si="71"/>
        <v>-0.25727699530516435</v>
      </c>
      <c r="BI32" s="169">
        <f t="shared" si="71"/>
        <v>8.7032201914708437E-3</v>
      </c>
      <c r="BJ32" s="169">
        <f t="shared" si="71"/>
        <v>2.6315789473684209E-2</v>
      </c>
      <c r="BK32" s="169">
        <f t="shared" si="71"/>
        <v>8.8593576965669985E-3</v>
      </c>
      <c r="BL32" s="169">
        <f t="shared" si="71"/>
        <v>-0.12040557667934093</v>
      </c>
      <c r="BM32" s="169">
        <f t="shared" si="71"/>
        <v>9.9533437013996889E-2</v>
      </c>
      <c r="BN32" s="169">
        <f t="shared" si="71"/>
        <v>0.24904214559386972</v>
      </c>
      <c r="BO32" s="169">
        <f t="shared" si="71"/>
        <v>0.32719836400817998</v>
      </c>
      <c r="BP32" s="307">
        <f t="shared" si="71"/>
        <v>0.48974943052391801</v>
      </c>
      <c r="BQ32" s="307">
        <f t="shared" si="72"/>
        <v>0.70182555780933065</v>
      </c>
      <c r="BR32" s="191">
        <f t="shared" si="72"/>
        <v>0.6539162112932605</v>
      </c>
      <c r="BS32" s="191">
        <f t="shared" si="73"/>
        <v>0.47005988023952094</v>
      </c>
      <c r="BT32" s="191">
        <f t="shared" si="74"/>
        <v>0.72566371681415931</v>
      </c>
      <c r="BU32" s="191">
        <f t="shared" si="75"/>
        <v>0.27696289905090593</v>
      </c>
      <c r="BV32" s="191">
        <f t="shared" si="76"/>
        <v>0.68145956607495073</v>
      </c>
      <c r="BW32" s="486">
        <f t="shared" si="76"/>
        <v>0.52799121844127328</v>
      </c>
      <c r="BX32" s="486">
        <f t="shared" si="76"/>
        <v>0.69308357348703165</v>
      </c>
      <c r="BY32" s="486">
        <f t="shared" si="76"/>
        <v>0.33804809052333806</v>
      </c>
      <c r="BZ32" s="486">
        <f t="shared" si="76"/>
        <v>0.13496932515337423</v>
      </c>
      <c r="CA32" s="486">
        <f t="shared" si="76"/>
        <v>0.15562403697996918</v>
      </c>
      <c r="CB32" s="486">
        <f t="shared" si="76"/>
        <v>0.21406727828746178</v>
      </c>
      <c r="CC32" s="76">
        <f>O32-C32</f>
        <v>-533</v>
      </c>
      <c r="CD32" s="61">
        <f>P32-D32</f>
        <v>-502</v>
      </c>
      <c r="CE32" s="62">
        <f>Q32-E32</f>
        <v>-378</v>
      </c>
      <c r="CF32" s="62">
        <f>R32-F32</f>
        <v>-168</v>
      </c>
      <c r="CG32" s="62">
        <f>S32-G32</f>
        <v>-57</v>
      </c>
      <c r="CH32" s="62">
        <f>T32-H32</f>
        <v>-20</v>
      </c>
      <c r="CI32" s="62">
        <f>U32-I32</f>
        <v>-18</v>
      </c>
      <c r="CJ32" s="62">
        <f>V32-J32</f>
        <v>-186</v>
      </c>
      <c r="CK32" s="62">
        <f>W32-K32</f>
        <v>-251</v>
      </c>
      <c r="CL32" s="62">
        <f>X32-L32</f>
        <v>-293</v>
      </c>
      <c r="CM32" s="62">
        <f>Y32-M32</f>
        <v>-549</v>
      </c>
      <c r="CN32" s="62">
        <f>Z32-N32</f>
        <v>-274</v>
      </c>
      <c r="CO32" s="62">
        <f>AA32-O32</f>
        <v>10</v>
      </c>
      <c r="CP32" s="62">
        <f>AB32-P32</f>
        <v>26</v>
      </c>
      <c r="CQ32" s="62">
        <f>AC32-Q32</f>
        <v>8</v>
      </c>
      <c r="CR32" s="62">
        <f>AD32-R32</f>
        <v>-95</v>
      </c>
      <c r="CS32" s="62">
        <f>AE32-S32</f>
        <v>64</v>
      </c>
      <c r="CT32" s="62">
        <f>AF32-T32</f>
        <v>130</v>
      </c>
      <c r="CU32" s="62">
        <f>AG32-U32</f>
        <v>160</v>
      </c>
      <c r="CV32" s="320">
        <f>AH32-V32</f>
        <v>215</v>
      </c>
      <c r="CW32" s="320">
        <f>AI32-W32</f>
        <v>346</v>
      </c>
      <c r="CX32" s="340">
        <f>AJ32-X32</f>
        <v>359</v>
      </c>
      <c r="CY32" s="425">
        <f>AK32-Y32</f>
        <v>314</v>
      </c>
      <c r="CZ32" s="425">
        <f>AL32-Z32</f>
        <v>574</v>
      </c>
      <c r="DA32" s="425">
        <f>AM32-AA32</f>
        <v>321</v>
      </c>
      <c r="DB32" s="425">
        <f>AN32-AB32</f>
        <v>691</v>
      </c>
      <c r="DC32" s="425">
        <f>AO32-AC32</f>
        <v>481</v>
      </c>
      <c r="DD32" s="425">
        <f>AP32-AD32</f>
        <v>481</v>
      </c>
      <c r="DE32" s="425">
        <f>AQ32-AE32</f>
        <v>239</v>
      </c>
      <c r="DF32" s="425">
        <f>AR32-AF32</f>
        <v>88</v>
      </c>
      <c r="DG32" s="425">
        <f>AS32-AG32</f>
        <v>101</v>
      </c>
      <c r="DH32" s="425">
        <f>AT32-AH32</f>
        <v>140</v>
      </c>
      <c r="DI32" s="346"/>
      <c r="DJ32" s="60">
        <f>IF(ISERROR(GETPIVOTDATA("VALUE",'CSS WK pvt'!$J$2,"DT_FILE",DJ$8,"COMMODITY",DJ$6,"TRIM_CAT",TRIM(B32),"TRIM_LINE",A30))=TRUE,0,GETPIVOTDATA("VALUE",'CSS WK pvt'!$J$2,"DT_FILE",DJ$8,"COMMODITY",DJ$6,"TRIM_CAT",TRIM(B32),"TRIM_LINE",A30))</f>
        <v>794</v>
      </c>
    </row>
    <row r="33" spans="1:114" s="56" customFormat="1" x14ac:dyDescent="0.25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0">
        <v>610</v>
      </c>
      <c r="M33" s="78">
        <v>662</v>
      </c>
      <c r="N33" s="217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17">
        <v>385</v>
      </c>
      <c r="V33" s="217">
        <v>401</v>
      </c>
      <c r="W33" s="217">
        <v>466</v>
      </c>
      <c r="X33" s="250">
        <v>535</v>
      </c>
      <c r="Y33" s="277">
        <v>465</v>
      </c>
      <c r="Z33" s="217">
        <v>458</v>
      </c>
      <c r="AA33" s="217">
        <v>540</v>
      </c>
      <c r="AB33" s="217">
        <v>584</v>
      </c>
      <c r="AC33" s="217">
        <v>492</v>
      </c>
      <c r="AD33" s="217">
        <v>478</v>
      </c>
      <c r="AE33" s="217">
        <v>416</v>
      </c>
      <c r="AF33" s="217">
        <v>367</v>
      </c>
      <c r="AG33" s="217">
        <v>429</v>
      </c>
      <c r="AH33" s="217">
        <v>472</v>
      </c>
      <c r="AI33" s="77">
        <v>674</v>
      </c>
      <c r="AJ33" s="357">
        <v>559</v>
      </c>
      <c r="AK33" s="58">
        <v>589</v>
      </c>
      <c r="AL33" s="59">
        <v>604</v>
      </c>
      <c r="AM33" s="59">
        <v>645</v>
      </c>
      <c r="AN33" s="228">
        <v>720</v>
      </c>
      <c r="AO33" s="228">
        <v>633</v>
      </c>
      <c r="AP33" s="228">
        <v>581</v>
      </c>
      <c r="AQ33" s="228">
        <v>456</v>
      </c>
      <c r="AR33" s="228">
        <v>465</v>
      </c>
      <c r="AS33" s="228">
        <v>430</v>
      </c>
      <c r="AT33" s="228">
        <v>455</v>
      </c>
      <c r="AU33" s="228"/>
      <c r="AV33" s="99"/>
      <c r="AW33" s="401">
        <f t="shared" si="70"/>
        <v>0.51063829787234039</v>
      </c>
      <c r="AX33" s="169">
        <f t="shared" si="70"/>
        <v>1.5575657894736843</v>
      </c>
      <c r="AY33" s="169">
        <f t="shared" si="70"/>
        <v>-0.14834578441835647</v>
      </c>
      <c r="AZ33" s="169">
        <f t="shared" si="70"/>
        <v>-3.0575539568345324E-2</v>
      </c>
      <c r="BA33" s="169">
        <f t="shared" si="70"/>
        <v>3.9920159680638719E-3</v>
      </c>
      <c r="BB33" s="169">
        <f t="shared" si="70"/>
        <v>-0.35315315315315315</v>
      </c>
      <c r="BC33" s="169">
        <f t="shared" si="70"/>
        <v>-0.30253623188405798</v>
      </c>
      <c r="BD33" s="169">
        <f t="shared" si="70"/>
        <v>-0.26824817518248173</v>
      </c>
      <c r="BE33" s="169">
        <f t="shared" si="70"/>
        <v>-3.1185031185031187E-2</v>
      </c>
      <c r="BF33" s="169">
        <f t="shared" si="70"/>
        <v>-0.12295081967213115</v>
      </c>
      <c r="BG33" s="169">
        <f t="shared" si="71"/>
        <v>-0.297583081570997</v>
      </c>
      <c r="BH33" s="169">
        <f t="shared" si="71"/>
        <v>-0.33138686131386863</v>
      </c>
      <c r="BI33" s="169">
        <f t="shared" si="71"/>
        <v>-0.45674044265593561</v>
      </c>
      <c r="BJ33" s="169">
        <f t="shared" si="71"/>
        <v>-0.62443729903536982</v>
      </c>
      <c r="BK33" s="169">
        <f t="shared" si="71"/>
        <v>-0.38345864661654133</v>
      </c>
      <c r="BL33" s="169">
        <f t="shared" si="71"/>
        <v>-0.11317254174397032</v>
      </c>
      <c r="BM33" s="169">
        <f t="shared" si="71"/>
        <v>-0.17296222664015903</v>
      </c>
      <c r="BN33" s="169">
        <f t="shared" si="71"/>
        <v>2.2284122562674095E-2</v>
      </c>
      <c r="BO33" s="169">
        <f t="shared" si="71"/>
        <v>0.11428571428571428</v>
      </c>
      <c r="BP33" s="307">
        <f t="shared" si="71"/>
        <v>0.17705735660847879</v>
      </c>
      <c r="BQ33" s="307">
        <f t="shared" si="72"/>
        <v>0.44635193133047213</v>
      </c>
      <c r="BR33" s="191">
        <f t="shared" si="72"/>
        <v>4.4859813084112146E-2</v>
      </c>
      <c r="BS33" s="191">
        <f t="shared" si="73"/>
        <v>0.26666666666666666</v>
      </c>
      <c r="BT33" s="191">
        <f t="shared" si="74"/>
        <v>0.31877729257641924</v>
      </c>
      <c r="BU33" s="191">
        <f t="shared" si="75"/>
        <v>0.19444444444444445</v>
      </c>
      <c r="BV33" s="191">
        <f t="shared" si="76"/>
        <v>0.23287671232876711</v>
      </c>
      <c r="BW33" s="486">
        <f t="shared" si="76"/>
        <v>0.28658536585365851</v>
      </c>
      <c r="BX33" s="486">
        <f t="shared" si="76"/>
        <v>0.21548117154811716</v>
      </c>
      <c r="BY33" s="486">
        <f t="shared" si="76"/>
        <v>9.6153846153846159E-2</v>
      </c>
      <c r="BZ33" s="486">
        <f t="shared" si="76"/>
        <v>0.2670299727520436</v>
      </c>
      <c r="CA33" s="486">
        <f t="shared" si="76"/>
        <v>2.331002331002331E-3</v>
      </c>
      <c r="CB33" s="486">
        <f t="shared" si="76"/>
        <v>-3.6016949152542374E-2</v>
      </c>
      <c r="CC33" s="76">
        <f>O33-C33</f>
        <v>336</v>
      </c>
      <c r="CD33" s="61">
        <f>P33-D33</f>
        <v>947</v>
      </c>
      <c r="CE33" s="62">
        <f>Q33-E33</f>
        <v>-139</v>
      </c>
      <c r="CF33" s="62">
        <f>R33-F33</f>
        <v>-17</v>
      </c>
      <c r="CG33" s="62">
        <f>S33-G33</f>
        <v>2</v>
      </c>
      <c r="CH33" s="62">
        <f>T33-H33</f>
        <v>-196</v>
      </c>
      <c r="CI33" s="62">
        <f>U33-I33</f>
        <v>-167</v>
      </c>
      <c r="CJ33" s="62">
        <f>V33-J33</f>
        <v>-147</v>
      </c>
      <c r="CK33" s="62">
        <f>W33-K33</f>
        <v>-15</v>
      </c>
      <c r="CL33" s="62">
        <f>X33-L33</f>
        <v>-75</v>
      </c>
      <c r="CM33" s="62">
        <f>Y33-M33</f>
        <v>-197</v>
      </c>
      <c r="CN33" s="62">
        <f>Z33-N33</f>
        <v>-227</v>
      </c>
      <c r="CO33" s="62">
        <f>AA33-O33</f>
        <v>-454</v>
      </c>
      <c r="CP33" s="62">
        <f>AB33-P33</f>
        <v>-971</v>
      </c>
      <c r="CQ33" s="62">
        <f>AC33-Q33</f>
        <v>-306</v>
      </c>
      <c r="CR33" s="62">
        <f>AD33-R33</f>
        <v>-61</v>
      </c>
      <c r="CS33" s="62">
        <f>AE33-S33</f>
        <v>-87</v>
      </c>
      <c r="CT33" s="62">
        <f>AF33-T33</f>
        <v>8</v>
      </c>
      <c r="CU33" s="62">
        <f>AG33-U33</f>
        <v>44</v>
      </c>
      <c r="CV33" s="320">
        <f>AH33-V33</f>
        <v>71</v>
      </c>
      <c r="CW33" s="320">
        <f>AI33-W33</f>
        <v>208</v>
      </c>
      <c r="CX33" s="340">
        <f>AJ33-X33</f>
        <v>24</v>
      </c>
      <c r="CY33" s="425">
        <f>AK33-Y33</f>
        <v>124</v>
      </c>
      <c r="CZ33" s="425">
        <f>AL33-Z33</f>
        <v>146</v>
      </c>
      <c r="DA33" s="425">
        <f>AM33-AA33</f>
        <v>105</v>
      </c>
      <c r="DB33" s="425">
        <f>AN33-AB33</f>
        <v>136</v>
      </c>
      <c r="DC33" s="425">
        <f>AO33-AC33</f>
        <v>141</v>
      </c>
      <c r="DD33" s="425">
        <f>AP33-AD33</f>
        <v>103</v>
      </c>
      <c r="DE33" s="425">
        <f>AQ33-AE33</f>
        <v>40</v>
      </c>
      <c r="DF33" s="425">
        <f>AR33-AF33</f>
        <v>98</v>
      </c>
      <c r="DG33" s="425">
        <f>AS33-AG33</f>
        <v>1</v>
      </c>
      <c r="DH33" s="425">
        <f>AT33-AH33</f>
        <v>-17</v>
      </c>
      <c r="DI33" s="346"/>
      <c r="DJ33" s="60">
        <f>IF(ISERROR(GETPIVOTDATA("VALUE",'CSS WK pvt'!$J$2,"DT_FILE",DJ$8,"COMMODITY",DJ$6,"TRIM_CAT",TRIM(B33),"TRIM_LINE",A30))=TRUE,0,GETPIVOTDATA("VALUE",'CSS WK pvt'!$J$2,"DT_FILE",DJ$8,"COMMODITY",DJ$6,"TRIM_CAT",TRIM(B33),"TRIM_LINE",A30))</f>
        <v>455</v>
      </c>
    </row>
    <row r="34" spans="1:114" s="56" customFormat="1" x14ac:dyDescent="0.25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0">
        <v>143</v>
      </c>
      <c r="M34" s="78">
        <v>138</v>
      </c>
      <c r="N34" s="217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17">
        <v>71</v>
      </c>
      <c r="V34" s="217">
        <v>96</v>
      </c>
      <c r="W34" s="217">
        <v>114</v>
      </c>
      <c r="X34" s="250">
        <v>98</v>
      </c>
      <c r="Y34" s="277">
        <v>125</v>
      </c>
      <c r="Z34" s="217">
        <v>95</v>
      </c>
      <c r="AA34" s="217">
        <v>121</v>
      </c>
      <c r="AB34" s="217">
        <v>140</v>
      </c>
      <c r="AC34" s="217">
        <v>96</v>
      </c>
      <c r="AD34" s="217">
        <v>92</v>
      </c>
      <c r="AE34" s="217">
        <v>85</v>
      </c>
      <c r="AF34" s="217">
        <v>77</v>
      </c>
      <c r="AG34" s="217">
        <v>79</v>
      </c>
      <c r="AH34" s="217">
        <v>119</v>
      </c>
      <c r="AI34" s="77">
        <v>151</v>
      </c>
      <c r="AJ34" s="357">
        <v>136</v>
      </c>
      <c r="AK34" s="58">
        <v>176</v>
      </c>
      <c r="AL34" s="59">
        <v>157</v>
      </c>
      <c r="AM34" s="59">
        <v>159</v>
      </c>
      <c r="AN34" s="228">
        <v>141</v>
      </c>
      <c r="AO34" s="228">
        <v>141</v>
      </c>
      <c r="AP34" s="228">
        <v>132</v>
      </c>
      <c r="AQ34" s="228">
        <v>106</v>
      </c>
      <c r="AR34" s="228">
        <v>79</v>
      </c>
      <c r="AS34" s="228">
        <v>104</v>
      </c>
      <c r="AT34" s="228">
        <v>106</v>
      </c>
      <c r="AU34" s="228"/>
      <c r="AV34" s="99"/>
      <c r="AW34" s="401">
        <f t="shared" si="70"/>
        <v>0.36842105263157893</v>
      </c>
      <c r="AX34" s="169">
        <f t="shared" si="70"/>
        <v>1.8898305084745763</v>
      </c>
      <c r="AY34" s="169">
        <f t="shared" si="70"/>
        <v>-0.11320754716981132</v>
      </c>
      <c r="AZ34" s="169">
        <f t="shared" si="70"/>
        <v>0.18421052631578946</v>
      </c>
      <c r="BA34" s="169">
        <f t="shared" si="70"/>
        <v>0.11016949152542373</v>
      </c>
      <c r="BB34" s="169">
        <f t="shared" si="70"/>
        <v>-0.17499999999999999</v>
      </c>
      <c r="BC34" s="169">
        <f t="shared" si="70"/>
        <v>-0.35454545454545455</v>
      </c>
      <c r="BD34" s="169">
        <f t="shared" si="70"/>
        <v>-9.4339622641509441E-2</v>
      </c>
      <c r="BE34" s="169">
        <f t="shared" si="70"/>
        <v>0.22580645161290322</v>
      </c>
      <c r="BF34" s="169">
        <f t="shared" si="70"/>
        <v>-0.31468531468531469</v>
      </c>
      <c r="BG34" s="169">
        <f t="shared" si="71"/>
        <v>-9.420289855072464E-2</v>
      </c>
      <c r="BH34" s="169">
        <f t="shared" si="71"/>
        <v>-0.3014705882352941</v>
      </c>
      <c r="BI34" s="169">
        <f t="shared" si="71"/>
        <v>-0.41826923076923078</v>
      </c>
      <c r="BJ34" s="169">
        <f t="shared" si="71"/>
        <v>-0.58944281524926689</v>
      </c>
      <c r="BK34" s="169">
        <f t="shared" si="71"/>
        <v>-0.48936170212765956</v>
      </c>
      <c r="BL34" s="169">
        <f t="shared" si="71"/>
        <v>-0.31851851851851853</v>
      </c>
      <c r="BM34" s="169">
        <f t="shared" si="71"/>
        <v>-0.35114503816793891</v>
      </c>
      <c r="BN34" s="169">
        <f t="shared" si="71"/>
        <v>-0.22222222222222221</v>
      </c>
      <c r="BO34" s="169">
        <f t="shared" si="71"/>
        <v>0.11267605633802817</v>
      </c>
      <c r="BP34" s="307">
        <f t="shared" si="71"/>
        <v>0.23958333333333334</v>
      </c>
      <c r="BQ34" s="307">
        <f t="shared" si="72"/>
        <v>0.32456140350877194</v>
      </c>
      <c r="BR34" s="191">
        <f t="shared" si="72"/>
        <v>0.38775510204081631</v>
      </c>
      <c r="BS34" s="191">
        <f t="shared" si="73"/>
        <v>0.40799999999999997</v>
      </c>
      <c r="BT34" s="191">
        <f t="shared" si="74"/>
        <v>0.65263157894736845</v>
      </c>
      <c r="BU34" s="191">
        <f t="shared" si="75"/>
        <v>0.31404958677685951</v>
      </c>
      <c r="BV34" s="191">
        <f t="shared" si="76"/>
        <v>7.1428571428571426E-3</v>
      </c>
      <c r="BW34" s="486">
        <f t="shared" si="76"/>
        <v>0.46875</v>
      </c>
      <c r="BX34" s="486">
        <f t="shared" si="76"/>
        <v>0.43478260869565216</v>
      </c>
      <c r="BY34" s="486">
        <f t="shared" si="76"/>
        <v>0.24705882352941178</v>
      </c>
      <c r="BZ34" s="486">
        <f t="shared" si="76"/>
        <v>2.5974025974025976E-2</v>
      </c>
      <c r="CA34" s="486">
        <f t="shared" si="76"/>
        <v>0.31645569620253167</v>
      </c>
      <c r="CB34" s="486">
        <f t="shared" si="76"/>
        <v>-0.1092436974789916</v>
      </c>
      <c r="CC34" s="76">
        <f>O34-C34</f>
        <v>56</v>
      </c>
      <c r="CD34" s="61">
        <f>P34-D34</f>
        <v>223</v>
      </c>
      <c r="CE34" s="62">
        <f>Q34-E34</f>
        <v>-24</v>
      </c>
      <c r="CF34" s="62">
        <f>R34-F34</f>
        <v>21</v>
      </c>
      <c r="CG34" s="62">
        <f>S34-G34</f>
        <v>13</v>
      </c>
      <c r="CH34" s="62">
        <f>T34-H34</f>
        <v>-21</v>
      </c>
      <c r="CI34" s="62">
        <f>U34-I34</f>
        <v>-39</v>
      </c>
      <c r="CJ34" s="62">
        <f>V34-J34</f>
        <v>-10</v>
      </c>
      <c r="CK34" s="62">
        <f>W34-K34</f>
        <v>21</v>
      </c>
      <c r="CL34" s="62">
        <f>X34-L34</f>
        <v>-45</v>
      </c>
      <c r="CM34" s="62">
        <f>Y34-M34</f>
        <v>-13</v>
      </c>
      <c r="CN34" s="62">
        <f>Z34-N34</f>
        <v>-41</v>
      </c>
      <c r="CO34" s="62">
        <f>AA34-O34</f>
        <v>-87</v>
      </c>
      <c r="CP34" s="62">
        <f>AB34-P34</f>
        <v>-201</v>
      </c>
      <c r="CQ34" s="62">
        <f>AC34-Q34</f>
        <v>-92</v>
      </c>
      <c r="CR34" s="62">
        <f>AD34-R34</f>
        <v>-43</v>
      </c>
      <c r="CS34" s="62">
        <f>AE34-S34</f>
        <v>-46</v>
      </c>
      <c r="CT34" s="62">
        <f>AF34-T34</f>
        <v>-22</v>
      </c>
      <c r="CU34" s="62">
        <f>AG34-U34</f>
        <v>8</v>
      </c>
      <c r="CV34" s="320">
        <f>AH34-V34</f>
        <v>23</v>
      </c>
      <c r="CW34" s="320">
        <f>AI34-W34</f>
        <v>37</v>
      </c>
      <c r="CX34" s="340">
        <f>AJ34-X34</f>
        <v>38</v>
      </c>
      <c r="CY34" s="425">
        <f>AK34-Y34</f>
        <v>51</v>
      </c>
      <c r="CZ34" s="425">
        <f>AL34-Z34</f>
        <v>62</v>
      </c>
      <c r="DA34" s="425">
        <f>AM34-AA34</f>
        <v>38</v>
      </c>
      <c r="DB34" s="425">
        <f>AN34-AB34</f>
        <v>1</v>
      </c>
      <c r="DC34" s="425">
        <f>AO34-AC34</f>
        <v>45</v>
      </c>
      <c r="DD34" s="425">
        <f>AP34-AD34</f>
        <v>40</v>
      </c>
      <c r="DE34" s="425">
        <f>AQ34-AE34</f>
        <v>21</v>
      </c>
      <c r="DF34" s="425">
        <f>AR34-AF34</f>
        <v>2</v>
      </c>
      <c r="DG34" s="425">
        <f>AS34-AG34</f>
        <v>25</v>
      </c>
      <c r="DH34" s="425">
        <f>AT34-AH34</f>
        <v>-13</v>
      </c>
      <c r="DI34" s="346"/>
      <c r="DJ34" s="60">
        <f>IF(ISERROR(GETPIVOTDATA("VALUE",'CSS WK pvt'!$J$2,"DT_FILE",DJ$8,"COMMODITY",DJ$6,"TRIM_CAT",TRIM(B34),"TRIM_LINE",A30))=TRUE,0,GETPIVOTDATA("VALUE",'CSS WK pvt'!$J$2,"DT_FILE",DJ$8,"COMMODITY",DJ$6,"TRIM_CAT",TRIM(B34),"TRIM_LINE",A30))</f>
        <v>106</v>
      </c>
    </row>
    <row r="35" spans="1:114" s="56" customFormat="1" x14ac:dyDescent="0.25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0">
        <v>16</v>
      </c>
      <c r="M35" s="78">
        <v>15</v>
      </c>
      <c r="N35" s="217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17">
        <v>10</v>
      </c>
      <c r="V35" s="217">
        <v>15</v>
      </c>
      <c r="W35" s="217">
        <v>17</v>
      </c>
      <c r="X35" s="250">
        <v>17</v>
      </c>
      <c r="Y35" s="277">
        <v>21</v>
      </c>
      <c r="Z35" s="217">
        <v>15</v>
      </c>
      <c r="AA35" s="217">
        <v>14</v>
      </c>
      <c r="AB35" s="217">
        <v>23</v>
      </c>
      <c r="AC35" s="217">
        <v>10</v>
      </c>
      <c r="AD35" s="217">
        <v>17</v>
      </c>
      <c r="AE35" s="217">
        <v>22</v>
      </c>
      <c r="AF35" s="217">
        <v>9</v>
      </c>
      <c r="AG35" s="217">
        <v>10</v>
      </c>
      <c r="AH35" s="217">
        <v>18</v>
      </c>
      <c r="AI35" s="77">
        <v>30</v>
      </c>
      <c r="AJ35" s="357">
        <v>24</v>
      </c>
      <c r="AK35" s="58">
        <v>33</v>
      </c>
      <c r="AL35" s="77">
        <v>27</v>
      </c>
      <c r="AM35" s="59">
        <v>15</v>
      </c>
      <c r="AN35" s="228">
        <v>16</v>
      </c>
      <c r="AO35" s="228">
        <v>31</v>
      </c>
      <c r="AP35" s="228">
        <v>27</v>
      </c>
      <c r="AQ35" s="228">
        <v>18</v>
      </c>
      <c r="AR35" s="228">
        <v>11</v>
      </c>
      <c r="AS35" s="228">
        <v>24</v>
      </c>
      <c r="AT35" s="228">
        <v>9</v>
      </c>
      <c r="AU35" s="228"/>
      <c r="AV35" s="99"/>
      <c r="AW35" s="401">
        <f t="shared" si="70"/>
        <v>0.82352941176470584</v>
      </c>
      <c r="AX35" s="169">
        <f t="shared" si="70"/>
        <v>2.7692307692307692</v>
      </c>
      <c r="AY35" s="169">
        <f t="shared" si="70"/>
        <v>-0.42857142857142855</v>
      </c>
      <c r="AZ35" s="169">
        <f t="shared" si="70"/>
        <v>1.0909090909090908</v>
      </c>
      <c r="BA35" s="169">
        <f t="shared" si="70"/>
        <v>0.375</v>
      </c>
      <c r="BB35" s="169">
        <f t="shared" si="70"/>
        <v>0.84615384615384615</v>
      </c>
      <c r="BC35" s="169">
        <f t="shared" si="70"/>
        <v>-0.33333333333333331</v>
      </c>
      <c r="BD35" s="169">
        <f t="shared" si="70"/>
        <v>0.875</v>
      </c>
      <c r="BE35" s="169">
        <f t="shared" si="70"/>
        <v>0.7</v>
      </c>
      <c r="BF35" s="169">
        <f t="shared" si="70"/>
        <v>6.25E-2</v>
      </c>
      <c r="BG35" s="169">
        <f t="shared" si="71"/>
        <v>0.4</v>
      </c>
      <c r="BH35" s="169">
        <f t="shared" si="71"/>
        <v>-0.42307692307692307</v>
      </c>
      <c r="BI35" s="169">
        <f t="shared" si="71"/>
        <v>-0.54838709677419351</v>
      </c>
      <c r="BJ35" s="169">
        <f t="shared" si="71"/>
        <v>-0.53061224489795922</v>
      </c>
      <c r="BK35" s="169">
        <f t="shared" si="71"/>
        <v>-0.5</v>
      </c>
      <c r="BL35" s="169">
        <f t="shared" si="71"/>
        <v>-0.2608695652173913</v>
      </c>
      <c r="BM35" s="169">
        <f t="shared" si="71"/>
        <v>-0.33333333333333331</v>
      </c>
      <c r="BN35" s="169">
        <f t="shared" si="71"/>
        <v>-0.625</v>
      </c>
      <c r="BO35" s="169">
        <f t="shared" si="71"/>
        <v>0</v>
      </c>
      <c r="BP35" s="307">
        <f t="shared" si="71"/>
        <v>0.2</v>
      </c>
      <c r="BQ35" s="307">
        <f t="shared" si="72"/>
        <v>0.76470588235294112</v>
      </c>
      <c r="BR35" s="191">
        <f t="shared" si="72"/>
        <v>0.41176470588235292</v>
      </c>
      <c r="BS35" s="191">
        <f t="shared" si="73"/>
        <v>0.5714285714285714</v>
      </c>
      <c r="BT35" s="191">
        <f t="shared" si="74"/>
        <v>0.8</v>
      </c>
      <c r="BU35" s="191">
        <f t="shared" si="75"/>
        <v>7.1428571428571425E-2</v>
      </c>
      <c r="BV35" s="191">
        <f t="shared" si="76"/>
        <v>-0.30434782608695654</v>
      </c>
      <c r="BW35" s="486">
        <f t="shared" si="76"/>
        <v>2.1</v>
      </c>
      <c r="BX35" s="486">
        <f t="shared" si="76"/>
        <v>0.58823529411764708</v>
      </c>
      <c r="BY35" s="486">
        <f t="shared" si="76"/>
        <v>-0.18181818181818182</v>
      </c>
      <c r="BZ35" s="486">
        <f t="shared" si="76"/>
        <v>0.22222222222222221</v>
      </c>
      <c r="CA35" s="486">
        <f t="shared" si="76"/>
        <v>1.4</v>
      </c>
      <c r="CB35" s="486">
        <f t="shared" si="76"/>
        <v>-0.5</v>
      </c>
      <c r="CC35" s="76">
        <f>O35-C35</f>
        <v>14</v>
      </c>
      <c r="CD35" s="61">
        <f>P35-D35</f>
        <v>36</v>
      </c>
      <c r="CE35" s="62">
        <f>Q35-E35</f>
        <v>-15</v>
      </c>
      <c r="CF35" s="62">
        <f>R35-F35</f>
        <v>12</v>
      </c>
      <c r="CG35" s="62">
        <f>S35-G35</f>
        <v>9</v>
      </c>
      <c r="CH35" s="62">
        <f>T35-H35</f>
        <v>11</v>
      </c>
      <c r="CI35" s="62">
        <f>U35-I35</f>
        <v>-5</v>
      </c>
      <c r="CJ35" s="62">
        <f>V35-J35</f>
        <v>7</v>
      </c>
      <c r="CK35" s="62">
        <f>W35-K35</f>
        <v>7</v>
      </c>
      <c r="CL35" s="62">
        <f>X35-L35</f>
        <v>1</v>
      </c>
      <c r="CM35" s="62">
        <f>Y35-M35</f>
        <v>6</v>
      </c>
      <c r="CN35" s="62">
        <f>Z35-N35</f>
        <v>-11</v>
      </c>
      <c r="CO35" s="62">
        <f>AA35-O35</f>
        <v>-17</v>
      </c>
      <c r="CP35" s="62">
        <f>AB35-P35</f>
        <v>-26</v>
      </c>
      <c r="CQ35" s="62">
        <f>AC35-Q35</f>
        <v>-10</v>
      </c>
      <c r="CR35" s="62">
        <f>AD35-R35</f>
        <v>-6</v>
      </c>
      <c r="CS35" s="62">
        <f>AE35-S35</f>
        <v>-11</v>
      </c>
      <c r="CT35" s="62">
        <f>AF35-T35</f>
        <v>-15</v>
      </c>
      <c r="CU35" s="62">
        <f>AG35-U35</f>
        <v>0</v>
      </c>
      <c r="CV35" s="320">
        <f>AH35-V35</f>
        <v>3</v>
      </c>
      <c r="CW35" s="320">
        <f>AI35-W35</f>
        <v>13</v>
      </c>
      <c r="CX35" s="340">
        <f>AJ35-X35</f>
        <v>7</v>
      </c>
      <c r="CY35" s="425">
        <f>AK35-Y35</f>
        <v>12</v>
      </c>
      <c r="CZ35" s="425">
        <f>AL35-Z35</f>
        <v>12</v>
      </c>
      <c r="DA35" s="425">
        <f>AM35-AA35</f>
        <v>1</v>
      </c>
      <c r="DB35" s="425">
        <f>AN35-AB35</f>
        <v>-7</v>
      </c>
      <c r="DC35" s="425">
        <f>AO35-AC35</f>
        <v>21</v>
      </c>
      <c r="DD35" s="425">
        <f>AP35-AD35</f>
        <v>10</v>
      </c>
      <c r="DE35" s="425">
        <f>AQ35-AE35</f>
        <v>-4</v>
      </c>
      <c r="DF35" s="425">
        <f>AR35-AF35</f>
        <v>2</v>
      </c>
      <c r="DG35" s="425">
        <f>AS35-AG35</f>
        <v>14</v>
      </c>
      <c r="DH35" s="425">
        <f>AT35-AH35</f>
        <v>-9</v>
      </c>
      <c r="DI35" s="346"/>
      <c r="DJ35" s="60">
        <f>IF(ISERROR(GETPIVOTDATA("VALUE",'CSS WK pvt'!$J$2,"DT_FILE",DJ$8,"COMMODITY",DJ$6,"TRIM_CAT",TRIM(B35),"TRIM_LINE",A30))=TRUE,0,GETPIVOTDATA("VALUE",'CSS WK pvt'!$J$2,"DT_FILE",DJ$8,"COMMODITY",DJ$6,"TRIM_CAT",TRIM(B35),"TRIM_LINE",A30))</f>
        <v>9</v>
      </c>
    </row>
    <row r="36" spans="1:114" s="69" customFormat="1" x14ac:dyDescent="0.25">
      <c r="A36" s="140"/>
      <c r="B36" s="57" t="s">
        <v>35</v>
      </c>
      <c r="C36" s="128">
        <f>SUM(C31:C35)</f>
        <v>10298</v>
      </c>
      <c r="D36" s="129">
        <f t="shared" ref="D36:DJ36" si="77">SUM(D31:D35)</f>
        <v>11402</v>
      </c>
      <c r="E36" s="129">
        <f t="shared" si="77"/>
        <v>11805</v>
      </c>
      <c r="F36" s="129">
        <f t="shared" si="77"/>
        <v>9143</v>
      </c>
      <c r="G36" s="129">
        <f t="shared" si="77"/>
        <v>7218</v>
      </c>
      <c r="H36" s="129">
        <f t="shared" si="77"/>
        <v>7294</v>
      </c>
      <c r="I36" s="129">
        <f t="shared" si="77"/>
        <v>6827</v>
      </c>
      <c r="J36" s="129">
        <f t="shared" si="77"/>
        <v>7032</v>
      </c>
      <c r="K36" s="129">
        <f t="shared" si="77"/>
        <v>7842</v>
      </c>
      <c r="L36" s="251">
        <f t="shared" si="77"/>
        <v>7881</v>
      </c>
      <c r="M36" s="79">
        <f t="shared" si="77"/>
        <v>9591</v>
      </c>
      <c r="N36" s="218">
        <f t="shared" si="77"/>
        <v>10795</v>
      </c>
      <c r="O36" s="129">
        <f t="shared" si="77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18">
        <v>6427</v>
      </c>
      <c r="V36" s="218">
        <v>5976</v>
      </c>
      <c r="W36" s="218">
        <v>6753</v>
      </c>
      <c r="X36" s="251">
        <v>6687</v>
      </c>
      <c r="Y36" s="278">
        <v>6777</v>
      </c>
      <c r="Z36" s="218">
        <v>7491</v>
      </c>
      <c r="AA36" s="218">
        <v>9699</v>
      </c>
      <c r="AB36" s="218">
        <v>10456</v>
      </c>
      <c r="AC36" s="218">
        <v>8529</v>
      </c>
      <c r="AD36" s="218">
        <v>7036</v>
      </c>
      <c r="AE36" s="218">
        <v>5980</v>
      </c>
      <c r="AF36" s="218">
        <v>5853</v>
      </c>
      <c r="AG36" s="218">
        <v>6226</v>
      </c>
      <c r="AH36" s="218">
        <v>6705</v>
      </c>
      <c r="AI36" s="129">
        <v>7531</v>
      </c>
      <c r="AJ36" s="358">
        <v>7497</v>
      </c>
      <c r="AK36" s="128">
        <v>6961</v>
      </c>
      <c r="AL36" s="129">
        <v>8889</v>
      </c>
      <c r="AM36" s="129">
        <v>9581</v>
      </c>
      <c r="AN36" s="278">
        <v>11746</v>
      </c>
      <c r="AO36" s="278">
        <v>10226</v>
      </c>
      <c r="AP36" s="278">
        <v>8686</v>
      </c>
      <c r="AQ36" s="278">
        <v>7171</v>
      </c>
      <c r="AR36" s="278">
        <v>6408</v>
      </c>
      <c r="AS36" s="278">
        <v>6471</v>
      </c>
      <c r="AT36" s="278">
        <v>6533</v>
      </c>
      <c r="AU36" s="278"/>
      <c r="AV36" s="358"/>
      <c r="AW36" s="407">
        <f t="shared" si="70"/>
        <v>0.33307438337541267</v>
      </c>
      <c r="AX36" s="192">
        <f t="shared" si="70"/>
        <v>0.35423609893001229</v>
      </c>
      <c r="AY36" s="193">
        <f t="shared" si="70"/>
        <v>2.5412960609911054E-4</v>
      </c>
      <c r="AZ36" s="193">
        <f t="shared" si="70"/>
        <v>1.771847314885705E-2</v>
      </c>
      <c r="BA36" s="193">
        <f t="shared" si="70"/>
        <v>0.16902188972014409</v>
      </c>
      <c r="BB36" s="193">
        <f t="shared" si="70"/>
        <v>-0.1310666301069372</v>
      </c>
      <c r="BC36" s="193">
        <f t="shared" si="70"/>
        <v>-5.8590889116742345E-2</v>
      </c>
      <c r="BD36" s="193">
        <f t="shared" si="70"/>
        <v>-0.15017064846416384</v>
      </c>
      <c r="BE36" s="193">
        <f t="shared" si="70"/>
        <v>-0.13886763580719205</v>
      </c>
      <c r="BF36" s="193">
        <f t="shared" si="70"/>
        <v>-0.15150361629234868</v>
      </c>
      <c r="BG36" s="193">
        <f t="shared" si="71"/>
        <v>-0.29340006255864876</v>
      </c>
      <c r="BH36" s="193">
        <f t="shared" si="71"/>
        <v>-0.30606762389995368</v>
      </c>
      <c r="BI36" s="193">
        <f t="shared" si="71"/>
        <v>-0.29348776223776224</v>
      </c>
      <c r="BJ36" s="193">
        <f t="shared" si="71"/>
        <v>-0.32284178485849363</v>
      </c>
      <c r="BK36" s="193">
        <f t="shared" si="71"/>
        <v>-0.27769308943089432</v>
      </c>
      <c r="BL36" s="193">
        <f t="shared" si="71"/>
        <v>-0.24384739387426116</v>
      </c>
      <c r="BM36" s="193">
        <f t="shared" si="71"/>
        <v>-0.29130125622185354</v>
      </c>
      <c r="BN36" s="193">
        <f t="shared" si="71"/>
        <v>-7.652256232249921E-2</v>
      </c>
      <c r="BO36" s="193">
        <f t="shared" si="71"/>
        <v>-3.1274311498366264E-2</v>
      </c>
      <c r="BP36" s="310">
        <f t="shared" si="71"/>
        <v>0.12198795180722892</v>
      </c>
      <c r="BQ36" s="310">
        <f t="shared" si="72"/>
        <v>0.1152080556789575</v>
      </c>
      <c r="BR36" s="193">
        <f t="shared" si="72"/>
        <v>0.12113055181695828</v>
      </c>
      <c r="BS36" s="193">
        <f t="shared" si="73"/>
        <v>2.7150656632728348E-2</v>
      </c>
      <c r="BT36" s="193">
        <f t="shared" si="74"/>
        <v>0.18662394873848617</v>
      </c>
      <c r="BU36" s="193">
        <f t="shared" si="75"/>
        <v>-1.2166202701309413E-2</v>
      </c>
      <c r="BV36" s="193">
        <f t="shared" si="76"/>
        <v>0.12337413925019128</v>
      </c>
      <c r="BW36" s="487">
        <f t="shared" si="76"/>
        <v>0.19896822605229217</v>
      </c>
      <c r="BX36" s="487">
        <f t="shared" si="76"/>
        <v>0.23450824332006823</v>
      </c>
      <c r="BY36" s="487">
        <f t="shared" si="76"/>
        <v>0.19916387959866222</v>
      </c>
      <c r="BZ36" s="487">
        <f t="shared" si="76"/>
        <v>9.4823167606355716E-2</v>
      </c>
      <c r="CA36" s="487">
        <f t="shared" si="76"/>
        <v>3.9351108255701893E-2</v>
      </c>
      <c r="CB36" s="487">
        <f t="shared" si="76"/>
        <v>-2.5652498135719612E-2</v>
      </c>
      <c r="CC36" s="128">
        <f>SUM(CC31:CC35)</f>
        <v>3430</v>
      </c>
      <c r="CD36" s="130">
        <f t="shared" ref="CD36:CF36" si="78">SUM(CD31:CD35)</f>
        <v>4039</v>
      </c>
      <c r="CE36" s="131">
        <f t="shared" si="78"/>
        <v>3</v>
      </c>
      <c r="CF36" s="131">
        <f t="shared" si="78"/>
        <v>162</v>
      </c>
      <c r="CG36" s="131">
        <f t="shared" ref="CG36:CH36" si="79">SUM(CG31:CG35)</f>
        <v>1220</v>
      </c>
      <c r="CH36" s="131">
        <f t="shared" si="79"/>
        <v>-956</v>
      </c>
      <c r="CI36" s="131">
        <f t="shared" ref="CI36:CJ36" si="80">SUM(CI31:CI35)</f>
        <v>-400</v>
      </c>
      <c r="CJ36" s="131">
        <f t="shared" si="80"/>
        <v>-1056</v>
      </c>
      <c r="CK36" s="131">
        <f t="shared" ref="CK36:CL36" si="81">SUM(CK31:CK35)</f>
        <v>-1089</v>
      </c>
      <c r="CL36" s="131">
        <f t="shared" si="81"/>
        <v>-1194</v>
      </c>
      <c r="CM36" s="131">
        <f t="shared" ref="CM36:CN36" si="82">SUM(CM31:CM35)</f>
        <v>-2814</v>
      </c>
      <c r="CN36" s="131">
        <f t="shared" si="82"/>
        <v>-3304</v>
      </c>
      <c r="CO36" s="131">
        <f t="shared" ref="CO36:CP36" si="83">SUM(CO31:CO35)</f>
        <v>-4029</v>
      </c>
      <c r="CP36" s="131">
        <f t="shared" si="83"/>
        <v>-4985</v>
      </c>
      <c r="CQ36" s="131">
        <f t="shared" ref="CQ36:CR36" si="84">SUM(CQ31:CQ35)</f>
        <v>-3279</v>
      </c>
      <c r="CR36" s="131">
        <f t="shared" si="84"/>
        <v>-2269</v>
      </c>
      <c r="CS36" s="131">
        <f t="shared" ref="CS36:CT36" si="85">SUM(CS31:CS35)</f>
        <v>-2458</v>
      </c>
      <c r="CT36" s="131">
        <f t="shared" si="85"/>
        <v>-485</v>
      </c>
      <c r="CU36" s="131">
        <f t="shared" ref="CU36:CV36" si="86">SUM(CU31:CU35)</f>
        <v>-201</v>
      </c>
      <c r="CV36" s="323">
        <f t="shared" si="86"/>
        <v>729</v>
      </c>
      <c r="CW36" s="323">
        <f t="shared" ref="CW36:DC36" si="87">SUM(CW31:CW35)</f>
        <v>778</v>
      </c>
      <c r="CX36" s="323">
        <f t="shared" si="87"/>
        <v>810</v>
      </c>
      <c r="CY36" s="131">
        <f t="shared" si="87"/>
        <v>184</v>
      </c>
      <c r="CZ36" s="131">
        <f t="shared" si="87"/>
        <v>1398</v>
      </c>
      <c r="DA36" s="131">
        <f t="shared" si="87"/>
        <v>-118</v>
      </c>
      <c r="DB36" s="131">
        <f t="shared" si="87"/>
        <v>1290</v>
      </c>
      <c r="DC36" s="131">
        <f t="shared" si="87"/>
        <v>1697</v>
      </c>
      <c r="DD36" s="131">
        <f t="shared" ref="DD36:DE36" si="88">SUM(DD31:DD35)</f>
        <v>1650</v>
      </c>
      <c r="DE36" s="131">
        <f t="shared" si="88"/>
        <v>1191</v>
      </c>
      <c r="DF36" s="131">
        <f t="shared" ref="DF36:DG36" si="89">SUM(DF31:DF35)</f>
        <v>555</v>
      </c>
      <c r="DG36" s="131">
        <f t="shared" si="89"/>
        <v>245</v>
      </c>
      <c r="DH36" s="131">
        <f t="shared" ref="DH36" si="90">SUM(DH31:DH35)</f>
        <v>-172</v>
      </c>
      <c r="DI36" s="347"/>
      <c r="DJ36" s="79">
        <f t="shared" si="77"/>
        <v>6533</v>
      </c>
    </row>
    <row r="37" spans="1:114" s="56" customFormat="1" x14ac:dyDescent="0.2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279"/>
      <c r="AO37" s="279"/>
      <c r="AP37" s="279"/>
      <c r="AQ37" s="279"/>
      <c r="AR37" s="279"/>
      <c r="AS37" s="279"/>
      <c r="AT37" s="279"/>
      <c r="AU37" s="279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195"/>
      <c r="BS37" s="195"/>
      <c r="BT37" s="195"/>
      <c r="BU37" s="195"/>
      <c r="BV37" s="195"/>
      <c r="BW37" s="488"/>
      <c r="BX37" s="488"/>
      <c r="BY37" s="488"/>
      <c r="BZ37" s="488"/>
      <c r="CA37" s="488"/>
      <c r="CB37" s="488"/>
      <c r="CC37" s="81"/>
      <c r="CD37" s="84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324"/>
      <c r="CW37" s="324"/>
      <c r="CX37" s="324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346"/>
      <c r="DJ37" s="83"/>
    </row>
    <row r="38" spans="1:114" s="56" customFormat="1" x14ac:dyDescent="0.25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0">
        <v>16996</v>
      </c>
      <c r="M38" s="78">
        <v>16813</v>
      </c>
      <c r="N38" s="217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17">
        <v>28789</v>
      </c>
      <c r="V38" s="217">
        <v>28520</v>
      </c>
      <c r="W38" s="217">
        <v>28460</v>
      </c>
      <c r="X38" s="250">
        <v>28390</v>
      </c>
      <c r="Y38" s="277">
        <v>26613</v>
      </c>
      <c r="Z38" s="217">
        <v>26176</v>
      </c>
      <c r="AA38" s="217">
        <v>25311</v>
      </c>
      <c r="AB38" s="217">
        <v>27283</v>
      </c>
      <c r="AC38" s="217">
        <v>28354</v>
      </c>
      <c r="AD38" s="217">
        <v>27556</v>
      </c>
      <c r="AE38" s="217">
        <v>24225</v>
      </c>
      <c r="AF38" s="217">
        <v>23173</v>
      </c>
      <c r="AG38" s="217">
        <v>22554</v>
      </c>
      <c r="AH38" s="217">
        <v>22092</v>
      </c>
      <c r="AI38" s="77">
        <v>21444</v>
      </c>
      <c r="AJ38" s="357">
        <v>21247</v>
      </c>
      <c r="AK38" s="58">
        <v>20359</v>
      </c>
      <c r="AL38" s="59">
        <v>19449</v>
      </c>
      <c r="AM38" s="59">
        <v>18883</v>
      </c>
      <c r="AN38" s="228">
        <v>20025</v>
      </c>
      <c r="AO38" s="228">
        <v>21834</v>
      </c>
      <c r="AP38" s="228">
        <v>22894</v>
      </c>
      <c r="AQ38" s="228">
        <v>22792</v>
      </c>
      <c r="AR38" s="228">
        <v>21407</v>
      </c>
      <c r="AS38" s="228">
        <v>20643</v>
      </c>
      <c r="AT38" s="228">
        <v>19233</v>
      </c>
      <c r="AU38" s="228"/>
      <c r="AV38" s="99"/>
      <c r="AW38" s="401">
        <f t="shared" ref="AW38:BF43" si="91">IF(ISERROR((O38-C38)/C38)=TRUE,0,(O38-C38)/C38)</f>
        <v>0.57144092717522921</v>
      </c>
      <c r="AX38" s="169">
        <f t="shared" si="91"/>
        <v>0.78387676909844395</v>
      </c>
      <c r="AY38" s="169">
        <f t="shared" si="91"/>
        <v>0.84938631162887457</v>
      </c>
      <c r="AZ38" s="169">
        <f t="shared" si="91"/>
        <v>0.62091771040618049</v>
      </c>
      <c r="BA38" s="169">
        <f t="shared" si="91"/>
        <v>0.5630730144703413</v>
      </c>
      <c r="BB38" s="169">
        <f t="shared" si="91"/>
        <v>0.62620719929762947</v>
      </c>
      <c r="BC38" s="169">
        <f t="shared" si="91"/>
        <v>0.58085772335401675</v>
      </c>
      <c r="BD38" s="169">
        <f t="shared" si="91"/>
        <v>0.63917466521064425</v>
      </c>
      <c r="BE38" s="169">
        <f t="shared" si="91"/>
        <v>0.65908825929812287</v>
      </c>
      <c r="BF38" s="169">
        <f t="shared" si="91"/>
        <v>0.6703930336549776</v>
      </c>
      <c r="BG38" s="169">
        <f t="shared" ref="BG38:BP43" si="92">IF(ISERROR((Y38-M38)/M38)=TRUE,0,(Y38-M38)/M38)</f>
        <v>0.58288229346339138</v>
      </c>
      <c r="BH38" s="169">
        <f t="shared" si="92"/>
        <v>0.60460982038864708</v>
      </c>
      <c r="BI38" s="169">
        <f t="shared" si="92"/>
        <v>0.39308712642412902</v>
      </c>
      <c r="BJ38" s="169">
        <f t="shared" si="92"/>
        <v>0.1958884895239765</v>
      </c>
      <c r="BK38" s="169">
        <f t="shared" si="92"/>
        <v>6.3142107236595427E-2</v>
      </c>
      <c r="BL38" s="169">
        <f t="shared" si="92"/>
        <v>-5.018956490341217E-3</v>
      </c>
      <c r="BM38" s="169">
        <f t="shared" si="92"/>
        <v>-0.14402317939295431</v>
      </c>
      <c r="BN38" s="169">
        <f t="shared" si="92"/>
        <v>-0.21807936293696856</v>
      </c>
      <c r="BO38" s="169">
        <f t="shared" si="92"/>
        <v>-0.2165757754697975</v>
      </c>
      <c r="BP38" s="307">
        <f t="shared" si="92"/>
        <v>-0.22538569424964938</v>
      </c>
      <c r="BQ38" s="307">
        <f t="shared" ref="BQ38:BR43" si="93">IF(ISERROR((AI38-W38)/W38)=TRUE,0,(AI38-W38)/W38)</f>
        <v>-0.24652143359100492</v>
      </c>
      <c r="BR38" s="191">
        <f t="shared" si="93"/>
        <v>-0.25160267699894329</v>
      </c>
      <c r="BS38" s="191">
        <f t="shared" ref="BS38:BS43" si="94">IF(ISERROR((AK38-Y38)/Y38)=TRUE,0,(AK38-Y38)/Y38)</f>
        <v>-0.23499793334084845</v>
      </c>
      <c r="BT38" s="191">
        <f t="shared" ref="BT38:BT43" si="95">IF(ISERROR((AL38-Z38)/Z38)=TRUE,0,(AL38-Z38)/Z38)</f>
        <v>-0.25699113691931541</v>
      </c>
      <c r="BU38" s="191">
        <f t="shared" ref="BU38:BU43" si="96">IF(ISERROR((AM38-AA38)/AA38)=TRUE,0,(AM38-AA38)/AA38)</f>
        <v>-0.25396072853699975</v>
      </c>
      <c r="BV38" s="191">
        <f t="shared" ref="BV38:CB43" si="97">IF(ISERROR((AN38-AB38)/AB38)=TRUE,0,(AN38-AB38)/AB38)</f>
        <v>-0.26602646336546565</v>
      </c>
      <c r="BW38" s="486">
        <f t="shared" si="97"/>
        <v>-0.22994991888269734</v>
      </c>
      <c r="BX38" s="486">
        <f t="shared" si="97"/>
        <v>-0.16918275511685296</v>
      </c>
      <c r="BY38" s="486">
        <f t="shared" si="97"/>
        <v>-5.9153766769865841E-2</v>
      </c>
      <c r="BZ38" s="486">
        <f t="shared" si="97"/>
        <v>-7.6209381607905746E-2</v>
      </c>
      <c r="CA38" s="486">
        <f t="shared" si="97"/>
        <v>-8.4729981378026065E-2</v>
      </c>
      <c r="CB38" s="486">
        <f t="shared" si="97"/>
        <v>-0.12941336230309614</v>
      </c>
      <c r="CC38" s="76">
        <f>O38-C38</f>
        <v>6607</v>
      </c>
      <c r="CD38" s="61">
        <f>P38-D38</f>
        <v>10025</v>
      </c>
      <c r="CE38" s="62">
        <f>Q38-E38</f>
        <v>12249</v>
      </c>
      <c r="CF38" s="62">
        <f>R38-F38</f>
        <v>10609</v>
      </c>
      <c r="CG38" s="62">
        <f>S38-G38</f>
        <v>10195</v>
      </c>
      <c r="CH38" s="62">
        <f>T38-H38</f>
        <v>11412</v>
      </c>
      <c r="CI38" s="62">
        <f>U38-I38</f>
        <v>10578</v>
      </c>
      <c r="CJ38" s="62">
        <f>V38-J38</f>
        <v>11121</v>
      </c>
      <c r="CK38" s="62">
        <f>W38-K38</f>
        <v>11306</v>
      </c>
      <c r="CL38" s="62">
        <f>X38-L38</f>
        <v>11394</v>
      </c>
      <c r="CM38" s="62">
        <f>Y38-M38</f>
        <v>9800</v>
      </c>
      <c r="CN38" s="62">
        <f>Z38-N38</f>
        <v>9863</v>
      </c>
      <c r="CO38" s="62">
        <f>AA38-O38</f>
        <v>7142</v>
      </c>
      <c r="CP38" s="62">
        <f>AB38-P38</f>
        <v>4469</v>
      </c>
      <c r="CQ38" s="62">
        <f>AC38-Q38</f>
        <v>1684</v>
      </c>
      <c r="CR38" s="62">
        <f>AD38-R38</f>
        <v>-139</v>
      </c>
      <c r="CS38" s="62">
        <f>AE38-S38</f>
        <v>-4076</v>
      </c>
      <c r="CT38" s="62">
        <f>AF38-T38</f>
        <v>-6463</v>
      </c>
      <c r="CU38" s="62">
        <f>AG38-U38</f>
        <v>-6235</v>
      </c>
      <c r="CV38" s="320">
        <f>AH38-V38</f>
        <v>-6428</v>
      </c>
      <c r="CW38" s="320">
        <f>AI38-W38</f>
        <v>-7016</v>
      </c>
      <c r="CX38" s="340">
        <f>AJ38-X38</f>
        <v>-7143</v>
      </c>
      <c r="CY38" s="425">
        <f>AK38-Y38</f>
        <v>-6254</v>
      </c>
      <c r="CZ38" s="425">
        <f>AL38-Z38</f>
        <v>-6727</v>
      </c>
      <c r="DA38" s="425">
        <f>AM38-AA38</f>
        <v>-6428</v>
      </c>
      <c r="DB38" s="425">
        <f>AN38-AB38</f>
        <v>-7258</v>
      </c>
      <c r="DC38" s="425">
        <f>AO38-AC38</f>
        <v>-6520</v>
      </c>
      <c r="DD38" s="425">
        <f>AP38-AD38</f>
        <v>-4662</v>
      </c>
      <c r="DE38" s="425">
        <f>AQ38-AE38</f>
        <v>-1433</v>
      </c>
      <c r="DF38" s="425">
        <f>AR38-AF38</f>
        <v>-1766</v>
      </c>
      <c r="DG38" s="425">
        <f>AS38-AG38</f>
        <v>-1911</v>
      </c>
      <c r="DH38" s="425">
        <f>AT38-AH38</f>
        <v>-2859</v>
      </c>
      <c r="DI38" s="346"/>
      <c r="DJ38" s="60">
        <f>IF(ISERROR(GETPIVOTDATA("VALUE",'CSS WK pvt'!$J$2,"DT_FILE",DJ$8,"COMMODITY",DJ$6,"TRIM_CAT",TRIM(B38),"TRIM_LINE",A37))=TRUE,0,GETPIVOTDATA("VALUE",'CSS WK pvt'!$J$2,"DT_FILE",DJ$8,"COMMODITY",DJ$6,"TRIM_CAT",TRIM(B38),"TRIM_LINE",A37))</f>
        <v>19233</v>
      </c>
    </row>
    <row r="39" spans="1:114" s="56" customFormat="1" x14ac:dyDescent="0.25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0">
        <v>5424</v>
      </c>
      <c r="M39" s="78">
        <v>5585</v>
      </c>
      <c r="N39" s="217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17">
        <v>5576</v>
      </c>
      <c r="V39" s="217">
        <v>5292</v>
      </c>
      <c r="W39" s="217">
        <v>5286</v>
      </c>
      <c r="X39" s="250">
        <v>5145</v>
      </c>
      <c r="Y39" s="277">
        <v>4556</v>
      </c>
      <c r="Z39" s="217">
        <v>4604</v>
      </c>
      <c r="AA39" s="217">
        <v>4643</v>
      </c>
      <c r="AB39" s="217">
        <v>4910</v>
      </c>
      <c r="AC39" s="217">
        <v>5199</v>
      </c>
      <c r="AD39" s="217">
        <v>5549</v>
      </c>
      <c r="AE39" s="217">
        <v>7658</v>
      </c>
      <c r="AF39" s="217">
        <v>7295</v>
      </c>
      <c r="AG39" s="217">
        <v>6850</v>
      </c>
      <c r="AH39" s="217">
        <v>6697</v>
      </c>
      <c r="AI39" s="77">
        <v>6925</v>
      </c>
      <c r="AJ39" s="357">
        <v>7029</v>
      </c>
      <c r="AK39" s="58">
        <v>6848</v>
      </c>
      <c r="AL39" s="59">
        <v>6662</v>
      </c>
      <c r="AM39" s="59">
        <v>7052</v>
      </c>
      <c r="AN39" s="228">
        <v>7210</v>
      </c>
      <c r="AO39" s="228">
        <v>7617</v>
      </c>
      <c r="AP39" s="228">
        <v>8583</v>
      </c>
      <c r="AQ39" s="228">
        <v>8161</v>
      </c>
      <c r="AR39" s="228">
        <v>7972</v>
      </c>
      <c r="AS39" s="228">
        <v>8004</v>
      </c>
      <c r="AT39" s="228">
        <v>6376</v>
      </c>
      <c r="AU39" s="228"/>
      <c r="AV39" s="99"/>
      <c r="AW39" s="401">
        <f t="shared" si="91"/>
        <v>-0.19978689397975494</v>
      </c>
      <c r="AX39" s="169">
        <f t="shared" si="91"/>
        <v>-0.20567260940032414</v>
      </c>
      <c r="AY39" s="169">
        <f t="shared" si="91"/>
        <v>-0.13261331444759206</v>
      </c>
      <c r="AZ39" s="169">
        <f t="shared" si="91"/>
        <v>3.8099057549629035E-2</v>
      </c>
      <c r="BA39" s="169">
        <f t="shared" si="91"/>
        <v>0.17499999999999999</v>
      </c>
      <c r="BB39" s="169">
        <f t="shared" si="91"/>
        <v>0.13455896733815764</v>
      </c>
      <c r="BC39" s="169">
        <f t="shared" si="91"/>
        <v>7.832140785147941E-2</v>
      </c>
      <c r="BD39" s="169">
        <f t="shared" si="91"/>
        <v>2.4985473561882625E-2</v>
      </c>
      <c r="BE39" s="169">
        <f t="shared" si="91"/>
        <v>-9.9269526128488474E-3</v>
      </c>
      <c r="BF39" s="169">
        <f t="shared" si="91"/>
        <v>-5.1438053097345129E-2</v>
      </c>
      <c r="BG39" s="169">
        <f t="shared" si="92"/>
        <v>-0.18424350940017906</v>
      </c>
      <c r="BH39" s="169">
        <f t="shared" si="92"/>
        <v>4.0451977401129942E-2</v>
      </c>
      <c r="BI39" s="169">
        <f t="shared" si="92"/>
        <v>3.0403905903240123E-2</v>
      </c>
      <c r="BJ39" s="169">
        <f t="shared" si="92"/>
        <v>1.8363599265456029E-3</v>
      </c>
      <c r="BK39" s="169">
        <f t="shared" si="92"/>
        <v>6.12369871402327E-2</v>
      </c>
      <c r="BL39" s="169">
        <f t="shared" si="92"/>
        <v>7.1856287425149698E-2</v>
      </c>
      <c r="BM39" s="169">
        <f t="shared" si="92"/>
        <v>0.33554237879316356</v>
      </c>
      <c r="BN39" s="169">
        <f t="shared" si="92"/>
        <v>0.25754180313739011</v>
      </c>
      <c r="BO39" s="169">
        <f t="shared" si="92"/>
        <v>0.22847919655667145</v>
      </c>
      <c r="BP39" s="307">
        <f t="shared" si="92"/>
        <v>0.26549508692365836</v>
      </c>
      <c r="BQ39" s="307">
        <f t="shared" si="93"/>
        <v>0.31006432084752178</v>
      </c>
      <c r="BR39" s="191">
        <f t="shared" si="93"/>
        <v>0.36618075801749272</v>
      </c>
      <c r="BS39" s="191">
        <f t="shared" si="94"/>
        <v>0.50307287093942055</v>
      </c>
      <c r="BT39" s="191">
        <f t="shared" si="95"/>
        <v>0.44700260642919198</v>
      </c>
      <c r="BU39" s="191">
        <f t="shared" si="96"/>
        <v>0.51884557398233899</v>
      </c>
      <c r="BV39" s="191">
        <f t="shared" si="97"/>
        <v>0.46843177189409368</v>
      </c>
      <c r="BW39" s="486">
        <f t="shared" si="97"/>
        <v>0.46508944027697635</v>
      </c>
      <c r="BX39" s="486">
        <f t="shared" si="97"/>
        <v>0.54676518291584064</v>
      </c>
      <c r="BY39" s="486">
        <f t="shared" si="97"/>
        <v>6.5682945938887433E-2</v>
      </c>
      <c r="BZ39" s="486">
        <f t="shared" si="97"/>
        <v>9.2803289924605889E-2</v>
      </c>
      <c r="CA39" s="486">
        <f t="shared" si="97"/>
        <v>0.16846715328467154</v>
      </c>
      <c r="CB39" s="486">
        <f t="shared" si="97"/>
        <v>-4.7931909810362848E-2</v>
      </c>
      <c r="CC39" s="76">
        <f>O39-C39</f>
        <v>-1125</v>
      </c>
      <c r="CD39" s="61">
        <f>P39-D39</f>
        <v>-1269</v>
      </c>
      <c r="CE39" s="62">
        <f>Q39-E39</f>
        <v>-749</v>
      </c>
      <c r="CF39" s="62">
        <f>R39-F39</f>
        <v>190</v>
      </c>
      <c r="CG39" s="62">
        <f>S39-G39</f>
        <v>854</v>
      </c>
      <c r="CH39" s="62">
        <f>T39-H39</f>
        <v>688</v>
      </c>
      <c r="CI39" s="62">
        <f>U39-I39</f>
        <v>405</v>
      </c>
      <c r="CJ39" s="62">
        <f>V39-J39</f>
        <v>129</v>
      </c>
      <c r="CK39" s="62">
        <f>W39-K39</f>
        <v>-53</v>
      </c>
      <c r="CL39" s="62">
        <f>X39-L39</f>
        <v>-279</v>
      </c>
      <c r="CM39" s="62">
        <f>Y39-M39</f>
        <v>-1029</v>
      </c>
      <c r="CN39" s="62">
        <f>Z39-N39</f>
        <v>179</v>
      </c>
      <c r="CO39" s="62">
        <f>AA39-O39</f>
        <v>137</v>
      </c>
      <c r="CP39" s="62">
        <f>AB39-P39</f>
        <v>9</v>
      </c>
      <c r="CQ39" s="62">
        <f>AC39-Q39</f>
        <v>300</v>
      </c>
      <c r="CR39" s="62">
        <f>AD39-R39</f>
        <v>372</v>
      </c>
      <c r="CS39" s="62">
        <f>AE39-S39</f>
        <v>1924</v>
      </c>
      <c r="CT39" s="62">
        <f>AF39-T39</f>
        <v>1494</v>
      </c>
      <c r="CU39" s="62">
        <f>AG39-U39</f>
        <v>1274</v>
      </c>
      <c r="CV39" s="320">
        <f>AH39-V39</f>
        <v>1405</v>
      </c>
      <c r="CW39" s="320">
        <f>AI39-W39</f>
        <v>1639</v>
      </c>
      <c r="CX39" s="340">
        <f>AJ39-X39</f>
        <v>1884</v>
      </c>
      <c r="CY39" s="425">
        <f>AK39-Y39</f>
        <v>2292</v>
      </c>
      <c r="CZ39" s="425">
        <f>AL39-Z39</f>
        <v>2058</v>
      </c>
      <c r="DA39" s="425">
        <f>AM39-AA39</f>
        <v>2409</v>
      </c>
      <c r="DB39" s="425">
        <f>AN39-AB39</f>
        <v>2300</v>
      </c>
      <c r="DC39" s="425">
        <f>AO39-AC39</f>
        <v>2418</v>
      </c>
      <c r="DD39" s="425">
        <f>AP39-AD39</f>
        <v>3034</v>
      </c>
      <c r="DE39" s="425">
        <f>AQ39-AE39</f>
        <v>503</v>
      </c>
      <c r="DF39" s="425">
        <f>AR39-AF39</f>
        <v>677</v>
      </c>
      <c r="DG39" s="425">
        <f>AS39-AG39</f>
        <v>1154</v>
      </c>
      <c r="DH39" s="425">
        <f>AT39-AH39</f>
        <v>-321</v>
      </c>
      <c r="DI39" s="346"/>
      <c r="DJ39" s="60">
        <f>IF(ISERROR(GETPIVOTDATA("VALUE",'CSS WK pvt'!$J$2,"DT_FILE",DJ$8,"COMMODITY",DJ$6,"TRIM_CAT",TRIM(B39),"TRIM_LINE",A37))=TRUE,0,GETPIVOTDATA("VALUE",'CSS WK pvt'!$J$2,"DT_FILE",DJ$8,"COMMODITY",DJ$6,"TRIM_CAT",TRIM(B39),"TRIM_LINE",A37))</f>
        <v>6376</v>
      </c>
    </row>
    <row r="40" spans="1:114" s="56" customFormat="1" x14ac:dyDescent="0.25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0">
        <v>490</v>
      </c>
      <c r="M40" s="78">
        <v>532</v>
      </c>
      <c r="N40" s="217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17">
        <v>1363</v>
      </c>
      <c r="V40" s="217">
        <v>1116</v>
      </c>
      <c r="W40" s="217">
        <v>1086</v>
      </c>
      <c r="X40" s="250">
        <v>1088</v>
      </c>
      <c r="Y40" s="277">
        <v>1016</v>
      </c>
      <c r="Z40" s="217">
        <v>986</v>
      </c>
      <c r="AA40" s="217">
        <v>917</v>
      </c>
      <c r="AB40" s="217">
        <v>1031</v>
      </c>
      <c r="AC40" s="217">
        <v>1093</v>
      </c>
      <c r="AD40" s="217">
        <v>1114</v>
      </c>
      <c r="AE40" s="217">
        <v>1149</v>
      </c>
      <c r="AF40" s="217">
        <v>1040</v>
      </c>
      <c r="AG40" s="217">
        <v>927</v>
      </c>
      <c r="AH40" s="217">
        <v>891</v>
      </c>
      <c r="AI40" s="77">
        <v>885</v>
      </c>
      <c r="AJ40" s="357">
        <v>893</v>
      </c>
      <c r="AK40" s="58">
        <v>911</v>
      </c>
      <c r="AL40" s="59">
        <v>874</v>
      </c>
      <c r="AM40" s="59">
        <v>814</v>
      </c>
      <c r="AN40" s="228">
        <v>759</v>
      </c>
      <c r="AO40" s="228">
        <v>907</v>
      </c>
      <c r="AP40" s="228">
        <v>982</v>
      </c>
      <c r="AQ40" s="228">
        <v>963</v>
      </c>
      <c r="AR40" s="228">
        <v>927</v>
      </c>
      <c r="AS40" s="228">
        <v>929</v>
      </c>
      <c r="AT40" s="228">
        <v>831</v>
      </c>
      <c r="AU40" s="228"/>
      <c r="AV40" s="99"/>
      <c r="AW40" s="401">
        <f t="shared" si="91"/>
        <v>0.63798219584569738</v>
      </c>
      <c r="AX40" s="169">
        <f t="shared" si="91"/>
        <v>1.4164759725400458</v>
      </c>
      <c r="AY40" s="169">
        <f t="shared" si="91"/>
        <v>2.2567567567567566</v>
      </c>
      <c r="AZ40" s="169">
        <f t="shared" si="91"/>
        <v>1.3753665689149561</v>
      </c>
      <c r="BA40" s="169">
        <f t="shared" si="91"/>
        <v>1.5659432387312187</v>
      </c>
      <c r="BB40" s="169">
        <f t="shared" si="91"/>
        <v>1.5471380471380471</v>
      </c>
      <c r="BC40" s="169">
        <f t="shared" si="91"/>
        <v>1.3299145299145299</v>
      </c>
      <c r="BD40" s="169">
        <f t="shared" si="91"/>
        <v>0.95104895104895104</v>
      </c>
      <c r="BE40" s="169">
        <f t="shared" si="91"/>
        <v>0.89860139860139865</v>
      </c>
      <c r="BF40" s="169">
        <f t="shared" si="91"/>
        <v>1.2204081632653061</v>
      </c>
      <c r="BG40" s="169">
        <f t="shared" si="92"/>
        <v>0.90977443609022557</v>
      </c>
      <c r="BH40" s="169">
        <f t="shared" si="92"/>
        <v>1.4107579462102688</v>
      </c>
      <c r="BI40" s="169">
        <f t="shared" si="92"/>
        <v>0.66123188405797106</v>
      </c>
      <c r="BJ40" s="169">
        <f t="shared" si="92"/>
        <v>-2.3674242424242424E-2</v>
      </c>
      <c r="BK40" s="169">
        <f t="shared" si="92"/>
        <v>-0.35210432720806167</v>
      </c>
      <c r="BL40" s="169">
        <f t="shared" si="92"/>
        <v>-0.31234567901234567</v>
      </c>
      <c r="BM40" s="169">
        <f t="shared" si="92"/>
        <v>-0.25243981782693559</v>
      </c>
      <c r="BN40" s="169">
        <f t="shared" si="92"/>
        <v>-0.31262392597488431</v>
      </c>
      <c r="BO40" s="169">
        <f t="shared" si="92"/>
        <v>-0.31988261188554656</v>
      </c>
      <c r="BP40" s="307">
        <f t="shared" si="92"/>
        <v>-0.20161290322580644</v>
      </c>
      <c r="BQ40" s="307">
        <f t="shared" si="93"/>
        <v>-0.18508287292817679</v>
      </c>
      <c r="BR40" s="191">
        <f t="shared" si="93"/>
        <v>-0.17922794117647059</v>
      </c>
      <c r="BS40" s="191">
        <f t="shared" si="94"/>
        <v>-0.10334645669291338</v>
      </c>
      <c r="BT40" s="191">
        <f t="shared" si="95"/>
        <v>-0.11359026369168357</v>
      </c>
      <c r="BU40" s="191">
        <f t="shared" si="96"/>
        <v>-0.11232279171210469</v>
      </c>
      <c r="BV40" s="191">
        <f t="shared" si="97"/>
        <v>-0.2638215324927255</v>
      </c>
      <c r="BW40" s="486">
        <f t="shared" si="97"/>
        <v>-0.17017383348581885</v>
      </c>
      <c r="BX40" s="486">
        <f t="shared" si="97"/>
        <v>-0.118491921005386</v>
      </c>
      <c r="BY40" s="486">
        <f t="shared" si="97"/>
        <v>-0.16187989556135771</v>
      </c>
      <c r="BZ40" s="486">
        <f t="shared" si="97"/>
        <v>-0.10865384615384616</v>
      </c>
      <c r="CA40" s="486">
        <f t="shared" si="97"/>
        <v>2.1574973031283709E-3</v>
      </c>
      <c r="CB40" s="486">
        <f t="shared" si="97"/>
        <v>-6.7340067340067339E-2</v>
      </c>
      <c r="CC40" s="76">
        <f>O40-C40</f>
        <v>215</v>
      </c>
      <c r="CD40" s="61">
        <f>P40-D40</f>
        <v>619</v>
      </c>
      <c r="CE40" s="62">
        <f>Q40-E40</f>
        <v>1169</v>
      </c>
      <c r="CF40" s="62">
        <f>R40-F40</f>
        <v>938</v>
      </c>
      <c r="CG40" s="62">
        <f>S40-G40</f>
        <v>938</v>
      </c>
      <c r="CH40" s="62">
        <f>T40-H40</f>
        <v>919</v>
      </c>
      <c r="CI40" s="62">
        <f>U40-I40</f>
        <v>778</v>
      </c>
      <c r="CJ40" s="62">
        <f>V40-J40</f>
        <v>544</v>
      </c>
      <c r="CK40" s="62">
        <f>W40-K40</f>
        <v>514</v>
      </c>
      <c r="CL40" s="62">
        <f>X40-L40</f>
        <v>598</v>
      </c>
      <c r="CM40" s="62">
        <f>Y40-M40</f>
        <v>484</v>
      </c>
      <c r="CN40" s="62">
        <f>Z40-N40</f>
        <v>577</v>
      </c>
      <c r="CO40" s="62">
        <f>AA40-O40</f>
        <v>365</v>
      </c>
      <c r="CP40" s="62">
        <f>AB40-P40</f>
        <v>-25</v>
      </c>
      <c r="CQ40" s="62">
        <f>AC40-Q40</f>
        <v>-594</v>
      </c>
      <c r="CR40" s="62">
        <f>AD40-R40</f>
        <v>-506</v>
      </c>
      <c r="CS40" s="62">
        <f>AE40-S40</f>
        <v>-388</v>
      </c>
      <c r="CT40" s="62">
        <f>AF40-T40</f>
        <v>-473</v>
      </c>
      <c r="CU40" s="62">
        <f>AG40-U40</f>
        <v>-436</v>
      </c>
      <c r="CV40" s="320">
        <f>AH40-V40</f>
        <v>-225</v>
      </c>
      <c r="CW40" s="320">
        <f>AI40-W40</f>
        <v>-201</v>
      </c>
      <c r="CX40" s="340">
        <f>AJ40-X40</f>
        <v>-195</v>
      </c>
      <c r="CY40" s="425">
        <f>AK40-Y40</f>
        <v>-105</v>
      </c>
      <c r="CZ40" s="425">
        <f>AL40-Z40</f>
        <v>-112</v>
      </c>
      <c r="DA40" s="425">
        <f>AM40-AA40</f>
        <v>-103</v>
      </c>
      <c r="DB40" s="425">
        <f>AN40-AB40</f>
        <v>-272</v>
      </c>
      <c r="DC40" s="425">
        <f>AO40-AC40</f>
        <v>-186</v>
      </c>
      <c r="DD40" s="425">
        <f>AP40-AD40</f>
        <v>-132</v>
      </c>
      <c r="DE40" s="425">
        <f>AQ40-AE40</f>
        <v>-186</v>
      </c>
      <c r="DF40" s="425">
        <f>AR40-AF40</f>
        <v>-113</v>
      </c>
      <c r="DG40" s="425">
        <f>AS40-AG40</f>
        <v>2</v>
      </c>
      <c r="DH40" s="425">
        <f>AT40-AH40</f>
        <v>-60</v>
      </c>
      <c r="DI40" s="346"/>
      <c r="DJ40" s="60">
        <f>IF(ISERROR(GETPIVOTDATA("VALUE",'CSS WK pvt'!$J$2,"DT_FILE",DJ$8,"COMMODITY",DJ$6,"TRIM_CAT",TRIM(B40),"TRIM_LINE",A37))=TRUE,0,GETPIVOTDATA("VALUE",'CSS WK pvt'!$J$2,"DT_FILE",DJ$8,"COMMODITY",DJ$6,"TRIM_CAT",TRIM(B40),"TRIM_LINE",A37))</f>
        <v>831</v>
      </c>
    </row>
    <row r="41" spans="1:114" s="56" customFormat="1" x14ac:dyDescent="0.25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0">
        <v>114</v>
      </c>
      <c r="M41" s="78">
        <v>119</v>
      </c>
      <c r="N41" s="217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17">
        <v>239</v>
      </c>
      <c r="V41" s="217">
        <v>196</v>
      </c>
      <c r="W41" s="217">
        <v>207</v>
      </c>
      <c r="X41" s="250">
        <v>200</v>
      </c>
      <c r="Y41" s="277">
        <v>195</v>
      </c>
      <c r="Z41" s="217">
        <v>190</v>
      </c>
      <c r="AA41" s="217">
        <v>150</v>
      </c>
      <c r="AB41" s="217">
        <v>151</v>
      </c>
      <c r="AC41" s="217">
        <v>148</v>
      </c>
      <c r="AD41" s="217">
        <v>166</v>
      </c>
      <c r="AE41" s="217">
        <v>169</v>
      </c>
      <c r="AF41" s="217">
        <v>161</v>
      </c>
      <c r="AG41" s="217">
        <v>154</v>
      </c>
      <c r="AH41" s="217">
        <v>152</v>
      </c>
      <c r="AI41" s="77">
        <v>152</v>
      </c>
      <c r="AJ41" s="357">
        <v>151</v>
      </c>
      <c r="AK41" s="58">
        <v>182</v>
      </c>
      <c r="AL41" s="59">
        <v>151</v>
      </c>
      <c r="AM41" s="59">
        <v>120</v>
      </c>
      <c r="AN41" s="228">
        <v>129</v>
      </c>
      <c r="AO41" s="228">
        <v>146</v>
      </c>
      <c r="AP41" s="228">
        <v>164</v>
      </c>
      <c r="AQ41" s="228">
        <v>163</v>
      </c>
      <c r="AR41" s="228">
        <v>166</v>
      </c>
      <c r="AS41" s="228">
        <v>156</v>
      </c>
      <c r="AT41" s="228">
        <v>139</v>
      </c>
      <c r="AU41" s="228"/>
      <c r="AV41" s="99"/>
      <c r="AW41" s="401">
        <f t="shared" si="91"/>
        <v>0.20430107526881722</v>
      </c>
      <c r="AX41" s="169">
        <f t="shared" si="91"/>
        <v>0.65573770491803274</v>
      </c>
      <c r="AY41" s="169">
        <f t="shared" si="91"/>
        <v>1.4824561403508771</v>
      </c>
      <c r="AZ41" s="169">
        <f t="shared" si="91"/>
        <v>1.0503597122302157</v>
      </c>
      <c r="BA41" s="169">
        <f t="shared" si="91"/>
        <v>1.119718309859155</v>
      </c>
      <c r="BB41" s="169">
        <f t="shared" si="91"/>
        <v>1.140625</v>
      </c>
      <c r="BC41" s="169">
        <f t="shared" si="91"/>
        <v>0.94308943089430897</v>
      </c>
      <c r="BD41" s="169">
        <f t="shared" si="91"/>
        <v>0.38028169014084506</v>
      </c>
      <c r="BE41" s="169">
        <f t="shared" si="91"/>
        <v>0.56818181818181823</v>
      </c>
      <c r="BF41" s="169">
        <f t="shared" si="91"/>
        <v>0.75438596491228072</v>
      </c>
      <c r="BG41" s="169">
        <f t="shared" si="92"/>
        <v>0.6386554621848739</v>
      </c>
      <c r="BH41" s="169">
        <f t="shared" si="92"/>
        <v>0.97916666666666663</v>
      </c>
      <c r="BI41" s="169">
        <f t="shared" si="92"/>
        <v>0.3392857142857143</v>
      </c>
      <c r="BJ41" s="169">
        <f t="shared" si="92"/>
        <v>-0.25247524752475248</v>
      </c>
      <c r="BK41" s="169">
        <f t="shared" si="92"/>
        <v>-0.47703180212014135</v>
      </c>
      <c r="BL41" s="169">
        <f t="shared" si="92"/>
        <v>-0.41754385964912283</v>
      </c>
      <c r="BM41" s="169">
        <f t="shared" si="92"/>
        <v>-0.43853820598006643</v>
      </c>
      <c r="BN41" s="169">
        <f t="shared" si="92"/>
        <v>-0.41240875912408759</v>
      </c>
      <c r="BO41" s="169">
        <f t="shared" si="92"/>
        <v>-0.35564853556485354</v>
      </c>
      <c r="BP41" s="307">
        <f t="shared" si="92"/>
        <v>-0.22448979591836735</v>
      </c>
      <c r="BQ41" s="307">
        <f t="shared" si="93"/>
        <v>-0.26570048309178745</v>
      </c>
      <c r="BR41" s="191">
        <f t="shared" si="93"/>
        <v>-0.245</v>
      </c>
      <c r="BS41" s="191">
        <f t="shared" si="94"/>
        <v>-6.6666666666666666E-2</v>
      </c>
      <c r="BT41" s="191">
        <f t="shared" si="95"/>
        <v>-0.20526315789473684</v>
      </c>
      <c r="BU41" s="191">
        <f t="shared" si="96"/>
        <v>-0.2</v>
      </c>
      <c r="BV41" s="191">
        <f t="shared" si="97"/>
        <v>-0.14569536423841059</v>
      </c>
      <c r="BW41" s="486">
        <f t="shared" si="97"/>
        <v>-1.3513513513513514E-2</v>
      </c>
      <c r="BX41" s="486">
        <f t="shared" si="97"/>
        <v>-1.2048192771084338E-2</v>
      </c>
      <c r="BY41" s="486">
        <f t="shared" si="97"/>
        <v>-3.5502958579881658E-2</v>
      </c>
      <c r="BZ41" s="486">
        <f t="shared" si="97"/>
        <v>3.1055900621118012E-2</v>
      </c>
      <c r="CA41" s="486">
        <f t="shared" si="97"/>
        <v>1.2987012987012988E-2</v>
      </c>
      <c r="CB41" s="486">
        <f t="shared" si="97"/>
        <v>-8.5526315789473686E-2</v>
      </c>
      <c r="CC41" s="76">
        <f>O41-C41</f>
        <v>19</v>
      </c>
      <c r="CD41" s="61">
        <f>P41-D41</f>
        <v>80</v>
      </c>
      <c r="CE41" s="62">
        <f>Q41-E41</f>
        <v>169</v>
      </c>
      <c r="CF41" s="62">
        <f>R41-F41</f>
        <v>146</v>
      </c>
      <c r="CG41" s="62">
        <f>S41-G41</f>
        <v>159</v>
      </c>
      <c r="CH41" s="62">
        <f>T41-H41</f>
        <v>146</v>
      </c>
      <c r="CI41" s="62">
        <f>U41-I41</f>
        <v>116</v>
      </c>
      <c r="CJ41" s="62">
        <f>V41-J41</f>
        <v>54</v>
      </c>
      <c r="CK41" s="62">
        <f>W41-K41</f>
        <v>75</v>
      </c>
      <c r="CL41" s="62">
        <f>X41-L41</f>
        <v>86</v>
      </c>
      <c r="CM41" s="62">
        <f>Y41-M41</f>
        <v>76</v>
      </c>
      <c r="CN41" s="62">
        <f>Z41-N41</f>
        <v>94</v>
      </c>
      <c r="CO41" s="62">
        <f>AA41-O41</f>
        <v>38</v>
      </c>
      <c r="CP41" s="62">
        <f>AB41-P41</f>
        <v>-51</v>
      </c>
      <c r="CQ41" s="62">
        <f>AC41-Q41</f>
        <v>-135</v>
      </c>
      <c r="CR41" s="62">
        <f>AD41-R41</f>
        <v>-119</v>
      </c>
      <c r="CS41" s="62">
        <f>AE41-S41</f>
        <v>-132</v>
      </c>
      <c r="CT41" s="62">
        <f>AF41-T41</f>
        <v>-113</v>
      </c>
      <c r="CU41" s="62">
        <f>AG41-U41</f>
        <v>-85</v>
      </c>
      <c r="CV41" s="320">
        <f>AH41-V41</f>
        <v>-44</v>
      </c>
      <c r="CW41" s="320">
        <f>AI41-W41</f>
        <v>-55</v>
      </c>
      <c r="CX41" s="340">
        <f>AJ41-X41</f>
        <v>-49</v>
      </c>
      <c r="CY41" s="425">
        <f>AK41-Y41</f>
        <v>-13</v>
      </c>
      <c r="CZ41" s="425">
        <f>AL41-Z41</f>
        <v>-39</v>
      </c>
      <c r="DA41" s="425">
        <f>AM41-AA41</f>
        <v>-30</v>
      </c>
      <c r="DB41" s="425">
        <f>AN41-AB41</f>
        <v>-22</v>
      </c>
      <c r="DC41" s="425">
        <f>AO41-AC41</f>
        <v>-2</v>
      </c>
      <c r="DD41" s="425">
        <f>AP41-AD41</f>
        <v>-2</v>
      </c>
      <c r="DE41" s="425">
        <f>AQ41-AE41</f>
        <v>-6</v>
      </c>
      <c r="DF41" s="425">
        <f>AR41-AF41</f>
        <v>5</v>
      </c>
      <c r="DG41" s="425">
        <f>AS41-AG41</f>
        <v>2</v>
      </c>
      <c r="DH41" s="425">
        <f>AT41-AH41</f>
        <v>-13</v>
      </c>
      <c r="DI41" s="346"/>
      <c r="DJ41" s="60">
        <f>IF(ISERROR(GETPIVOTDATA("VALUE",'CSS WK pvt'!$J$2,"DT_FILE",DJ$8,"COMMODITY",DJ$6,"TRIM_CAT",TRIM(B41),"TRIM_LINE",A37))=TRUE,0,GETPIVOTDATA("VALUE",'CSS WK pvt'!$J$2,"DT_FILE",DJ$8,"COMMODITY",DJ$6,"TRIM_CAT",TRIM(B41),"TRIM_LINE",A37))</f>
        <v>139</v>
      </c>
    </row>
    <row r="42" spans="1:114" s="56" customFormat="1" x14ac:dyDescent="0.25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0">
        <v>16</v>
      </c>
      <c r="M42" s="78">
        <v>18</v>
      </c>
      <c r="N42" s="217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17">
        <v>41</v>
      </c>
      <c r="V42" s="217">
        <v>32</v>
      </c>
      <c r="W42" s="217">
        <v>31</v>
      </c>
      <c r="X42" s="250">
        <v>31</v>
      </c>
      <c r="Y42" s="277">
        <v>28</v>
      </c>
      <c r="Z42" s="217">
        <v>26</v>
      </c>
      <c r="AA42" s="217">
        <v>23</v>
      </c>
      <c r="AB42" s="217">
        <v>19</v>
      </c>
      <c r="AC42" s="217">
        <v>19</v>
      </c>
      <c r="AD42" s="217">
        <v>22</v>
      </c>
      <c r="AE42" s="217">
        <v>28</v>
      </c>
      <c r="AF42" s="217">
        <v>27</v>
      </c>
      <c r="AG42" s="217">
        <v>27</v>
      </c>
      <c r="AH42" s="217">
        <v>30</v>
      </c>
      <c r="AI42" s="77">
        <v>27</v>
      </c>
      <c r="AJ42" s="357">
        <v>26</v>
      </c>
      <c r="AK42" s="58">
        <v>28</v>
      </c>
      <c r="AL42" s="59">
        <v>25</v>
      </c>
      <c r="AM42" s="59">
        <v>24</v>
      </c>
      <c r="AN42" s="228">
        <v>20</v>
      </c>
      <c r="AO42" s="228">
        <v>22</v>
      </c>
      <c r="AP42" s="228">
        <v>32</v>
      </c>
      <c r="AQ42" s="228">
        <v>33</v>
      </c>
      <c r="AR42" s="228">
        <v>34</v>
      </c>
      <c r="AS42" s="228">
        <v>33</v>
      </c>
      <c r="AT42" s="228">
        <v>29</v>
      </c>
      <c r="AU42" s="228"/>
      <c r="AV42" s="99"/>
      <c r="AW42" s="401">
        <f t="shared" si="91"/>
        <v>0</v>
      </c>
      <c r="AX42" s="169">
        <f t="shared" si="91"/>
        <v>0.5714285714285714</v>
      </c>
      <c r="AY42" s="169">
        <f t="shared" si="91"/>
        <v>2</v>
      </c>
      <c r="AZ42" s="169">
        <f t="shared" si="91"/>
        <v>2.2307692307692308</v>
      </c>
      <c r="BA42" s="169">
        <f t="shared" si="91"/>
        <v>2</v>
      </c>
      <c r="BB42" s="169">
        <f t="shared" si="91"/>
        <v>1.1578947368421053</v>
      </c>
      <c r="BC42" s="169">
        <f t="shared" si="91"/>
        <v>1.1578947368421053</v>
      </c>
      <c r="BD42" s="169">
        <f t="shared" si="91"/>
        <v>0.88235294117647056</v>
      </c>
      <c r="BE42" s="169">
        <f t="shared" si="91"/>
        <v>0.72222222222222221</v>
      </c>
      <c r="BF42" s="169">
        <f t="shared" si="91"/>
        <v>0.9375</v>
      </c>
      <c r="BG42" s="169">
        <f t="shared" si="92"/>
        <v>0.55555555555555558</v>
      </c>
      <c r="BH42" s="169">
        <f t="shared" si="92"/>
        <v>1.3636363636363635</v>
      </c>
      <c r="BI42" s="169">
        <f t="shared" si="92"/>
        <v>0.6428571428571429</v>
      </c>
      <c r="BJ42" s="169">
        <f t="shared" si="92"/>
        <v>-0.13636363636363635</v>
      </c>
      <c r="BK42" s="169">
        <f t="shared" si="92"/>
        <v>-0.54761904761904767</v>
      </c>
      <c r="BL42" s="169">
        <f t="shared" si="92"/>
        <v>-0.47619047619047616</v>
      </c>
      <c r="BM42" s="169">
        <f t="shared" si="92"/>
        <v>-0.37777777777777777</v>
      </c>
      <c r="BN42" s="169">
        <f t="shared" si="92"/>
        <v>-0.34146341463414637</v>
      </c>
      <c r="BO42" s="169">
        <f t="shared" si="92"/>
        <v>-0.34146341463414637</v>
      </c>
      <c r="BP42" s="307">
        <f t="shared" si="92"/>
        <v>-6.25E-2</v>
      </c>
      <c r="BQ42" s="307">
        <f t="shared" si="93"/>
        <v>-0.12903225806451613</v>
      </c>
      <c r="BR42" s="191">
        <f t="shared" si="93"/>
        <v>-0.16129032258064516</v>
      </c>
      <c r="BS42" s="191">
        <f t="shared" si="94"/>
        <v>0</v>
      </c>
      <c r="BT42" s="191">
        <f t="shared" si="95"/>
        <v>-3.8461538461538464E-2</v>
      </c>
      <c r="BU42" s="191">
        <f t="shared" si="96"/>
        <v>4.3478260869565216E-2</v>
      </c>
      <c r="BV42" s="191">
        <f t="shared" si="97"/>
        <v>5.2631578947368418E-2</v>
      </c>
      <c r="BW42" s="486">
        <f t="shared" si="97"/>
        <v>0.15789473684210525</v>
      </c>
      <c r="BX42" s="486">
        <f t="shared" si="97"/>
        <v>0.45454545454545453</v>
      </c>
      <c r="BY42" s="486">
        <f t="shared" si="97"/>
        <v>0.17857142857142858</v>
      </c>
      <c r="BZ42" s="486">
        <f t="shared" si="97"/>
        <v>0.25925925925925924</v>
      </c>
      <c r="CA42" s="486">
        <f t="shared" si="97"/>
        <v>0.22222222222222221</v>
      </c>
      <c r="CB42" s="486">
        <f t="shared" si="97"/>
        <v>-3.3333333333333333E-2</v>
      </c>
      <c r="CC42" s="76">
        <f>O42-C42</f>
        <v>0</v>
      </c>
      <c r="CD42" s="61">
        <f>P42-D42</f>
        <v>8</v>
      </c>
      <c r="CE42" s="62">
        <f>Q42-E42</f>
        <v>28</v>
      </c>
      <c r="CF42" s="62">
        <f>R42-F42</f>
        <v>29</v>
      </c>
      <c r="CG42" s="62">
        <f>S42-G42</f>
        <v>30</v>
      </c>
      <c r="CH42" s="62">
        <f>T42-H42</f>
        <v>22</v>
      </c>
      <c r="CI42" s="62">
        <f>U42-I42</f>
        <v>22</v>
      </c>
      <c r="CJ42" s="62">
        <f>V42-J42</f>
        <v>15</v>
      </c>
      <c r="CK42" s="62">
        <f>W42-K42</f>
        <v>13</v>
      </c>
      <c r="CL42" s="62">
        <f>X42-L42</f>
        <v>15</v>
      </c>
      <c r="CM42" s="62">
        <f>Y42-M42</f>
        <v>10</v>
      </c>
      <c r="CN42" s="62">
        <f>Z42-N42</f>
        <v>15</v>
      </c>
      <c r="CO42" s="62">
        <f>AA42-O42</f>
        <v>9</v>
      </c>
      <c r="CP42" s="62">
        <f>AB42-P42</f>
        <v>-3</v>
      </c>
      <c r="CQ42" s="62">
        <f>AC42-Q42</f>
        <v>-23</v>
      </c>
      <c r="CR42" s="62">
        <f>AD42-R42</f>
        <v>-20</v>
      </c>
      <c r="CS42" s="62">
        <f>AE42-S42</f>
        <v>-17</v>
      </c>
      <c r="CT42" s="62">
        <f>AF42-T42</f>
        <v>-14</v>
      </c>
      <c r="CU42" s="62">
        <f>AG42-U42</f>
        <v>-14</v>
      </c>
      <c r="CV42" s="320">
        <f>AH42-V42</f>
        <v>-2</v>
      </c>
      <c r="CW42" s="320">
        <f>AI42-W42</f>
        <v>-4</v>
      </c>
      <c r="CX42" s="340">
        <f>AJ42-X42</f>
        <v>-5</v>
      </c>
      <c r="CY42" s="425">
        <f>AK42-Y42</f>
        <v>0</v>
      </c>
      <c r="CZ42" s="425">
        <f>AL42-Z42</f>
        <v>-1</v>
      </c>
      <c r="DA42" s="425">
        <f>AM42-AA42</f>
        <v>1</v>
      </c>
      <c r="DB42" s="425">
        <f>AN42-AB42</f>
        <v>1</v>
      </c>
      <c r="DC42" s="425">
        <f>AO42-AC42</f>
        <v>3</v>
      </c>
      <c r="DD42" s="425">
        <f>AP42-AD42</f>
        <v>10</v>
      </c>
      <c r="DE42" s="425">
        <f>AQ42-AE42</f>
        <v>5</v>
      </c>
      <c r="DF42" s="425">
        <f>AR42-AF42</f>
        <v>7</v>
      </c>
      <c r="DG42" s="425">
        <f>AS42-AG42</f>
        <v>6</v>
      </c>
      <c r="DH42" s="425">
        <f>AT42-AH42</f>
        <v>-1</v>
      </c>
      <c r="DI42" s="346"/>
      <c r="DJ42" s="60">
        <f>IF(ISERROR(GETPIVOTDATA("VALUE",'CSS WK pvt'!$J$2,"DT_FILE",DJ$8,"COMMODITY",DJ$6,"TRIM_CAT",TRIM(B42),"TRIM_LINE",A37))=TRUE,0,GETPIVOTDATA("VALUE",'CSS WK pvt'!$J$2,"DT_FILE",DJ$8,"COMMODITY",DJ$6,"TRIM_CAT",TRIM(B42),"TRIM_LINE",A37))</f>
        <v>29</v>
      </c>
    </row>
    <row r="43" spans="1:114" s="69" customFormat="1" ht="15.75" thickBot="1" x14ac:dyDescent="0.3">
      <c r="A43" s="140"/>
      <c r="B43" s="63" t="s">
        <v>35</v>
      </c>
      <c r="C43" s="64">
        <f>SUM(C38:C42)</f>
        <v>17637</v>
      </c>
      <c r="D43" s="65">
        <f t="shared" ref="D43:DJ43" si="98">SUM(D38:D42)</f>
        <v>19532</v>
      </c>
      <c r="E43" s="65">
        <f t="shared" si="98"/>
        <v>20715</v>
      </c>
      <c r="F43" s="65">
        <f t="shared" si="98"/>
        <v>22907</v>
      </c>
      <c r="G43" s="65">
        <f t="shared" si="98"/>
        <v>23742</v>
      </c>
      <c r="H43" s="65">
        <f t="shared" si="98"/>
        <v>24078</v>
      </c>
      <c r="I43" s="65">
        <f t="shared" si="98"/>
        <v>24109</v>
      </c>
      <c r="J43" s="65">
        <f t="shared" si="98"/>
        <v>23293</v>
      </c>
      <c r="K43" s="65">
        <f t="shared" si="98"/>
        <v>23215</v>
      </c>
      <c r="L43" s="248">
        <f t="shared" si="98"/>
        <v>23040</v>
      </c>
      <c r="M43" s="66">
        <f t="shared" si="98"/>
        <v>23067</v>
      </c>
      <c r="N43" s="215">
        <f t="shared" si="98"/>
        <v>21254</v>
      </c>
      <c r="O43" s="65">
        <f t="shared" si="98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15">
        <v>36008</v>
      </c>
      <c r="V43" s="215">
        <v>35156</v>
      </c>
      <c r="W43" s="215">
        <v>35070</v>
      </c>
      <c r="X43" s="248">
        <v>34854</v>
      </c>
      <c r="Y43" s="275">
        <v>32408</v>
      </c>
      <c r="Z43" s="215">
        <v>31982</v>
      </c>
      <c r="AA43" s="215">
        <v>31044</v>
      </c>
      <c r="AB43" s="215">
        <v>33394</v>
      </c>
      <c r="AC43" s="215">
        <v>34813</v>
      </c>
      <c r="AD43" s="215">
        <v>34407</v>
      </c>
      <c r="AE43" s="215">
        <v>33229</v>
      </c>
      <c r="AF43" s="215">
        <v>31696</v>
      </c>
      <c r="AG43" s="215">
        <v>30512</v>
      </c>
      <c r="AH43" s="215">
        <v>29862</v>
      </c>
      <c r="AI43" s="65">
        <v>29433</v>
      </c>
      <c r="AJ43" s="355">
        <v>29346</v>
      </c>
      <c r="AK43" s="64">
        <v>28328</v>
      </c>
      <c r="AL43" s="65">
        <v>27161</v>
      </c>
      <c r="AM43" s="65">
        <v>26893</v>
      </c>
      <c r="AN43" s="275">
        <v>28143</v>
      </c>
      <c r="AO43" s="275">
        <v>30526</v>
      </c>
      <c r="AP43" s="275">
        <v>32655</v>
      </c>
      <c r="AQ43" s="275">
        <v>32112</v>
      </c>
      <c r="AR43" s="275">
        <v>30506</v>
      </c>
      <c r="AS43" s="275">
        <v>29765</v>
      </c>
      <c r="AT43" s="275">
        <v>26608</v>
      </c>
      <c r="AU43" s="275"/>
      <c r="AV43" s="355"/>
      <c r="AW43" s="170">
        <f t="shared" si="91"/>
        <v>0.32409139876396215</v>
      </c>
      <c r="AX43" s="173">
        <f t="shared" si="91"/>
        <v>0.48448699569936515</v>
      </c>
      <c r="AY43" s="174">
        <f t="shared" si="91"/>
        <v>0.62109582428192134</v>
      </c>
      <c r="AZ43" s="174">
        <f t="shared" si="91"/>
        <v>0.52001571572008554</v>
      </c>
      <c r="BA43" s="174">
        <f t="shared" si="91"/>
        <v>0.51284643248252038</v>
      </c>
      <c r="BB43" s="174">
        <f t="shared" si="91"/>
        <v>0.54767837860287394</v>
      </c>
      <c r="BC43" s="174">
        <f t="shared" si="91"/>
        <v>0.49355012650877267</v>
      </c>
      <c r="BD43" s="174">
        <f t="shared" si="91"/>
        <v>0.50929463787403939</v>
      </c>
      <c r="BE43" s="174">
        <f t="shared" si="91"/>
        <v>0.51066121042429469</v>
      </c>
      <c r="BF43" s="174">
        <f t="shared" si="91"/>
        <v>0.51276041666666672</v>
      </c>
      <c r="BG43" s="174">
        <f t="shared" si="92"/>
        <v>0.40495079550873542</v>
      </c>
      <c r="BH43" s="174">
        <f t="shared" si="92"/>
        <v>0.50475204667356732</v>
      </c>
      <c r="BI43" s="174">
        <f t="shared" si="92"/>
        <v>0.32933670192266518</v>
      </c>
      <c r="BJ43" s="174">
        <f t="shared" si="92"/>
        <v>0.15171581307121917</v>
      </c>
      <c r="BK43" s="174">
        <f t="shared" si="92"/>
        <v>3.6687412524939698E-2</v>
      </c>
      <c r="BL43" s="174">
        <f t="shared" si="92"/>
        <v>-1.1832620121198196E-2</v>
      </c>
      <c r="BM43" s="174">
        <f t="shared" si="92"/>
        <v>-7.4864970209922596E-2</v>
      </c>
      <c r="BN43" s="174">
        <f t="shared" si="92"/>
        <v>-0.14944317724406278</v>
      </c>
      <c r="BO43" s="174">
        <f t="shared" si="92"/>
        <v>-0.1526327482781604</v>
      </c>
      <c r="BP43" s="308">
        <f t="shared" si="92"/>
        <v>-0.15058595972238026</v>
      </c>
      <c r="BQ43" s="308">
        <f t="shared" si="93"/>
        <v>-0.16073567151411464</v>
      </c>
      <c r="BR43" s="174">
        <f t="shared" si="93"/>
        <v>-0.15803064210707524</v>
      </c>
      <c r="BS43" s="174">
        <f t="shared" si="94"/>
        <v>-0.12589484078005431</v>
      </c>
      <c r="BT43" s="174">
        <f t="shared" si="95"/>
        <v>-0.15074104183603276</v>
      </c>
      <c r="BU43" s="174">
        <f t="shared" si="96"/>
        <v>-0.13371343898982091</v>
      </c>
      <c r="BV43" s="174">
        <f t="shared" si="97"/>
        <v>-0.15724381625441697</v>
      </c>
      <c r="BW43" s="485">
        <f t="shared" si="97"/>
        <v>-0.12314365323298768</v>
      </c>
      <c r="BX43" s="485">
        <f t="shared" si="97"/>
        <v>-5.0919870956491413E-2</v>
      </c>
      <c r="BY43" s="485">
        <f t="shared" si="97"/>
        <v>-3.3615215624905957E-2</v>
      </c>
      <c r="BZ43" s="485">
        <f t="shared" si="97"/>
        <v>-3.7544169611307424E-2</v>
      </c>
      <c r="CA43" s="485">
        <f t="shared" si="97"/>
        <v>-2.4482170949134768E-2</v>
      </c>
      <c r="CB43" s="485">
        <f t="shared" si="97"/>
        <v>-0.10896791909450138</v>
      </c>
      <c r="CC43" s="64">
        <f>SUM(CC38:CC42)</f>
        <v>5716</v>
      </c>
      <c r="CD43" s="67">
        <f t="shared" ref="CD43:CF43" si="99">SUM(CD38:CD42)</f>
        <v>9463</v>
      </c>
      <c r="CE43" s="68">
        <f t="shared" si="99"/>
        <v>12866</v>
      </c>
      <c r="CF43" s="68">
        <f t="shared" si="99"/>
        <v>11912</v>
      </c>
      <c r="CG43" s="68">
        <f t="shared" ref="CG43:CH43" si="100">SUM(CG38:CG42)</f>
        <v>12176</v>
      </c>
      <c r="CH43" s="68">
        <f t="shared" si="100"/>
        <v>13187</v>
      </c>
      <c r="CI43" s="68">
        <f t="shared" ref="CI43:CJ43" si="101">SUM(CI38:CI42)</f>
        <v>11899</v>
      </c>
      <c r="CJ43" s="68">
        <f t="shared" si="101"/>
        <v>11863</v>
      </c>
      <c r="CK43" s="68">
        <f t="shared" ref="CK43:CL43" si="102">SUM(CK38:CK42)</f>
        <v>11855</v>
      </c>
      <c r="CL43" s="68">
        <f t="shared" si="102"/>
        <v>11814</v>
      </c>
      <c r="CM43" s="68">
        <f t="shared" ref="CM43:CN43" si="103">SUM(CM38:CM42)</f>
        <v>9341</v>
      </c>
      <c r="CN43" s="68">
        <f t="shared" si="103"/>
        <v>10728</v>
      </c>
      <c r="CO43" s="68">
        <f t="shared" ref="CO43:CP43" si="104">SUM(CO38:CO42)</f>
        <v>7691</v>
      </c>
      <c r="CP43" s="68">
        <f t="shared" si="104"/>
        <v>4399</v>
      </c>
      <c r="CQ43" s="68">
        <f t="shared" ref="CQ43:CR43" si="105">SUM(CQ38:CQ42)</f>
        <v>1232</v>
      </c>
      <c r="CR43" s="68">
        <f t="shared" si="105"/>
        <v>-412</v>
      </c>
      <c r="CS43" s="68">
        <f t="shared" ref="CS43:CT43" si="106">SUM(CS38:CS42)</f>
        <v>-2689</v>
      </c>
      <c r="CT43" s="68">
        <f t="shared" si="106"/>
        <v>-5569</v>
      </c>
      <c r="CU43" s="68">
        <f t="shared" ref="CU43:CV43" si="107">SUM(CU38:CU42)</f>
        <v>-5496</v>
      </c>
      <c r="CV43" s="321">
        <f t="shared" si="107"/>
        <v>-5294</v>
      </c>
      <c r="CW43" s="321">
        <f t="shared" ref="CW43:DC43" si="108">SUM(CW38:CW42)</f>
        <v>-5637</v>
      </c>
      <c r="CX43" s="321">
        <f t="shared" si="108"/>
        <v>-5508</v>
      </c>
      <c r="CY43" s="68">
        <f t="shared" si="108"/>
        <v>-4080</v>
      </c>
      <c r="CZ43" s="68">
        <f t="shared" si="108"/>
        <v>-4821</v>
      </c>
      <c r="DA43" s="68">
        <f t="shared" si="108"/>
        <v>-4151</v>
      </c>
      <c r="DB43" s="68">
        <f t="shared" si="108"/>
        <v>-5251</v>
      </c>
      <c r="DC43" s="68">
        <f t="shared" si="108"/>
        <v>-4287</v>
      </c>
      <c r="DD43" s="68">
        <f t="shared" ref="DD43:DE43" si="109">SUM(DD38:DD42)</f>
        <v>-1752</v>
      </c>
      <c r="DE43" s="68">
        <f t="shared" si="109"/>
        <v>-1117</v>
      </c>
      <c r="DF43" s="68">
        <f t="shared" ref="DF43:DG43" si="110">SUM(DF38:DF42)</f>
        <v>-1190</v>
      </c>
      <c r="DG43" s="68">
        <f t="shared" si="110"/>
        <v>-747</v>
      </c>
      <c r="DH43" s="68">
        <f t="shared" ref="DH43" si="111">SUM(DH38:DH42)</f>
        <v>-3254</v>
      </c>
      <c r="DI43" s="347"/>
      <c r="DJ43" s="66">
        <f t="shared" si="98"/>
        <v>26608</v>
      </c>
    </row>
    <row r="44" spans="1:114" s="37" customFormat="1" x14ac:dyDescent="0.2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280"/>
      <c r="AO44" s="280"/>
      <c r="AP44" s="280"/>
      <c r="AQ44" s="280"/>
      <c r="AR44" s="280"/>
      <c r="AS44" s="280"/>
      <c r="AT44" s="280"/>
      <c r="AU44" s="280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189"/>
      <c r="BS44" s="189"/>
      <c r="BT44" s="189"/>
      <c r="BU44" s="189"/>
      <c r="BV44" s="189"/>
      <c r="BW44" s="489"/>
      <c r="BX44" s="489"/>
      <c r="BY44" s="489"/>
      <c r="BZ44" s="489"/>
      <c r="CA44" s="489"/>
      <c r="CB44" s="489"/>
      <c r="CC44" s="86"/>
      <c r="CD44" s="89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325"/>
      <c r="CW44" s="325"/>
      <c r="CX44" s="325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348"/>
      <c r="DJ44" s="88"/>
    </row>
    <row r="45" spans="1:114" s="37" customFormat="1" x14ac:dyDescent="0.25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56">
        <v>2963298.5</v>
      </c>
      <c r="M45" s="41">
        <v>5066087.45</v>
      </c>
      <c r="N45" s="221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1">
        <v>2052523</v>
      </c>
      <c r="V45" s="221">
        <v>2180959</v>
      </c>
      <c r="W45" s="221">
        <v>2408703</v>
      </c>
      <c r="X45" s="256">
        <v>4307600</v>
      </c>
      <c r="Y45" s="281">
        <v>6102051</v>
      </c>
      <c r="Z45" s="221">
        <v>9519342</v>
      </c>
      <c r="AA45" s="221">
        <v>10120191</v>
      </c>
      <c r="AB45" s="221">
        <v>8621679</v>
      </c>
      <c r="AC45" s="221">
        <v>5823949</v>
      </c>
      <c r="AD45" s="221">
        <v>4175415</v>
      </c>
      <c r="AE45" s="221">
        <v>2273716</v>
      </c>
      <c r="AF45" s="221">
        <v>1726974</v>
      </c>
      <c r="AG45" s="221">
        <v>1761633</v>
      </c>
      <c r="AH45" s="221">
        <v>1824048</v>
      </c>
      <c r="AI45" s="40">
        <v>2275043</v>
      </c>
      <c r="AJ45" s="361">
        <v>3397618</v>
      </c>
      <c r="AK45" s="417">
        <v>6894930</v>
      </c>
      <c r="AL45" s="475">
        <v>8361659</v>
      </c>
      <c r="AM45" s="475">
        <v>10582660</v>
      </c>
      <c r="AN45" s="378">
        <v>8462190</v>
      </c>
      <c r="AO45" s="378">
        <v>5557906</v>
      </c>
      <c r="AP45" s="378">
        <v>3601889</v>
      </c>
      <c r="AQ45" s="378">
        <v>2517828</v>
      </c>
      <c r="AR45" s="378">
        <v>2011456</v>
      </c>
      <c r="AS45" s="378">
        <v>1932522</v>
      </c>
      <c r="AT45" s="378">
        <v>2038703</v>
      </c>
      <c r="AU45" s="378"/>
      <c r="AV45" s="384"/>
      <c r="AW45" s="401">
        <f t="shared" ref="AW45:BF50" si="112">IF(ISERROR((O45-C45)/C45)=TRUE,0,(O45-C45)/C45)</f>
        <v>0.11148218366829643</v>
      </c>
      <c r="AX45" s="169">
        <f t="shared" si="112"/>
        <v>-6.739099616121012E-3</v>
      </c>
      <c r="AY45" s="169">
        <f t="shared" si="112"/>
        <v>0.19929771413478214</v>
      </c>
      <c r="AZ45" s="169">
        <f t="shared" si="112"/>
        <v>0.75711521320192454</v>
      </c>
      <c r="BA45" s="169">
        <f t="shared" si="112"/>
        <v>-5.0136256500953442E-2</v>
      </c>
      <c r="BB45" s="169">
        <f t="shared" si="112"/>
        <v>0.18660673115079254</v>
      </c>
      <c r="BC45" s="169">
        <f t="shared" si="112"/>
        <v>0.21291087168673098</v>
      </c>
      <c r="BD45" s="169">
        <f t="shared" si="112"/>
        <v>0.31103531916799065</v>
      </c>
      <c r="BE45" s="169">
        <f t="shared" si="112"/>
        <v>4.8421468230716691E-2</v>
      </c>
      <c r="BF45" s="169">
        <f t="shared" si="112"/>
        <v>0.4536503831794198</v>
      </c>
      <c r="BG45" s="169">
        <f t="shared" ref="BG45:BP50" si="113">IF(ISERROR((Y45-M45)/M45)=TRUE,0,(Y45-M45)/M45)</f>
        <v>0.20448986722485413</v>
      </c>
      <c r="BH45" s="169">
        <f t="shared" si="113"/>
        <v>0.26598602695283297</v>
      </c>
      <c r="BI45" s="169">
        <f t="shared" si="113"/>
        <v>0.26445071055684827</v>
      </c>
      <c r="BJ45" s="169">
        <f t="shared" si="113"/>
        <v>0.14062549404800728</v>
      </c>
      <c r="BK45" s="169">
        <f t="shared" si="113"/>
        <v>-6.4976513430002505E-2</v>
      </c>
      <c r="BL45" s="169">
        <f t="shared" si="113"/>
        <v>-0.22783943763449052</v>
      </c>
      <c r="BM45" s="169">
        <f t="shared" si="113"/>
        <v>-5.7523139992290126E-2</v>
      </c>
      <c r="BN45" s="169">
        <f t="shared" si="113"/>
        <v>-0.17927834336241466</v>
      </c>
      <c r="BO45" s="169">
        <f t="shared" si="113"/>
        <v>-0.14172313781623885</v>
      </c>
      <c r="BP45" s="307">
        <f t="shared" si="113"/>
        <v>-0.16364865180867683</v>
      </c>
      <c r="BQ45" s="307">
        <f t="shared" ref="BQ45:BR50" si="114">IF(ISERROR((AI45-W45)/W45)=TRUE,0,(AI45-W45)/W45)</f>
        <v>-5.5490444442507024E-2</v>
      </c>
      <c r="BR45" s="191">
        <f t="shared" si="114"/>
        <v>-0.2112503482217476</v>
      </c>
      <c r="BS45" s="191">
        <f t="shared" ref="BS45:BS50" si="115">IF(ISERROR((AK45-Y45)/Y45)=TRUE,0,(AK45-Y45)/Y45)</f>
        <v>0.12993647545718645</v>
      </c>
      <c r="BT45" s="191">
        <f t="shared" ref="BT45:BT50" si="116">IF(ISERROR((AL45-Z45)/Z45)=TRUE,0,(AL45-Z45)/Z45)</f>
        <v>-0.12161376279999185</v>
      </c>
      <c r="BU45" s="191">
        <f t="shared" ref="BU45:BU50" si="117">IF(ISERROR((AM45-AA45)/AA45)=TRUE,0,(AM45-AA45)/AA45)</f>
        <v>4.5697655311050946E-2</v>
      </c>
      <c r="BV45" s="191">
        <f t="shared" ref="BV45:CB50" si="118">IF(ISERROR((AN45-AB45)/AB45)=TRUE,0,(AN45-AB45)/AB45)</f>
        <v>-1.8498601026551788E-2</v>
      </c>
      <c r="BW45" s="486">
        <f t="shared" si="118"/>
        <v>-4.5680860186103962E-2</v>
      </c>
      <c r="BX45" s="486">
        <f t="shared" si="118"/>
        <v>-0.13735784347184651</v>
      </c>
      <c r="BY45" s="486">
        <f t="shared" si="118"/>
        <v>0.10736257298624806</v>
      </c>
      <c r="BZ45" s="486">
        <f t="shared" si="118"/>
        <v>0.16472859464010459</v>
      </c>
      <c r="CA45" s="486">
        <f t="shared" si="118"/>
        <v>9.7006016576664952E-2</v>
      </c>
      <c r="CB45" s="486">
        <f t="shared" si="118"/>
        <v>0.11768056542371692</v>
      </c>
      <c r="CC45" s="39">
        <f>O45-C45</f>
        <v>802767.46999999974</v>
      </c>
      <c r="CD45" s="61">
        <f>P45-D45</f>
        <v>-51284.639999999665</v>
      </c>
      <c r="CE45" s="62">
        <f>Q45-E45</f>
        <v>1035071.5099999998</v>
      </c>
      <c r="CF45" s="62">
        <f>R45-F45</f>
        <v>2329988.4300000002</v>
      </c>
      <c r="CG45" s="62">
        <f>S45-G45</f>
        <v>-127337.43999999994</v>
      </c>
      <c r="CH45" s="62">
        <f>T45-H45</f>
        <v>330910.3899999999</v>
      </c>
      <c r="CI45" s="62">
        <f>U45-I45</f>
        <v>360293.95999999996</v>
      </c>
      <c r="CJ45" s="62">
        <f>V45-J45</f>
        <v>517419.53</v>
      </c>
      <c r="CK45" s="62">
        <f>W45-K45</f>
        <v>111246.22999999998</v>
      </c>
      <c r="CL45" s="62">
        <f>X45-L45</f>
        <v>1344301.5</v>
      </c>
      <c r="CM45" s="62">
        <f>Y45-M45</f>
        <v>1035963.5499999998</v>
      </c>
      <c r="CN45" s="62">
        <f>Z45-N45</f>
        <v>2000031.5199999996</v>
      </c>
      <c r="CO45" s="62">
        <f>AA45-O45</f>
        <v>2116564.67</v>
      </c>
      <c r="CP45" s="62">
        <f>AB45-P45</f>
        <v>1062950</v>
      </c>
      <c r="CQ45" s="62">
        <f>AC45-Q45</f>
        <v>-404717</v>
      </c>
      <c r="CR45" s="62">
        <f>AD45-R45</f>
        <v>-1232029</v>
      </c>
      <c r="CS45" s="62">
        <f>AE45-S45</f>
        <v>-138774</v>
      </c>
      <c r="CT45" s="62">
        <f>AF45-T45</f>
        <v>-377240</v>
      </c>
      <c r="CU45" s="62">
        <f>AG45-U45</f>
        <v>-290890</v>
      </c>
      <c r="CV45" s="320">
        <f>AH45-V45</f>
        <v>-356911</v>
      </c>
      <c r="CW45" s="320">
        <f>AI45-W45</f>
        <v>-133660</v>
      </c>
      <c r="CX45" s="341">
        <f>AJ45-X45</f>
        <v>-909982</v>
      </c>
      <c r="CY45" s="426">
        <f>AK45-Y45</f>
        <v>792879</v>
      </c>
      <c r="CZ45" s="426">
        <f>AL45-Z45</f>
        <v>-1157683</v>
      </c>
      <c r="DA45" s="426">
        <f>AM45-AA45</f>
        <v>462469</v>
      </c>
      <c r="DB45" s="426">
        <f>AN45-AB45</f>
        <v>-159489</v>
      </c>
      <c r="DC45" s="426">
        <f>AO45-AC45</f>
        <v>-266043</v>
      </c>
      <c r="DD45" s="426">
        <f>AP45-AD45</f>
        <v>-573526</v>
      </c>
      <c r="DE45" s="426">
        <f>AQ45-AE45</f>
        <v>244112</v>
      </c>
      <c r="DF45" s="426">
        <f>AR45-AF45</f>
        <v>284482</v>
      </c>
      <c r="DG45" s="426">
        <f>AS45-AG45</f>
        <v>170889</v>
      </c>
      <c r="DH45" s="426">
        <f>AT45-AH45</f>
        <v>214655</v>
      </c>
      <c r="DI45" s="348"/>
      <c r="DJ45" s="60">
        <f>IF(ISERROR(GETPIVOTDATA("VALUE",'CSS WK pvt'!$J$2,"DT_FILE",DJ$8,"COMMODITY",DJ$6,"TRIM_CAT",TRIM(B45),"TRIM_LINE",A44))=TRUE,0,GETPIVOTDATA("VALUE",'CSS WK pvt'!$J$2,"DT_FILE",DJ$8,"COMMODITY",DJ$6,"TRIM_CAT",TRIM(B45),"TRIM_LINE",A44))</f>
        <v>2038703</v>
      </c>
    </row>
    <row r="46" spans="1:114" s="37" customFormat="1" x14ac:dyDescent="0.25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56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1">
        <v>250403</v>
      </c>
      <c r="V46" s="221">
        <v>289064</v>
      </c>
      <c r="W46" s="221">
        <v>274495</v>
      </c>
      <c r="X46" s="256">
        <v>501718</v>
      </c>
      <c r="Y46" s="281">
        <v>721352</v>
      </c>
      <c r="Z46" s="221">
        <v>1180823</v>
      </c>
      <c r="AA46" s="221">
        <v>1269200</v>
      </c>
      <c r="AB46" s="221">
        <v>1065686</v>
      </c>
      <c r="AC46" s="221">
        <v>801613</v>
      </c>
      <c r="AD46" s="221">
        <v>560845</v>
      </c>
      <c r="AE46" s="221">
        <v>503660</v>
      </c>
      <c r="AF46" s="221">
        <v>336832</v>
      </c>
      <c r="AG46" s="221">
        <v>305483</v>
      </c>
      <c r="AH46" s="221">
        <v>305216</v>
      </c>
      <c r="AI46" s="40">
        <v>377932</v>
      </c>
      <c r="AJ46" s="361">
        <v>602798</v>
      </c>
      <c r="AK46" s="417">
        <v>1252580</v>
      </c>
      <c r="AL46" s="475">
        <v>1487859</v>
      </c>
      <c r="AM46" s="475">
        <v>2072339</v>
      </c>
      <c r="AN46" s="378">
        <v>1664315</v>
      </c>
      <c r="AO46" s="378">
        <v>1045561</v>
      </c>
      <c r="AP46" s="378">
        <v>745715</v>
      </c>
      <c r="AQ46" s="378">
        <v>490268</v>
      </c>
      <c r="AR46" s="378">
        <v>376412</v>
      </c>
      <c r="AS46" s="378">
        <v>380441</v>
      </c>
      <c r="AT46" s="378">
        <v>334285</v>
      </c>
      <c r="AU46" s="378"/>
      <c r="AV46" s="384"/>
      <c r="AW46" s="401">
        <f t="shared" si="112"/>
        <v>-0.42416277389031803</v>
      </c>
      <c r="AX46" s="169">
        <f t="shared" si="112"/>
        <v>-0.48452886625590258</v>
      </c>
      <c r="AY46" s="169">
        <f t="shared" si="112"/>
        <v>-0.35492736796423346</v>
      </c>
      <c r="AZ46" s="169">
        <f t="shared" si="112"/>
        <v>0.10398960212725659</v>
      </c>
      <c r="BA46" s="169">
        <f t="shared" si="112"/>
        <v>-0.24776599626699905</v>
      </c>
      <c r="BB46" s="169">
        <f t="shared" si="112"/>
        <v>-0.12746802154070117</v>
      </c>
      <c r="BC46" s="169">
        <f t="shared" si="112"/>
        <v>-0.13627672258472032</v>
      </c>
      <c r="BD46" s="169">
        <f t="shared" si="112"/>
        <v>-6.6880765275016005E-2</v>
      </c>
      <c r="BE46" s="169">
        <f t="shared" si="112"/>
        <v>-0.41990143723991646</v>
      </c>
      <c r="BF46" s="169">
        <f t="shared" si="112"/>
        <v>-0.21378152519940385</v>
      </c>
      <c r="BG46" s="169">
        <f t="shared" si="113"/>
        <v>-0.33346677820891563</v>
      </c>
      <c r="BH46" s="169">
        <f t="shared" si="113"/>
        <v>0.10602878760390666</v>
      </c>
      <c r="BI46" s="169">
        <f t="shared" si="113"/>
        <v>0.26989867285182967</v>
      </c>
      <c r="BJ46" s="169">
        <f t="shared" si="113"/>
        <v>0.20997146759647711</v>
      </c>
      <c r="BK46" s="169">
        <f t="shared" si="113"/>
        <v>7.9923264182182902E-2</v>
      </c>
      <c r="BL46" s="169">
        <f t="shared" si="113"/>
        <v>-0.15397785554818078</v>
      </c>
      <c r="BM46" s="169">
        <f t="shared" si="113"/>
        <v>0.52656161439816207</v>
      </c>
      <c r="BN46" s="169">
        <f t="shared" si="113"/>
        <v>0.27078601664541346</v>
      </c>
      <c r="BO46" s="169">
        <f t="shared" si="113"/>
        <v>0.21996541574981129</v>
      </c>
      <c r="BP46" s="307">
        <f t="shared" si="113"/>
        <v>5.5876899233387761E-2</v>
      </c>
      <c r="BQ46" s="307">
        <f t="shared" si="114"/>
        <v>0.37682653600247729</v>
      </c>
      <c r="BR46" s="191">
        <f t="shared" si="114"/>
        <v>0.20146775678767753</v>
      </c>
      <c r="BS46" s="191">
        <f t="shared" si="115"/>
        <v>0.73643380762789867</v>
      </c>
      <c r="BT46" s="191">
        <f t="shared" si="116"/>
        <v>0.26001864801075181</v>
      </c>
      <c r="BU46" s="191">
        <f t="shared" si="117"/>
        <v>0.63279152221872048</v>
      </c>
      <c r="BV46" s="191">
        <f t="shared" si="118"/>
        <v>0.56173112905677658</v>
      </c>
      <c r="BW46" s="486">
        <f t="shared" si="118"/>
        <v>0.30432141195314949</v>
      </c>
      <c r="BX46" s="486">
        <f t="shared" si="118"/>
        <v>0.32962761547308078</v>
      </c>
      <c r="BY46" s="486">
        <f t="shared" si="118"/>
        <v>-2.6589365842036295E-2</v>
      </c>
      <c r="BZ46" s="486">
        <f t="shared" si="118"/>
        <v>0.11750665019950599</v>
      </c>
      <c r="CA46" s="486">
        <f t="shared" si="118"/>
        <v>0.24537535640281127</v>
      </c>
      <c r="CB46" s="486">
        <f t="shared" si="118"/>
        <v>9.5240747536171108E-2</v>
      </c>
      <c r="CC46" s="39">
        <f>O46-C46</f>
        <v>-736196.6</v>
      </c>
      <c r="CD46" s="61">
        <f>P46-D46</f>
        <v>-827883.89999999991</v>
      </c>
      <c r="CE46" s="62">
        <f>Q46-E46</f>
        <v>-408415.98</v>
      </c>
      <c r="CF46" s="62">
        <f>R46-F46</f>
        <v>62443.329999999958</v>
      </c>
      <c r="CG46" s="62">
        <f>S46-G46</f>
        <v>-108670.54999999999</v>
      </c>
      <c r="CH46" s="62">
        <f>T46-H46</f>
        <v>-38722.270000000019</v>
      </c>
      <c r="CI46" s="62">
        <f>U46-I46</f>
        <v>-39508.140000000014</v>
      </c>
      <c r="CJ46" s="62">
        <f>V46-J46</f>
        <v>-20718.489999999991</v>
      </c>
      <c r="CK46" s="62">
        <f>W46-K46</f>
        <v>-198691.83000000002</v>
      </c>
      <c r="CL46" s="62">
        <f>X46-L46</f>
        <v>-136422.68999999994</v>
      </c>
      <c r="CM46" s="62">
        <f>Y46-M46</f>
        <v>-360892.62999999989</v>
      </c>
      <c r="CN46" s="62">
        <f>Z46-N46</f>
        <v>113198.8899999999</v>
      </c>
      <c r="CO46" s="62">
        <f>AA46-O46</f>
        <v>269750.18000000005</v>
      </c>
      <c r="CP46" s="62">
        <f>AB46-P46</f>
        <v>184933</v>
      </c>
      <c r="CQ46" s="62">
        <f>AC46-Q46</f>
        <v>59326</v>
      </c>
      <c r="CR46" s="62">
        <f>AD46-R46</f>
        <v>-102075</v>
      </c>
      <c r="CS46" s="62">
        <f>AE46-S46</f>
        <v>173729</v>
      </c>
      <c r="CT46" s="62">
        <f>AF46-T46</f>
        <v>71774</v>
      </c>
      <c r="CU46" s="62">
        <f>AG46-U46</f>
        <v>55080</v>
      </c>
      <c r="CV46" s="320">
        <f>AH46-V46</f>
        <v>16152</v>
      </c>
      <c r="CW46" s="320">
        <f>AI46-W46</f>
        <v>103437</v>
      </c>
      <c r="CX46" s="341">
        <f>AJ46-X46</f>
        <v>101080</v>
      </c>
      <c r="CY46" s="426">
        <f>AK46-Y46</f>
        <v>531228</v>
      </c>
      <c r="CZ46" s="426">
        <f>AL46-Z46</f>
        <v>307036</v>
      </c>
      <c r="DA46" s="426">
        <f>AM46-AA46</f>
        <v>803139</v>
      </c>
      <c r="DB46" s="426">
        <f>AN46-AB46</f>
        <v>598629</v>
      </c>
      <c r="DC46" s="426">
        <f>AO46-AC46</f>
        <v>243948</v>
      </c>
      <c r="DD46" s="426">
        <f>AP46-AD46</f>
        <v>184870</v>
      </c>
      <c r="DE46" s="426">
        <f>AQ46-AE46</f>
        <v>-13392</v>
      </c>
      <c r="DF46" s="426">
        <f>AR46-AF46</f>
        <v>39580</v>
      </c>
      <c r="DG46" s="426">
        <f>AS46-AG46</f>
        <v>74958</v>
      </c>
      <c r="DH46" s="426">
        <f>AT46-AH46</f>
        <v>29069</v>
      </c>
      <c r="DI46" s="348"/>
      <c r="DJ46" s="60">
        <f>IF(ISERROR(GETPIVOTDATA("VALUE",'CSS WK pvt'!$J$2,"DT_FILE",DJ$8,"COMMODITY",DJ$6,"TRIM_CAT",TRIM(B46),"TRIM_LINE",A44))=TRUE,0,GETPIVOTDATA("VALUE",'CSS WK pvt'!$J$2,"DT_FILE",DJ$8,"COMMODITY",DJ$6,"TRIM_CAT",TRIM(B46),"TRIM_LINE",A44))</f>
        <v>334285</v>
      </c>
    </row>
    <row r="47" spans="1:114" s="37" customFormat="1" x14ac:dyDescent="0.25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56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1">
        <v>176435</v>
      </c>
      <c r="V47" s="221">
        <v>186334</v>
      </c>
      <c r="W47" s="221">
        <v>206463</v>
      </c>
      <c r="X47" s="256">
        <v>396344</v>
      </c>
      <c r="Y47" s="281">
        <v>621252</v>
      </c>
      <c r="Z47" s="221">
        <v>944069</v>
      </c>
      <c r="AA47" s="221">
        <v>1010079</v>
      </c>
      <c r="AB47" s="221">
        <v>772908</v>
      </c>
      <c r="AC47" s="221">
        <v>463022</v>
      </c>
      <c r="AD47" s="221">
        <v>346143</v>
      </c>
      <c r="AE47" s="221">
        <v>203571</v>
      </c>
      <c r="AF47" s="221">
        <v>160060</v>
      </c>
      <c r="AG47" s="221">
        <v>186896</v>
      </c>
      <c r="AH47" s="221">
        <v>196974</v>
      </c>
      <c r="AI47" s="40">
        <v>242842</v>
      </c>
      <c r="AJ47" s="361">
        <v>382060</v>
      </c>
      <c r="AK47" s="417">
        <v>891265</v>
      </c>
      <c r="AL47" s="475">
        <v>1062519</v>
      </c>
      <c r="AM47" s="475">
        <v>1265503</v>
      </c>
      <c r="AN47" s="378">
        <v>840405</v>
      </c>
      <c r="AO47" s="378">
        <v>550777</v>
      </c>
      <c r="AP47" s="378">
        <v>342422</v>
      </c>
      <c r="AQ47" s="378">
        <v>251857</v>
      </c>
      <c r="AR47" s="378">
        <v>184396</v>
      </c>
      <c r="AS47" s="378">
        <v>187540</v>
      </c>
      <c r="AT47" s="378">
        <v>175855</v>
      </c>
      <c r="AU47" s="378"/>
      <c r="AV47" s="384"/>
      <c r="AW47" s="401">
        <f t="shared" si="112"/>
        <v>0.26347314130362925</v>
      </c>
      <c r="AX47" s="169">
        <f t="shared" si="112"/>
        <v>0.3229025563422534</v>
      </c>
      <c r="AY47" s="169">
        <f t="shared" si="112"/>
        <v>0.25780109649996669</v>
      </c>
      <c r="AZ47" s="169">
        <f t="shared" si="112"/>
        <v>0.84610909938720558</v>
      </c>
      <c r="BA47" s="169">
        <f t="shared" si="112"/>
        <v>3.1636664675849767E-3</v>
      </c>
      <c r="BB47" s="169">
        <f t="shared" si="112"/>
        <v>0.23228281134955106</v>
      </c>
      <c r="BC47" s="169">
        <f t="shared" si="112"/>
        <v>1.1228622620968647E-3</v>
      </c>
      <c r="BD47" s="169">
        <f t="shared" si="112"/>
        <v>0.27118996735896017</v>
      </c>
      <c r="BE47" s="169">
        <f t="shared" si="112"/>
        <v>1.2907042672811177E-2</v>
      </c>
      <c r="BF47" s="169">
        <f t="shared" si="112"/>
        <v>0.4293405521142713</v>
      </c>
      <c r="BG47" s="169">
        <f t="shared" si="113"/>
        <v>0.31381559836373013</v>
      </c>
      <c r="BH47" s="169">
        <f t="shared" si="113"/>
        <v>0.31429875925900352</v>
      </c>
      <c r="BI47" s="169">
        <f t="shared" si="113"/>
        <v>6.8688913731787912E-2</v>
      </c>
      <c r="BJ47" s="169">
        <f t="shared" si="113"/>
        <v>-0.30350954026157995</v>
      </c>
      <c r="BK47" s="169">
        <f t="shared" si="113"/>
        <v>-0.22140218299710604</v>
      </c>
      <c r="BL47" s="169">
        <f t="shared" si="113"/>
        <v>-0.22159955923856212</v>
      </c>
      <c r="BM47" s="169">
        <f t="shared" si="113"/>
        <v>1.0323041723947967E-2</v>
      </c>
      <c r="BN47" s="169">
        <f t="shared" si="113"/>
        <v>-0.11929614121194447</v>
      </c>
      <c r="BO47" s="169">
        <f t="shared" si="113"/>
        <v>5.9290957009663615E-2</v>
      </c>
      <c r="BP47" s="307">
        <f t="shared" si="113"/>
        <v>5.7101763499951698E-2</v>
      </c>
      <c r="BQ47" s="307">
        <f t="shared" si="114"/>
        <v>0.17620106266013766</v>
      </c>
      <c r="BR47" s="191">
        <f t="shared" si="114"/>
        <v>-3.603940011707002E-2</v>
      </c>
      <c r="BS47" s="191">
        <f t="shared" si="115"/>
        <v>0.43462717222640734</v>
      </c>
      <c r="BT47" s="191">
        <f t="shared" si="116"/>
        <v>0.12546752408987055</v>
      </c>
      <c r="BU47" s="191">
        <f t="shared" si="117"/>
        <v>0.25287527015213662</v>
      </c>
      <c r="BV47" s="191">
        <f t="shared" si="118"/>
        <v>8.7328634197084254E-2</v>
      </c>
      <c r="BW47" s="486">
        <f t="shared" si="118"/>
        <v>0.18952663156394298</v>
      </c>
      <c r="BX47" s="486">
        <f t="shared" si="118"/>
        <v>-1.0749892385516968E-2</v>
      </c>
      <c r="BY47" s="486">
        <f t="shared" si="118"/>
        <v>0.23719488532256558</v>
      </c>
      <c r="BZ47" s="486">
        <f t="shared" si="118"/>
        <v>0.15204298388104462</v>
      </c>
      <c r="CA47" s="486">
        <f t="shared" si="118"/>
        <v>3.4457666295693861E-3</v>
      </c>
      <c r="CB47" s="486">
        <f t="shared" si="118"/>
        <v>-0.10721719617817579</v>
      </c>
      <c r="CC47" s="39">
        <f>O47-C47</f>
        <v>197094.44000000006</v>
      </c>
      <c r="CD47" s="61">
        <f>P47-D47</f>
        <v>270867.09999999998</v>
      </c>
      <c r="CE47" s="62">
        <f>Q47-E47</f>
        <v>121888.08000000002</v>
      </c>
      <c r="CF47" s="62">
        <f>R47-F47</f>
        <v>203808.12</v>
      </c>
      <c r="CG47" s="62">
        <f>S47-G47</f>
        <v>635.44000000000233</v>
      </c>
      <c r="CH47" s="62">
        <f>T47-H47</f>
        <v>34257.81</v>
      </c>
      <c r="CI47" s="62">
        <f>U47-I47</f>
        <v>197.89000000001397</v>
      </c>
      <c r="CJ47" s="62">
        <f>V47-J47</f>
        <v>39751.660000000003</v>
      </c>
      <c r="CK47" s="62">
        <f>W47-K47</f>
        <v>2630.8699999999953</v>
      </c>
      <c r="CL47" s="62">
        <f>X47-L47</f>
        <v>119052.48999999999</v>
      </c>
      <c r="CM47" s="62">
        <f>Y47-M47</f>
        <v>148391.12</v>
      </c>
      <c r="CN47" s="62">
        <f>Z47-N47</f>
        <v>225762.76</v>
      </c>
      <c r="CO47" s="62">
        <f>AA47-O47</f>
        <v>64921.819999999949</v>
      </c>
      <c r="CP47" s="62">
        <f>AB47-P47</f>
        <v>-336810</v>
      </c>
      <c r="CQ47" s="62">
        <f>AC47-Q47</f>
        <v>-131665</v>
      </c>
      <c r="CR47" s="62">
        <f>AD47-R47</f>
        <v>-98542</v>
      </c>
      <c r="CS47" s="62">
        <f>AE47-S47</f>
        <v>2080</v>
      </c>
      <c r="CT47" s="62">
        <f>AF47-T47</f>
        <v>-21681</v>
      </c>
      <c r="CU47" s="62">
        <f>AG47-U47</f>
        <v>10461</v>
      </c>
      <c r="CV47" s="320">
        <f>AH47-V47</f>
        <v>10640</v>
      </c>
      <c r="CW47" s="320">
        <f>AI47-W47</f>
        <v>36379</v>
      </c>
      <c r="CX47" s="341">
        <f>AJ47-X47</f>
        <v>-14284</v>
      </c>
      <c r="CY47" s="426">
        <f>AK47-Y47</f>
        <v>270013</v>
      </c>
      <c r="CZ47" s="426">
        <f>AL47-Z47</f>
        <v>118450</v>
      </c>
      <c r="DA47" s="426">
        <f>AM47-AA47</f>
        <v>255424</v>
      </c>
      <c r="DB47" s="426">
        <f>AN47-AB47</f>
        <v>67497</v>
      </c>
      <c r="DC47" s="426">
        <f>AO47-AC47</f>
        <v>87755</v>
      </c>
      <c r="DD47" s="426">
        <f>AP47-AD47</f>
        <v>-3721</v>
      </c>
      <c r="DE47" s="426">
        <f>AQ47-AE47</f>
        <v>48286</v>
      </c>
      <c r="DF47" s="426">
        <f>AR47-AF47</f>
        <v>24336</v>
      </c>
      <c r="DG47" s="426">
        <f>AS47-AG47</f>
        <v>644</v>
      </c>
      <c r="DH47" s="426">
        <f>AT47-AH47</f>
        <v>-21119</v>
      </c>
      <c r="DI47" s="348"/>
      <c r="DJ47" s="60">
        <f>IF(ISERROR(GETPIVOTDATA("VALUE",'CSS WK pvt'!$J$2,"DT_FILE",DJ$8,"COMMODITY",DJ$6,"TRIM_CAT",TRIM(B47),"TRIM_LINE",A44))=TRUE,0,GETPIVOTDATA("VALUE",'CSS WK pvt'!$J$2,"DT_FILE",DJ$8,"COMMODITY",DJ$6,"TRIM_CAT",TRIM(B47),"TRIM_LINE",A44))</f>
        <v>175855</v>
      </c>
    </row>
    <row r="48" spans="1:114" s="37" customFormat="1" x14ac:dyDescent="0.25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56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1">
        <v>280501</v>
      </c>
      <c r="V48" s="221">
        <v>307189</v>
      </c>
      <c r="W48" s="221">
        <v>331907</v>
      </c>
      <c r="X48" s="256">
        <v>637283</v>
      </c>
      <c r="Y48" s="281">
        <v>823221</v>
      </c>
      <c r="Z48" s="221">
        <v>1023074</v>
      </c>
      <c r="AA48" s="221">
        <v>957412</v>
      </c>
      <c r="AB48" s="221">
        <v>767519</v>
      </c>
      <c r="AC48" s="221">
        <v>511780</v>
      </c>
      <c r="AD48" s="221">
        <v>453887</v>
      </c>
      <c r="AE48" s="221">
        <v>372258</v>
      </c>
      <c r="AF48" s="221">
        <v>229426</v>
      </c>
      <c r="AG48" s="221">
        <v>250400</v>
      </c>
      <c r="AH48" s="221">
        <v>421149</v>
      </c>
      <c r="AI48" s="40">
        <v>473111</v>
      </c>
      <c r="AJ48" s="361">
        <v>667271</v>
      </c>
      <c r="AK48" s="417">
        <v>1662807</v>
      </c>
      <c r="AL48" s="475">
        <v>1522279</v>
      </c>
      <c r="AM48" s="475">
        <v>1510004</v>
      </c>
      <c r="AN48" s="378">
        <v>881941</v>
      </c>
      <c r="AO48" s="378">
        <v>763537</v>
      </c>
      <c r="AP48" s="378">
        <v>599002</v>
      </c>
      <c r="AQ48" s="378">
        <v>464773</v>
      </c>
      <c r="AR48" s="378">
        <v>291988</v>
      </c>
      <c r="AS48" s="378">
        <v>388966</v>
      </c>
      <c r="AT48" s="378">
        <v>369781</v>
      </c>
      <c r="AU48" s="378"/>
      <c r="AV48" s="384"/>
      <c r="AW48" s="401">
        <f t="shared" si="112"/>
        <v>-6.542467345276394E-2</v>
      </c>
      <c r="AX48" s="169">
        <f t="shared" si="112"/>
        <v>0.26333094015071395</v>
      </c>
      <c r="AY48" s="169">
        <f t="shared" si="112"/>
        <v>7.3848163912594619E-2</v>
      </c>
      <c r="AZ48" s="169">
        <f t="shared" si="112"/>
        <v>0.54454422025567406</v>
      </c>
      <c r="BA48" s="169">
        <f t="shared" si="112"/>
        <v>5.5956081978689086E-2</v>
      </c>
      <c r="BB48" s="169">
        <f t="shared" si="112"/>
        <v>0.12751599937156494</v>
      </c>
      <c r="BC48" s="169">
        <f t="shared" si="112"/>
        <v>0.26144498660152332</v>
      </c>
      <c r="BD48" s="169">
        <f t="shared" si="112"/>
        <v>0.12846220616457041</v>
      </c>
      <c r="BE48" s="169">
        <f t="shared" si="112"/>
        <v>-0.12188416666197065</v>
      </c>
      <c r="BF48" s="169">
        <f t="shared" si="112"/>
        <v>0.35149610453143737</v>
      </c>
      <c r="BG48" s="169">
        <f t="shared" si="113"/>
        <v>0.61445015264225045</v>
      </c>
      <c r="BH48" s="169">
        <f t="shared" si="113"/>
        <v>0.42702029140241038</v>
      </c>
      <c r="BI48" s="169">
        <f t="shared" si="113"/>
        <v>0.16884661641763557</v>
      </c>
      <c r="BJ48" s="169">
        <f t="shared" si="113"/>
        <v>-0.34720679466483406</v>
      </c>
      <c r="BK48" s="169">
        <f t="shared" si="113"/>
        <v>-0.21649976959477768</v>
      </c>
      <c r="BL48" s="169">
        <f t="shared" si="113"/>
        <v>-0.21372853022442032</v>
      </c>
      <c r="BM48" s="169">
        <f t="shared" si="113"/>
        <v>5.3242417383431419E-2</v>
      </c>
      <c r="BN48" s="169">
        <f t="shared" si="113"/>
        <v>-0.11591935508731908</v>
      </c>
      <c r="BO48" s="169">
        <f t="shared" si="113"/>
        <v>-0.10731156038659399</v>
      </c>
      <c r="BP48" s="307">
        <f t="shared" si="113"/>
        <v>0.37097682534205328</v>
      </c>
      <c r="BQ48" s="307">
        <f t="shared" si="114"/>
        <v>0.42543242534806436</v>
      </c>
      <c r="BR48" s="191">
        <f t="shared" si="114"/>
        <v>4.7056017499289955E-2</v>
      </c>
      <c r="BS48" s="191">
        <f t="shared" si="115"/>
        <v>1.0198792304861029</v>
      </c>
      <c r="BT48" s="191">
        <f t="shared" si="116"/>
        <v>0.48794613097390804</v>
      </c>
      <c r="BU48" s="191">
        <f t="shared" si="117"/>
        <v>0.57717262787598234</v>
      </c>
      <c r="BV48" s="191">
        <f t="shared" si="118"/>
        <v>0.14908034849951599</v>
      </c>
      <c r="BW48" s="486">
        <f t="shared" si="118"/>
        <v>0.49192426433233027</v>
      </c>
      <c r="BX48" s="486">
        <f t="shared" si="118"/>
        <v>0.31971614080156513</v>
      </c>
      <c r="BY48" s="486">
        <f t="shared" si="118"/>
        <v>0.24852387322770766</v>
      </c>
      <c r="BZ48" s="486">
        <f t="shared" si="118"/>
        <v>0.27268923312963655</v>
      </c>
      <c r="CA48" s="486">
        <f t="shared" si="118"/>
        <v>0.55337859424920133</v>
      </c>
      <c r="CB48" s="486">
        <f t="shared" si="118"/>
        <v>-0.12197108386817967</v>
      </c>
      <c r="CC48" s="39">
        <f>O48-C48</f>
        <v>-57341.440000000061</v>
      </c>
      <c r="CD48" s="61">
        <f>P48-D48</f>
        <v>245074.57999999996</v>
      </c>
      <c r="CE48" s="62">
        <f>Q48-E48</f>
        <v>44920.130000000005</v>
      </c>
      <c r="CF48" s="62">
        <f>R48-F48</f>
        <v>203520.44</v>
      </c>
      <c r="CG48" s="62">
        <f>S48-G48</f>
        <v>18729.109999999986</v>
      </c>
      <c r="CH48" s="62">
        <f>T48-H48</f>
        <v>29348.959999999992</v>
      </c>
      <c r="CI48" s="62">
        <f>U48-I48</f>
        <v>58136.170000000013</v>
      </c>
      <c r="CJ48" s="62">
        <f>V48-J48</f>
        <v>34969.869999999995</v>
      </c>
      <c r="CK48" s="62">
        <f>W48-K48</f>
        <v>-46069.330000000016</v>
      </c>
      <c r="CL48" s="62">
        <f>X48-L48</f>
        <v>165744.09000000003</v>
      </c>
      <c r="CM48" s="62">
        <f>Y48-M48</f>
        <v>313313.03000000003</v>
      </c>
      <c r="CN48" s="62">
        <f>Z48-N48</f>
        <v>306143.76</v>
      </c>
      <c r="CO48" s="62">
        <f>AA48-O48</f>
        <v>138303.67000000004</v>
      </c>
      <c r="CP48" s="62">
        <f>AB48-P48</f>
        <v>-408227</v>
      </c>
      <c r="CQ48" s="62">
        <f>AC48-Q48</f>
        <v>-141417</v>
      </c>
      <c r="CR48" s="62">
        <f>AD48-R48</f>
        <v>-123378</v>
      </c>
      <c r="CS48" s="62">
        <f>AE48-S48</f>
        <v>18818</v>
      </c>
      <c r="CT48" s="62">
        <f>AF48-T48</f>
        <v>-30082</v>
      </c>
      <c r="CU48" s="62">
        <f>AG48-U48</f>
        <v>-30101</v>
      </c>
      <c r="CV48" s="320">
        <f>AH48-V48</f>
        <v>113960</v>
      </c>
      <c r="CW48" s="320">
        <f>AI48-W48</f>
        <v>141204</v>
      </c>
      <c r="CX48" s="341">
        <f>AJ48-X48</f>
        <v>29988</v>
      </c>
      <c r="CY48" s="426">
        <f>AK48-Y48</f>
        <v>839586</v>
      </c>
      <c r="CZ48" s="426">
        <f>AL48-Z48</f>
        <v>499205</v>
      </c>
      <c r="DA48" s="426">
        <f>AM48-AA48</f>
        <v>552592</v>
      </c>
      <c r="DB48" s="426">
        <f>AN48-AB48</f>
        <v>114422</v>
      </c>
      <c r="DC48" s="426">
        <f>AO48-AC48</f>
        <v>251757</v>
      </c>
      <c r="DD48" s="426">
        <f>AP48-AD48</f>
        <v>145115</v>
      </c>
      <c r="DE48" s="426">
        <f>AQ48-AE48</f>
        <v>92515</v>
      </c>
      <c r="DF48" s="426">
        <f>AR48-AF48</f>
        <v>62562</v>
      </c>
      <c r="DG48" s="426">
        <f>AS48-AG48</f>
        <v>138566</v>
      </c>
      <c r="DH48" s="426">
        <f>AT48-AH48</f>
        <v>-51368</v>
      </c>
      <c r="DI48" s="348"/>
      <c r="DJ48" s="60">
        <f>IF(ISERROR(GETPIVOTDATA("VALUE",'CSS WK pvt'!$J$2,"DT_FILE",DJ$8,"COMMODITY",DJ$6,"TRIM_CAT",TRIM(B48),"TRIM_LINE",A44))=TRUE,0,GETPIVOTDATA("VALUE",'CSS WK pvt'!$J$2,"DT_FILE",DJ$8,"COMMODITY",DJ$6,"TRIM_CAT",TRIM(B48),"TRIM_LINE",A44))</f>
        <v>369781</v>
      </c>
    </row>
    <row r="49" spans="1:114" s="37" customFormat="1" x14ac:dyDescent="0.25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56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1">
        <v>324496</v>
      </c>
      <c r="V49" s="221">
        <v>191910</v>
      </c>
      <c r="W49" s="221">
        <v>341397</v>
      </c>
      <c r="X49" s="256">
        <v>550252</v>
      </c>
      <c r="Y49" s="281">
        <v>633980</v>
      </c>
      <c r="Z49" s="221">
        <v>748601</v>
      </c>
      <c r="AA49" s="221">
        <v>1034232</v>
      </c>
      <c r="AB49" s="221">
        <v>521823</v>
      </c>
      <c r="AC49" s="221">
        <v>596548</v>
      </c>
      <c r="AD49" s="221">
        <v>595401</v>
      </c>
      <c r="AE49" s="221">
        <v>455384</v>
      </c>
      <c r="AF49" s="221">
        <v>226856</v>
      </c>
      <c r="AG49" s="221">
        <v>414441</v>
      </c>
      <c r="AH49" s="221">
        <v>519036</v>
      </c>
      <c r="AI49" s="40">
        <v>666464</v>
      </c>
      <c r="AJ49" s="361">
        <v>918130</v>
      </c>
      <c r="AK49" s="417">
        <v>1851341</v>
      </c>
      <c r="AL49" s="475">
        <v>1650711</v>
      </c>
      <c r="AM49" s="475">
        <v>2664058</v>
      </c>
      <c r="AN49" s="378">
        <v>753554</v>
      </c>
      <c r="AO49" s="378">
        <v>1289850</v>
      </c>
      <c r="AP49" s="378">
        <v>994515</v>
      </c>
      <c r="AQ49" s="378">
        <v>731507</v>
      </c>
      <c r="AR49" s="378">
        <v>575391</v>
      </c>
      <c r="AS49" s="378">
        <v>276468</v>
      </c>
      <c r="AT49" s="378">
        <v>326516</v>
      </c>
      <c r="AU49" s="378"/>
      <c r="AV49" s="384"/>
      <c r="AW49" s="401">
        <f t="shared" si="112"/>
        <v>1.299574575174909</v>
      </c>
      <c r="AX49" s="169">
        <f t="shared" si="112"/>
        <v>0.48499412702208472</v>
      </c>
      <c r="AY49" s="169">
        <f t="shared" si="112"/>
        <v>-2.1797021915956286E-2</v>
      </c>
      <c r="AZ49" s="169">
        <f t="shared" si="112"/>
        <v>1.8874225698342353</v>
      </c>
      <c r="BA49" s="169">
        <f t="shared" si="112"/>
        <v>2.015850106832862</v>
      </c>
      <c r="BB49" s="169">
        <f t="shared" si="112"/>
        <v>0.931452177938489</v>
      </c>
      <c r="BC49" s="169">
        <f t="shared" si="112"/>
        <v>0.23985062767972942</v>
      </c>
      <c r="BD49" s="169">
        <f t="shared" si="112"/>
        <v>0.27708694013402929</v>
      </c>
      <c r="BE49" s="169">
        <f t="shared" si="112"/>
        <v>0.28728575449691451</v>
      </c>
      <c r="BF49" s="169">
        <f t="shared" si="112"/>
        <v>0.56439760704470776</v>
      </c>
      <c r="BG49" s="169">
        <f t="shared" si="113"/>
        <v>0.19464242875527957</v>
      </c>
      <c r="BH49" s="169">
        <f t="shared" si="113"/>
        <v>0.14447873527410529</v>
      </c>
      <c r="BI49" s="169">
        <f t="shared" si="113"/>
        <v>7.5692535730853189E-2</v>
      </c>
      <c r="BJ49" s="169">
        <f t="shared" si="113"/>
        <v>-0.49829246202747057</v>
      </c>
      <c r="BK49" s="169">
        <f t="shared" si="113"/>
        <v>0.22106073290499009</v>
      </c>
      <c r="BL49" s="169">
        <f t="shared" si="113"/>
        <v>5.7252037168899012E-2</v>
      </c>
      <c r="BM49" s="169">
        <f t="shared" si="113"/>
        <v>-0.46950044617581888</v>
      </c>
      <c r="BN49" s="169">
        <f t="shared" si="113"/>
        <v>-0.40518161342678172</v>
      </c>
      <c r="BO49" s="169">
        <f t="shared" si="113"/>
        <v>0.27718369409792415</v>
      </c>
      <c r="BP49" s="307">
        <f t="shared" si="113"/>
        <v>1.7045802720025012</v>
      </c>
      <c r="BQ49" s="307">
        <f t="shared" si="114"/>
        <v>0.95216712507725609</v>
      </c>
      <c r="BR49" s="191">
        <f t="shared" si="114"/>
        <v>0.66856276760466116</v>
      </c>
      <c r="BS49" s="191">
        <f t="shared" si="115"/>
        <v>1.920188334016846</v>
      </c>
      <c r="BT49" s="191">
        <f t="shared" si="116"/>
        <v>1.2050611741101067</v>
      </c>
      <c r="BU49" s="191">
        <f t="shared" si="117"/>
        <v>1.5758804600901926</v>
      </c>
      <c r="BV49" s="191">
        <f t="shared" si="118"/>
        <v>0.4440796975219567</v>
      </c>
      <c r="BW49" s="486">
        <f t="shared" si="118"/>
        <v>1.1621897986415175</v>
      </c>
      <c r="BX49" s="486">
        <f t="shared" si="118"/>
        <v>0.67032806461527605</v>
      </c>
      <c r="BY49" s="486">
        <f t="shared" si="118"/>
        <v>0.60635200182702953</v>
      </c>
      <c r="BZ49" s="486">
        <f t="shared" si="118"/>
        <v>1.5363710900306802</v>
      </c>
      <c r="CA49" s="486">
        <f t="shared" si="118"/>
        <v>-0.33291349070193343</v>
      </c>
      <c r="CB49" s="486">
        <f t="shared" si="118"/>
        <v>-0.37091839487049066</v>
      </c>
      <c r="CC49" s="39">
        <f>O49-C49</f>
        <v>543354.82000000007</v>
      </c>
      <c r="CD49" s="61">
        <f>P49-D49</f>
        <v>339691.23</v>
      </c>
      <c r="CE49" s="62">
        <f>Q49-E49</f>
        <v>-10886.200000000012</v>
      </c>
      <c r="CF49" s="62">
        <f>R49-F49</f>
        <v>368120.35</v>
      </c>
      <c r="CG49" s="62">
        <f>S49-G49</f>
        <v>573774.48</v>
      </c>
      <c r="CH49" s="62">
        <f>T49-H49</f>
        <v>183925.73</v>
      </c>
      <c r="CI49" s="62">
        <f>U49-I49</f>
        <v>62774.149999999994</v>
      </c>
      <c r="CJ49" s="62">
        <f>V49-J49</f>
        <v>41638.320000000007</v>
      </c>
      <c r="CK49" s="62">
        <f>W49-K49</f>
        <v>76190.150000000023</v>
      </c>
      <c r="CL49" s="62">
        <f>X49-L49</f>
        <v>198517.89</v>
      </c>
      <c r="CM49" s="62">
        <f>Y49-M49</f>
        <v>103294.01000000001</v>
      </c>
      <c r="CN49" s="62">
        <f>Z49-N49</f>
        <v>94503.219999999972</v>
      </c>
      <c r="CO49" s="62">
        <f>AA49-O49</f>
        <v>72775.109999999986</v>
      </c>
      <c r="CP49" s="62">
        <f>AB49-P49</f>
        <v>-518271</v>
      </c>
      <c r="CQ49" s="62">
        <f>AC49-Q49</f>
        <v>107999</v>
      </c>
      <c r="CR49" s="62">
        <f>AD49-R49</f>
        <v>32242</v>
      </c>
      <c r="CS49" s="62">
        <f>AE49-S49</f>
        <v>-403022</v>
      </c>
      <c r="CT49" s="62">
        <f>AF49-T49</f>
        <v>-154531</v>
      </c>
      <c r="CU49" s="62">
        <f>AG49-U49</f>
        <v>89945</v>
      </c>
      <c r="CV49" s="320">
        <f>AH49-V49</f>
        <v>327126</v>
      </c>
      <c r="CW49" s="320">
        <f>AI49-W49</f>
        <v>325067</v>
      </c>
      <c r="CX49" s="341">
        <f>AJ49-X49</f>
        <v>367878</v>
      </c>
      <c r="CY49" s="426">
        <f>AK49-Y49</f>
        <v>1217361</v>
      </c>
      <c r="CZ49" s="426">
        <f>AL49-Z49</f>
        <v>902110</v>
      </c>
      <c r="DA49" s="426">
        <f>AM49-AA49</f>
        <v>1629826</v>
      </c>
      <c r="DB49" s="426">
        <f>AN49-AB49</f>
        <v>231731</v>
      </c>
      <c r="DC49" s="426">
        <f>AO49-AC49</f>
        <v>693302</v>
      </c>
      <c r="DD49" s="426">
        <f>AP49-AD49</f>
        <v>399114</v>
      </c>
      <c r="DE49" s="426">
        <f>AQ49-AE49</f>
        <v>276123</v>
      </c>
      <c r="DF49" s="426">
        <f>AR49-AF49</f>
        <v>348535</v>
      </c>
      <c r="DG49" s="426">
        <f>AS49-AG49</f>
        <v>-137973</v>
      </c>
      <c r="DH49" s="426">
        <f>AT49-AH49</f>
        <v>-192520</v>
      </c>
      <c r="DI49" s="348"/>
      <c r="DJ49" s="60">
        <f>IF(ISERROR(GETPIVOTDATA("VALUE",'CSS WK pvt'!$J$2,"DT_FILE",DJ$8,"COMMODITY",DJ$6,"TRIM_CAT",TRIM(B49),"TRIM_LINE",A44))=TRUE,0,GETPIVOTDATA("VALUE",'CSS WK pvt'!$J$2,"DT_FILE",DJ$8,"COMMODITY",DJ$6,"TRIM_CAT",TRIM(B49),"TRIM_LINE",A44))</f>
        <v>326516</v>
      </c>
    </row>
    <row r="50" spans="1:114" s="122" customFormat="1" x14ac:dyDescent="0.25">
      <c r="A50" s="140"/>
      <c r="B50" s="38" t="s">
        <v>35</v>
      </c>
      <c r="C50" s="132">
        <f>SUM(C45:C49)</f>
        <v>10979119.860000001</v>
      </c>
      <c r="D50" s="133">
        <f t="shared" ref="D50:DJ50" si="119">SUM(D45:D49)</f>
        <v>11788575.629999999</v>
      </c>
      <c r="E50" s="133">
        <f t="shared" si="119"/>
        <v>7924808.4600000009</v>
      </c>
      <c r="F50" s="133">
        <f t="shared" si="119"/>
        <v>4487592.33</v>
      </c>
      <c r="G50" s="133">
        <f t="shared" si="119"/>
        <v>3798626.96</v>
      </c>
      <c r="H50" s="133">
        <f t="shared" si="119"/>
        <v>2652187.3800000004</v>
      </c>
      <c r="I50" s="133">
        <f t="shared" si="119"/>
        <v>2642463.9700000002</v>
      </c>
      <c r="J50" s="133">
        <f t="shared" si="119"/>
        <v>2542395.11</v>
      </c>
      <c r="K50" s="133">
        <f t="shared" si="119"/>
        <v>3617658.91</v>
      </c>
      <c r="L50" s="254">
        <f t="shared" si="119"/>
        <v>4702003.7200000007</v>
      </c>
      <c r="M50" s="42">
        <f t="shared" si="119"/>
        <v>7661786.9199999999</v>
      </c>
      <c r="N50" s="133">
        <f t="shared" si="119"/>
        <v>10676268.85</v>
      </c>
      <c r="O50" s="42">
        <f t="shared" si="119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2">
        <v>3084358</v>
      </c>
      <c r="V50" s="222">
        <v>3155456</v>
      </c>
      <c r="W50" s="222">
        <v>3562965</v>
      </c>
      <c r="X50" s="254">
        <v>6393197</v>
      </c>
      <c r="Y50" s="282">
        <v>8901856</v>
      </c>
      <c r="Z50" s="222">
        <v>13415909</v>
      </c>
      <c r="AA50" s="222">
        <v>14391114</v>
      </c>
      <c r="AB50" s="222">
        <v>11749615</v>
      </c>
      <c r="AC50" s="222">
        <v>8196912</v>
      </c>
      <c r="AD50" s="222">
        <v>6131691</v>
      </c>
      <c r="AE50" s="222">
        <v>3808589</v>
      </c>
      <c r="AF50" s="222">
        <v>2680148</v>
      </c>
      <c r="AG50" s="222">
        <v>2918853</v>
      </c>
      <c r="AH50" s="222">
        <v>3266423</v>
      </c>
      <c r="AI50" s="133">
        <v>4035392</v>
      </c>
      <c r="AJ50" s="362">
        <v>5967877</v>
      </c>
      <c r="AK50" s="132">
        <v>12552923</v>
      </c>
      <c r="AL50" s="133">
        <v>14085027</v>
      </c>
      <c r="AM50" s="133">
        <v>18094564</v>
      </c>
      <c r="AN50" s="282">
        <v>12602405</v>
      </c>
      <c r="AO50" s="282">
        <v>9207631</v>
      </c>
      <c r="AP50" s="282">
        <v>6283543</v>
      </c>
      <c r="AQ50" s="282">
        <v>4456233</v>
      </c>
      <c r="AR50" s="282">
        <v>3439643</v>
      </c>
      <c r="AS50" s="282">
        <v>3165937</v>
      </c>
      <c r="AT50" s="282">
        <v>3245140</v>
      </c>
      <c r="AU50" s="282"/>
      <c r="AV50" s="362"/>
      <c r="AW50" s="407">
        <f t="shared" si="112"/>
        <v>6.8282221121502479E-2</v>
      </c>
      <c r="AX50" s="192">
        <f t="shared" si="112"/>
        <v>-1.9964778391126934E-3</v>
      </c>
      <c r="AY50" s="193">
        <f t="shared" si="112"/>
        <v>9.8750341279541659E-2</v>
      </c>
      <c r="AZ50" s="193">
        <f t="shared" si="112"/>
        <v>0.70591988688954732</v>
      </c>
      <c r="BA50" s="193">
        <f t="shared" si="112"/>
        <v>9.4015823022537609E-2</v>
      </c>
      <c r="BB50" s="193">
        <f t="shared" si="112"/>
        <v>0.20350018406316359</v>
      </c>
      <c r="BC50" s="193">
        <f t="shared" si="112"/>
        <v>0.16722802468334119</v>
      </c>
      <c r="BD50" s="193">
        <f t="shared" si="112"/>
        <v>0.24113517509086152</v>
      </c>
      <c r="BE50" s="193">
        <f t="shared" si="112"/>
        <v>-1.5118592261093003E-2</v>
      </c>
      <c r="BF50" s="193">
        <f t="shared" si="112"/>
        <v>0.35967501956804049</v>
      </c>
      <c r="BG50" s="193">
        <f t="shared" si="113"/>
        <v>0.16185115730156591</v>
      </c>
      <c r="BH50" s="193">
        <f t="shared" si="113"/>
        <v>0.25661026230151562</v>
      </c>
      <c r="BI50" s="193">
        <f t="shared" si="113"/>
        <v>0.22698961352695404</v>
      </c>
      <c r="BJ50" s="193">
        <f t="shared" si="113"/>
        <v>-1.3110877651074709E-3</v>
      </c>
      <c r="BK50" s="193">
        <f t="shared" si="113"/>
        <v>-5.8625401469511056E-2</v>
      </c>
      <c r="BL50" s="193">
        <f t="shared" si="113"/>
        <v>-0.19904478795758276</v>
      </c>
      <c r="BM50" s="193">
        <f t="shared" si="113"/>
        <v>-8.3539272498542982E-2</v>
      </c>
      <c r="BN50" s="193">
        <f t="shared" si="113"/>
        <v>-0.16033043558899568</v>
      </c>
      <c r="BO50" s="193">
        <f t="shared" si="113"/>
        <v>-5.3659464951863564E-2</v>
      </c>
      <c r="BP50" s="310">
        <f t="shared" si="113"/>
        <v>3.5166708076423817E-2</v>
      </c>
      <c r="BQ50" s="310">
        <f t="shared" si="114"/>
        <v>0.13259378074160144</v>
      </c>
      <c r="BR50" s="193">
        <f t="shared" si="114"/>
        <v>-6.6526966085981715E-2</v>
      </c>
      <c r="BS50" s="193">
        <f t="shared" si="115"/>
        <v>0.41014671547147025</v>
      </c>
      <c r="BT50" s="193">
        <f t="shared" si="116"/>
        <v>4.9874965609859163E-2</v>
      </c>
      <c r="BU50" s="193">
        <f t="shared" si="117"/>
        <v>0.25734282974896872</v>
      </c>
      <c r="BV50" s="193">
        <f t="shared" si="118"/>
        <v>7.2580250501824956E-2</v>
      </c>
      <c r="BW50" s="487">
        <f t="shared" si="118"/>
        <v>0.12330484943598272</v>
      </c>
      <c r="BX50" s="487">
        <f t="shared" si="118"/>
        <v>2.476510965735227E-2</v>
      </c>
      <c r="BY50" s="487">
        <f t="shared" si="118"/>
        <v>0.17004827772174944</v>
      </c>
      <c r="BZ50" s="487">
        <f t="shared" si="118"/>
        <v>0.28337800748316883</v>
      </c>
      <c r="CA50" s="487">
        <f t="shared" si="118"/>
        <v>8.4651059851249794E-2</v>
      </c>
      <c r="CB50" s="487">
        <f t="shared" si="118"/>
        <v>-6.5156900989247262E-3</v>
      </c>
      <c r="CC50" s="132">
        <f t="shared" ref="CC50:CF64" si="120">SUM(CC45:CC49)</f>
        <v>749678.68999999983</v>
      </c>
      <c r="CD50" s="135">
        <f t="shared" si="120"/>
        <v>-23535.629999999655</v>
      </c>
      <c r="CE50" s="136">
        <f t="shared" si="120"/>
        <v>782577.5399999998</v>
      </c>
      <c r="CF50" s="136">
        <f t="shared" si="120"/>
        <v>3167880.6700000004</v>
      </c>
      <c r="CG50" s="136">
        <f t="shared" ref="CG50:CH50" si="121">SUM(CG45:CG49)</f>
        <v>357131.04000000004</v>
      </c>
      <c r="CH50" s="136">
        <f t="shared" si="121"/>
        <v>539720.61999999988</v>
      </c>
      <c r="CI50" s="136">
        <f t="shared" ref="CI50:CJ50" si="122">SUM(CI45:CI49)</f>
        <v>441894.03</v>
      </c>
      <c r="CJ50" s="136">
        <f t="shared" si="122"/>
        <v>613060.89000000013</v>
      </c>
      <c r="CK50" s="136">
        <f t="shared" ref="CK50:CL50" si="123">SUM(CK45:CK49)</f>
        <v>-54693.910000000033</v>
      </c>
      <c r="CL50" s="136">
        <f t="shared" si="123"/>
        <v>1691193.2800000003</v>
      </c>
      <c r="CM50" s="136">
        <f t="shared" ref="CM50:CN50" si="124">SUM(CM45:CM49)</f>
        <v>1240069.0799999998</v>
      </c>
      <c r="CN50" s="136">
        <f t="shared" si="124"/>
        <v>2739640.1499999985</v>
      </c>
      <c r="CO50" s="136">
        <f t="shared" ref="CO50:CP50" si="125">SUM(CO45:CO49)</f>
        <v>2662315.4499999997</v>
      </c>
      <c r="CP50" s="136">
        <f t="shared" si="125"/>
        <v>-15425</v>
      </c>
      <c r="CQ50" s="136">
        <f t="shared" ref="CQ50:CR50" si="126">SUM(CQ45:CQ49)</f>
        <v>-510474</v>
      </c>
      <c r="CR50" s="136">
        <f t="shared" si="126"/>
        <v>-1523782</v>
      </c>
      <c r="CS50" s="136">
        <f t="shared" ref="CS50:CT50" si="127">SUM(CS45:CS49)</f>
        <v>-347169</v>
      </c>
      <c r="CT50" s="136">
        <f t="shared" si="127"/>
        <v>-511760</v>
      </c>
      <c r="CU50" s="136">
        <f t="shared" ref="CU50:CV50" si="128">SUM(CU45:CU49)</f>
        <v>-165505</v>
      </c>
      <c r="CV50" s="326">
        <f t="shared" si="128"/>
        <v>110967</v>
      </c>
      <c r="CW50" s="326">
        <f t="shared" ref="CW50:DC50" si="129">SUM(CW45:CW49)</f>
        <v>472427</v>
      </c>
      <c r="CX50" s="326">
        <f t="shared" si="129"/>
        <v>-425320</v>
      </c>
      <c r="CY50" s="136">
        <f t="shared" si="129"/>
        <v>3651067</v>
      </c>
      <c r="CZ50" s="136">
        <f t="shared" si="129"/>
        <v>669118</v>
      </c>
      <c r="DA50" s="136">
        <f t="shared" si="129"/>
        <v>3703450</v>
      </c>
      <c r="DB50" s="136">
        <f t="shared" si="129"/>
        <v>852790</v>
      </c>
      <c r="DC50" s="136">
        <f t="shared" si="129"/>
        <v>1010719</v>
      </c>
      <c r="DD50" s="136">
        <f t="shared" ref="DD50:DE50" si="130">SUM(DD45:DD49)</f>
        <v>151852</v>
      </c>
      <c r="DE50" s="136">
        <f t="shared" si="130"/>
        <v>647644</v>
      </c>
      <c r="DF50" s="136">
        <f t="shared" ref="DF50:DG50" si="131">SUM(DF45:DF49)</f>
        <v>759495</v>
      </c>
      <c r="DG50" s="136">
        <f t="shared" si="131"/>
        <v>247084</v>
      </c>
      <c r="DH50" s="136">
        <f t="shared" ref="DH50" si="132">SUM(DH45:DH49)</f>
        <v>-21283</v>
      </c>
      <c r="DI50" s="349"/>
      <c r="DJ50" s="42">
        <f t="shared" si="119"/>
        <v>3245140</v>
      </c>
    </row>
    <row r="51" spans="1:114" s="37" customFormat="1" x14ac:dyDescent="0.2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283"/>
      <c r="AO51" s="283"/>
      <c r="AP51" s="283"/>
      <c r="AQ51" s="283"/>
      <c r="AR51" s="283"/>
      <c r="AS51" s="283"/>
      <c r="AT51" s="283"/>
      <c r="AU51" s="283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195"/>
      <c r="BS51" s="195"/>
      <c r="BT51" s="195"/>
      <c r="BU51" s="195"/>
      <c r="BV51" s="195"/>
      <c r="BW51" s="488"/>
      <c r="BX51" s="488"/>
      <c r="BY51" s="488"/>
      <c r="BZ51" s="488"/>
      <c r="CA51" s="488"/>
      <c r="CB51" s="488"/>
      <c r="CC51" s="44"/>
      <c r="CD51" s="47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327"/>
      <c r="CW51" s="327"/>
      <c r="CX51" s="327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348"/>
      <c r="DJ51" s="46"/>
    </row>
    <row r="52" spans="1:114" s="37" customFormat="1" x14ac:dyDescent="0.25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56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1">
        <v>1436172</v>
      </c>
      <c r="V52" s="221">
        <v>1277505</v>
      </c>
      <c r="W52" s="221">
        <v>1460091</v>
      </c>
      <c r="X52" s="256">
        <v>1509637</v>
      </c>
      <c r="Y52" s="281">
        <v>2514764</v>
      </c>
      <c r="Z52" s="221">
        <v>3778183</v>
      </c>
      <c r="AA52" s="221">
        <v>5921337</v>
      </c>
      <c r="AB52" s="221">
        <v>7073115</v>
      </c>
      <c r="AC52" s="221">
        <v>5953051</v>
      </c>
      <c r="AD52" s="221">
        <v>4108443</v>
      </c>
      <c r="AE52" s="221">
        <v>2357967</v>
      </c>
      <c r="AF52" s="221">
        <v>1509702</v>
      </c>
      <c r="AG52" s="221">
        <v>1288188</v>
      </c>
      <c r="AH52" s="221">
        <v>1148598</v>
      </c>
      <c r="AI52" s="40">
        <v>1164572</v>
      </c>
      <c r="AJ52" s="361">
        <v>1272020</v>
      </c>
      <c r="AK52" s="417">
        <v>2013770</v>
      </c>
      <c r="AL52" s="475">
        <v>3875420</v>
      </c>
      <c r="AM52" s="475">
        <v>4877560</v>
      </c>
      <c r="AN52" s="378">
        <v>6371738</v>
      </c>
      <c r="AO52" s="378">
        <v>5259387</v>
      </c>
      <c r="AP52" s="378">
        <v>3600971</v>
      </c>
      <c r="AQ52" s="378">
        <v>2738996</v>
      </c>
      <c r="AR52" s="378">
        <v>1375508</v>
      </c>
      <c r="AS52" s="378">
        <v>1261733</v>
      </c>
      <c r="AT52" s="378">
        <v>1175925</v>
      </c>
      <c r="AU52" s="378"/>
      <c r="AV52" s="384"/>
      <c r="AW52" s="401">
        <f t="shared" ref="AW52:BF57" si="133">IF(ISERROR((O52-C52)/C52)=TRUE,0,(O52-C52)/C52)</f>
        <v>0.47605819019863926</v>
      </c>
      <c r="AX52" s="169">
        <f t="shared" si="133"/>
        <v>0.42307108925717546</v>
      </c>
      <c r="AY52" s="169">
        <f t="shared" si="133"/>
        <v>0.23885218202213765</v>
      </c>
      <c r="AZ52" s="169">
        <f t="shared" si="133"/>
        <v>0.48961736088681362</v>
      </c>
      <c r="BA52" s="169">
        <f t="shared" si="133"/>
        <v>0.72800374013202807</v>
      </c>
      <c r="BB52" s="169">
        <f t="shared" si="133"/>
        <v>0.30225781639026555</v>
      </c>
      <c r="BC52" s="169">
        <f t="shared" si="133"/>
        <v>0.41262639967526865</v>
      </c>
      <c r="BD52" s="169">
        <f t="shared" si="133"/>
        <v>0.29434093258606397</v>
      </c>
      <c r="BE52" s="169">
        <f t="shared" si="133"/>
        <v>0.46268797324273297</v>
      </c>
      <c r="BF52" s="169">
        <f t="shared" si="133"/>
        <v>0.38375455142436982</v>
      </c>
      <c r="BG52" s="169">
        <f t="shared" ref="BG52:BP57" si="134">IF(ISERROR((Y52-M52)/M52)=TRUE,0,(Y52-M52)/M52)</f>
        <v>0.26413228309253306</v>
      </c>
      <c r="BH52" s="169">
        <f t="shared" si="134"/>
        <v>0.14971246895226789</v>
      </c>
      <c r="BI52" s="169">
        <f t="shared" si="134"/>
        <v>0.33879873688261042</v>
      </c>
      <c r="BJ52" s="169">
        <f t="shared" si="134"/>
        <v>0.33899495797937529</v>
      </c>
      <c r="BK52" s="169">
        <f t="shared" si="134"/>
        <v>0.21181823085825024</v>
      </c>
      <c r="BL52" s="169">
        <f t="shared" si="134"/>
        <v>-4.2860903639438827E-2</v>
      </c>
      <c r="BM52" s="169">
        <f t="shared" si="134"/>
        <v>-0.28557279200121194</v>
      </c>
      <c r="BN52" s="169">
        <f t="shared" si="134"/>
        <v>-0.14581400191013322</v>
      </c>
      <c r="BO52" s="169">
        <f t="shared" si="134"/>
        <v>-0.10304058288283019</v>
      </c>
      <c r="BP52" s="307">
        <f t="shared" si="134"/>
        <v>-0.10090528021416746</v>
      </c>
      <c r="BQ52" s="307">
        <f t="shared" ref="BQ52:BR57" si="135">IF(ISERROR((AI52-W52)/W52)=TRUE,0,(AI52-W52)/W52)</f>
        <v>-0.20239765877606258</v>
      </c>
      <c r="BR52" s="191">
        <f t="shared" si="135"/>
        <v>-0.15740009022036425</v>
      </c>
      <c r="BS52" s="191">
        <f t="shared" ref="BS52:BS57" si="136">IF(ISERROR((AK52-Y52)/Y52)=TRUE,0,(AK52-Y52)/Y52)</f>
        <v>-0.19922107999001099</v>
      </c>
      <c r="BT52" s="191">
        <f t="shared" ref="BT52:BT57" si="137">IF(ISERROR((AL52-Z52)/Z52)=TRUE,0,(AL52-Z52)/Z52)</f>
        <v>2.5736445270120586E-2</v>
      </c>
      <c r="BU52" s="191">
        <f t="shared" ref="BU52:BU57" si="138">IF(ISERROR((AM52-AA52)/AA52)=TRUE,0,(AM52-AA52)/AA52)</f>
        <v>-0.17627387193128849</v>
      </c>
      <c r="BV52" s="191">
        <f t="shared" ref="BV52:CB57" si="139">IF(ISERROR((AN52-AB52)/AB52)=TRUE,0,(AN52-AB52)/AB52)</f>
        <v>-9.9160977871842887E-2</v>
      </c>
      <c r="BW52" s="486">
        <f t="shared" si="139"/>
        <v>-0.11652243530250286</v>
      </c>
      <c r="BX52" s="486">
        <f t="shared" si="139"/>
        <v>-0.12351929916029017</v>
      </c>
      <c r="BY52" s="486">
        <f t="shared" si="139"/>
        <v>0.16159216816859609</v>
      </c>
      <c r="BZ52" s="486">
        <f t="shared" si="139"/>
        <v>-8.8887740759434647E-2</v>
      </c>
      <c r="CA52" s="486">
        <f t="shared" si="139"/>
        <v>-2.0536598695221505E-2</v>
      </c>
      <c r="CB52" s="486">
        <f t="shared" si="139"/>
        <v>2.3791613776099209E-2</v>
      </c>
      <c r="CC52" s="39">
        <f>O52-C52</f>
        <v>1426464.7600000002</v>
      </c>
      <c r="CD52" s="61">
        <f>P52-D52</f>
        <v>1570429.81</v>
      </c>
      <c r="CE52" s="62">
        <f>Q52-E52</f>
        <v>947134.91000000015</v>
      </c>
      <c r="CF52" s="62">
        <f>R52-F52</f>
        <v>1410861.21</v>
      </c>
      <c r="CG52" s="62">
        <f>S52-G52</f>
        <v>1390492.56</v>
      </c>
      <c r="CH52" s="62">
        <f>T52-H52</f>
        <v>410222.37999999989</v>
      </c>
      <c r="CI52" s="62">
        <f>U52-I52</f>
        <v>419504.04000000004</v>
      </c>
      <c r="CJ52" s="62">
        <f>V52-J52</f>
        <v>290512.33999999997</v>
      </c>
      <c r="CK52" s="62">
        <f>W52-K52</f>
        <v>461866.48</v>
      </c>
      <c r="CL52" s="62">
        <f>X52-L52</f>
        <v>418665.34000000008</v>
      </c>
      <c r="CM52" s="62">
        <f>Y52-M52</f>
        <v>525443.71</v>
      </c>
      <c r="CN52" s="62">
        <f>Z52-N52</f>
        <v>491984.83999999985</v>
      </c>
      <c r="CO52" s="62">
        <f>AA52-O52</f>
        <v>1498463.8399999999</v>
      </c>
      <c r="CP52" s="62">
        <f>AB52-P52</f>
        <v>1790709</v>
      </c>
      <c r="CQ52" s="62">
        <f>AC52-Q52</f>
        <v>1040556</v>
      </c>
      <c r="CR52" s="62">
        <f>AD52-R52</f>
        <v>-183977</v>
      </c>
      <c r="CS52" s="62">
        <f>AE52-S52</f>
        <v>-942533</v>
      </c>
      <c r="CT52" s="62">
        <f>AF52-T52</f>
        <v>-257714</v>
      </c>
      <c r="CU52" s="62">
        <f>AG52-U52</f>
        <v>-147984</v>
      </c>
      <c r="CV52" s="320">
        <f>AH52-V52</f>
        <v>-128907</v>
      </c>
      <c r="CW52" s="320">
        <f>AI52-W52</f>
        <v>-295519</v>
      </c>
      <c r="CX52" s="341">
        <f>AJ52-X52</f>
        <v>-237617</v>
      </c>
      <c r="CY52" s="426">
        <f>AK52-Y52</f>
        <v>-500994</v>
      </c>
      <c r="CZ52" s="426">
        <f>AL52-Z52</f>
        <v>97237</v>
      </c>
      <c r="DA52" s="426">
        <f>AM52-AA52</f>
        <v>-1043777</v>
      </c>
      <c r="DB52" s="426">
        <f>AN52-AB52</f>
        <v>-701377</v>
      </c>
      <c r="DC52" s="426">
        <f>AO52-AC52</f>
        <v>-693664</v>
      </c>
      <c r="DD52" s="426">
        <f>AP52-AD52</f>
        <v>-507472</v>
      </c>
      <c r="DE52" s="426">
        <f>AQ52-AE52</f>
        <v>381029</v>
      </c>
      <c r="DF52" s="426">
        <f>AR52-AF52</f>
        <v>-134194</v>
      </c>
      <c r="DG52" s="426">
        <f>AS52-AG52</f>
        <v>-26455</v>
      </c>
      <c r="DH52" s="426">
        <f>AT52-AH52</f>
        <v>27327</v>
      </c>
      <c r="DI52" s="348"/>
      <c r="DJ52" s="60">
        <f>IF(ISERROR(GETPIVOTDATA("VALUE",'CSS WK pvt'!$J$2,"DT_FILE",DJ$8,"COMMODITY",DJ$6,"TRIM_CAT",TRIM(B52),"TRIM_LINE",A51))=TRUE,0,GETPIVOTDATA("VALUE",'CSS WK pvt'!$J$2,"DT_FILE",DJ$8,"COMMODITY",DJ$6,"TRIM_CAT",TRIM(B52),"TRIM_LINE",A51))</f>
        <v>1175925</v>
      </c>
    </row>
    <row r="53" spans="1:114" s="37" customFormat="1" x14ac:dyDescent="0.25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56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1">
        <v>226585</v>
      </c>
      <c r="V53" s="221">
        <v>192925</v>
      </c>
      <c r="W53" s="221">
        <v>256985</v>
      </c>
      <c r="X53" s="256">
        <v>224287</v>
      </c>
      <c r="Y53" s="281">
        <v>366847</v>
      </c>
      <c r="Z53" s="221">
        <v>571660</v>
      </c>
      <c r="AA53" s="221">
        <v>947138</v>
      </c>
      <c r="AB53" s="221">
        <v>1036039</v>
      </c>
      <c r="AC53" s="221">
        <v>933509</v>
      </c>
      <c r="AD53" s="221">
        <v>721342</v>
      </c>
      <c r="AE53" s="221">
        <v>667678</v>
      </c>
      <c r="AF53" s="221">
        <v>446213</v>
      </c>
      <c r="AG53" s="221">
        <v>305520</v>
      </c>
      <c r="AH53" s="221">
        <v>265142</v>
      </c>
      <c r="AI53" s="40">
        <v>297353</v>
      </c>
      <c r="AJ53" s="361">
        <v>307199</v>
      </c>
      <c r="AK53" s="417">
        <v>514383</v>
      </c>
      <c r="AL53" s="475">
        <v>995916</v>
      </c>
      <c r="AM53" s="475">
        <v>1336398</v>
      </c>
      <c r="AN53" s="378">
        <v>1665979</v>
      </c>
      <c r="AO53" s="378">
        <v>1373591</v>
      </c>
      <c r="AP53" s="378">
        <v>992363</v>
      </c>
      <c r="AQ53" s="378">
        <v>727672</v>
      </c>
      <c r="AR53" s="378">
        <v>362787</v>
      </c>
      <c r="AS53" s="378">
        <v>349446</v>
      </c>
      <c r="AT53" s="378">
        <v>264161</v>
      </c>
      <c r="AU53" s="378"/>
      <c r="AV53" s="384"/>
      <c r="AW53" s="401">
        <f t="shared" si="133"/>
        <v>-0.30268395402115933</v>
      </c>
      <c r="AX53" s="169">
        <f t="shared" si="133"/>
        <v>-0.40846279298554178</v>
      </c>
      <c r="AY53" s="169">
        <f t="shared" si="133"/>
        <v>-0.41671303163157325</v>
      </c>
      <c r="AZ53" s="169">
        <f t="shared" si="133"/>
        <v>-0.15746674740968311</v>
      </c>
      <c r="BA53" s="169">
        <f t="shared" si="133"/>
        <v>0.15441286803588836</v>
      </c>
      <c r="BB53" s="169">
        <f t="shared" si="133"/>
        <v>-5.7440510303286549E-2</v>
      </c>
      <c r="BC53" s="169">
        <f t="shared" si="133"/>
        <v>-0.11577268593202679</v>
      </c>
      <c r="BD53" s="169">
        <f t="shared" si="133"/>
        <v>-0.22411172405089566</v>
      </c>
      <c r="BE53" s="169">
        <f t="shared" si="133"/>
        <v>-9.5289081867598491E-2</v>
      </c>
      <c r="BF53" s="169">
        <f t="shared" si="133"/>
        <v>-0.38318584304434211</v>
      </c>
      <c r="BG53" s="169">
        <f t="shared" si="134"/>
        <v>-0.39205858452116965</v>
      </c>
      <c r="BH53" s="169">
        <f t="shared" si="134"/>
        <v>-0.26678665255169626</v>
      </c>
      <c r="BI53" s="169">
        <f t="shared" si="134"/>
        <v>7.2151424315434587E-2</v>
      </c>
      <c r="BJ53" s="169">
        <f t="shared" si="134"/>
        <v>0.20641073711715949</v>
      </c>
      <c r="BK53" s="169">
        <f t="shared" si="134"/>
        <v>0.25607714809323001</v>
      </c>
      <c r="BL53" s="169">
        <f t="shared" si="134"/>
        <v>5.4864994501509161E-2</v>
      </c>
      <c r="BM53" s="169">
        <f t="shared" si="134"/>
        <v>0.16413299136417447</v>
      </c>
      <c r="BN53" s="169">
        <f t="shared" si="134"/>
        <v>0.41933831879153</v>
      </c>
      <c r="BO53" s="169">
        <f t="shared" si="134"/>
        <v>0.34836816205838866</v>
      </c>
      <c r="BP53" s="307">
        <f t="shared" si="134"/>
        <v>0.37432681093689257</v>
      </c>
      <c r="BQ53" s="307">
        <f t="shared" si="135"/>
        <v>0.15708309823530556</v>
      </c>
      <c r="BR53" s="191">
        <f t="shared" si="135"/>
        <v>0.36966921845670947</v>
      </c>
      <c r="BS53" s="191">
        <f t="shared" si="136"/>
        <v>0.4021731130416768</v>
      </c>
      <c r="BT53" s="191">
        <f t="shared" si="137"/>
        <v>0.74214743029073227</v>
      </c>
      <c r="BU53" s="191">
        <f t="shared" si="138"/>
        <v>0.41098551636614727</v>
      </c>
      <c r="BV53" s="191">
        <f t="shared" si="139"/>
        <v>0.60802730399145211</v>
      </c>
      <c r="BW53" s="486">
        <f t="shared" si="139"/>
        <v>0.47142769914376831</v>
      </c>
      <c r="BX53" s="486">
        <f t="shared" si="139"/>
        <v>0.37571775939845453</v>
      </c>
      <c r="BY53" s="486">
        <f t="shared" si="139"/>
        <v>8.9854690434610696E-2</v>
      </c>
      <c r="BZ53" s="486">
        <f t="shared" si="139"/>
        <v>-0.18696452142810721</v>
      </c>
      <c r="CA53" s="486">
        <f t="shared" si="139"/>
        <v>0.14377454831107619</v>
      </c>
      <c r="CB53" s="486">
        <f t="shared" si="139"/>
        <v>-3.6999042022765158E-3</v>
      </c>
      <c r="CC53" s="39">
        <f>O53-C53</f>
        <v>-383457.17999999993</v>
      </c>
      <c r="CD53" s="61">
        <f>P53-D53</f>
        <v>-592995.42999999993</v>
      </c>
      <c r="CE53" s="62">
        <f>Q53-E53</f>
        <v>-530954.12999999989</v>
      </c>
      <c r="CF53" s="62">
        <f>R53-F53</f>
        <v>-127804.5</v>
      </c>
      <c r="CG53" s="62">
        <f>S53-G53</f>
        <v>76716.150000000023</v>
      </c>
      <c r="CH53" s="62">
        <f>T53-H53</f>
        <v>-19158.690000000002</v>
      </c>
      <c r="CI53" s="62">
        <f>U53-I53</f>
        <v>-29666.98000000001</v>
      </c>
      <c r="CJ53" s="62">
        <f>V53-J53</f>
        <v>-55725.489999999991</v>
      </c>
      <c r="CK53" s="62">
        <f>W53-K53</f>
        <v>-27067.059999999998</v>
      </c>
      <c r="CL53" s="62">
        <f>X53-L53</f>
        <v>-139334.68</v>
      </c>
      <c r="CM53" s="62">
        <f>Y53-M53</f>
        <v>-236577.92000000004</v>
      </c>
      <c r="CN53" s="62">
        <f>Z53-N53</f>
        <v>-208003.93000000005</v>
      </c>
      <c r="CO53" s="62">
        <f>AA53-O53</f>
        <v>63738.530000000028</v>
      </c>
      <c r="CP53" s="62">
        <f>AB53-P53</f>
        <v>177261</v>
      </c>
      <c r="CQ53" s="62">
        <f>AC53-Q53</f>
        <v>190315</v>
      </c>
      <c r="CR53" s="62">
        <f>AD53-R53</f>
        <v>37518</v>
      </c>
      <c r="CS53" s="62">
        <f>AE53-S53</f>
        <v>94137</v>
      </c>
      <c r="CT53" s="62">
        <f>AF53-T53</f>
        <v>131832</v>
      </c>
      <c r="CU53" s="62">
        <f>AG53-U53</f>
        <v>78935</v>
      </c>
      <c r="CV53" s="320">
        <f>AH53-V53</f>
        <v>72217</v>
      </c>
      <c r="CW53" s="320">
        <f>AI53-W53</f>
        <v>40368</v>
      </c>
      <c r="CX53" s="341">
        <f>AJ53-X53</f>
        <v>82912</v>
      </c>
      <c r="CY53" s="426">
        <f>AK53-Y53</f>
        <v>147536</v>
      </c>
      <c r="CZ53" s="426">
        <f>AL53-Z53</f>
        <v>424256</v>
      </c>
      <c r="DA53" s="426">
        <f>AM53-AA53</f>
        <v>389260</v>
      </c>
      <c r="DB53" s="426">
        <f>AN53-AB53</f>
        <v>629940</v>
      </c>
      <c r="DC53" s="426">
        <f>AO53-AC53</f>
        <v>440082</v>
      </c>
      <c r="DD53" s="426">
        <f>AP53-AD53</f>
        <v>271021</v>
      </c>
      <c r="DE53" s="426">
        <f>AQ53-AE53</f>
        <v>59994</v>
      </c>
      <c r="DF53" s="426">
        <f>AR53-AF53</f>
        <v>-83426</v>
      </c>
      <c r="DG53" s="426">
        <f>AS53-AG53</f>
        <v>43926</v>
      </c>
      <c r="DH53" s="426">
        <f>AT53-AH53</f>
        <v>-981</v>
      </c>
      <c r="DI53" s="348"/>
      <c r="DJ53" s="60">
        <f>IF(ISERROR(GETPIVOTDATA("VALUE",'CSS WK pvt'!$J$2,"DT_FILE",DJ$8,"COMMODITY",DJ$6,"TRIM_CAT",TRIM(B53),"TRIM_LINE",A51))=TRUE,0,GETPIVOTDATA("VALUE",'CSS WK pvt'!$J$2,"DT_FILE",DJ$8,"COMMODITY",DJ$6,"TRIM_CAT",TRIM(B53),"TRIM_LINE",A51))</f>
        <v>264161</v>
      </c>
    </row>
    <row r="54" spans="1:114" s="37" customFormat="1" x14ac:dyDescent="0.25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56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1">
        <v>93639</v>
      </c>
      <c r="V54" s="221">
        <v>83310</v>
      </c>
      <c r="W54" s="221">
        <v>95855</v>
      </c>
      <c r="X54" s="256">
        <v>98690</v>
      </c>
      <c r="Y54" s="281">
        <v>186035</v>
      </c>
      <c r="Z54" s="221">
        <v>230334</v>
      </c>
      <c r="AA54" s="221">
        <v>373527</v>
      </c>
      <c r="AB54" s="221">
        <v>491728</v>
      </c>
      <c r="AC54" s="221">
        <v>392939</v>
      </c>
      <c r="AD54" s="221">
        <v>250891</v>
      </c>
      <c r="AE54" s="221">
        <v>179451</v>
      </c>
      <c r="AF54" s="221">
        <v>101394</v>
      </c>
      <c r="AG54" s="221">
        <v>91229</v>
      </c>
      <c r="AH54" s="221">
        <v>99808</v>
      </c>
      <c r="AI54" s="40">
        <v>101084</v>
      </c>
      <c r="AJ54" s="361">
        <v>87608</v>
      </c>
      <c r="AK54" s="417">
        <v>166532</v>
      </c>
      <c r="AL54" s="475">
        <v>265593</v>
      </c>
      <c r="AM54" s="475">
        <v>367154</v>
      </c>
      <c r="AN54" s="378">
        <v>456557</v>
      </c>
      <c r="AO54" s="378">
        <v>384320</v>
      </c>
      <c r="AP54" s="378">
        <v>254777</v>
      </c>
      <c r="AQ54" s="378">
        <v>196117</v>
      </c>
      <c r="AR54" s="378">
        <v>96153</v>
      </c>
      <c r="AS54" s="378">
        <v>83075</v>
      </c>
      <c r="AT54" s="378">
        <v>79473</v>
      </c>
      <c r="AU54" s="378"/>
      <c r="AV54" s="384"/>
      <c r="AW54" s="401">
        <f t="shared" si="133"/>
        <v>0.77335725842285741</v>
      </c>
      <c r="AX54" s="169">
        <f t="shared" si="133"/>
        <v>1.5242202873302848</v>
      </c>
      <c r="AY54" s="169">
        <f t="shared" si="133"/>
        <v>0.7043843927927218</v>
      </c>
      <c r="AZ54" s="169">
        <f t="shared" si="133"/>
        <v>0.98977395801829049</v>
      </c>
      <c r="BA54" s="169">
        <f t="shared" si="133"/>
        <v>1.3245028273904249</v>
      </c>
      <c r="BB54" s="169">
        <f t="shared" si="133"/>
        <v>0.46724597981441096</v>
      </c>
      <c r="BC54" s="169">
        <f t="shared" si="133"/>
        <v>0.62954952672253084</v>
      </c>
      <c r="BD54" s="169">
        <f t="shared" si="133"/>
        <v>-6.145947726526118E-2</v>
      </c>
      <c r="BE54" s="169">
        <f t="shared" si="133"/>
        <v>0.52402717762345563</v>
      </c>
      <c r="BF54" s="169">
        <f t="shared" si="133"/>
        <v>0.62589276653174952</v>
      </c>
      <c r="BG54" s="169">
        <f t="shared" si="134"/>
        <v>-0.30386528301121457</v>
      </c>
      <c r="BH54" s="169">
        <f t="shared" si="134"/>
        <v>0.34303284003160761</v>
      </c>
      <c r="BI54" s="169">
        <f t="shared" si="134"/>
        <v>0.31710146914428872</v>
      </c>
      <c r="BJ54" s="169">
        <f t="shared" si="134"/>
        <v>-0.15730882007674102</v>
      </c>
      <c r="BK54" s="169">
        <f t="shared" si="134"/>
        <v>-0.16642129201422182</v>
      </c>
      <c r="BL54" s="169">
        <f t="shared" si="134"/>
        <v>-0.23592703130710196</v>
      </c>
      <c r="BM54" s="169">
        <f t="shared" si="134"/>
        <v>-0.19305795380962659</v>
      </c>
      <c r="BN54" s="169">
        <f t="shared" si="134"/>
        <v>-0.14684549753462464</v>
      </c>
      <c r="BO54" s="169">
        <f t="shared" si="134"/>
        <v>-2.5737139439763346E-2</v>
      </c>
      <c r="BP54" s="307">
        <f t="shared" si="134"/>
        <v>0.19803144880566559</v>
      </c>
      <c r="BQ54" s="307">
        <f t="shared" si="135"/>
        <v>5.4551144958531111E-2</v>
      </c>
      <c r="BR54" s="191">
        <f t="shared" si="135"/>
        <v>-0.11229101226061404</v>
      </c>
      <c r="BS54" s="191">
        <f t="shared" si="136"/>
        <v>-0.10483511167253474</v>
      </c>
      <c r="BT54" s="191">
        <f t="shared" si="137"/>
        <v>0.15307770455078279</v>
      </c>
      <c r="BU54" s="191">
        <f t="shared" si="138"/>
        <v>-1.7061684965210013E-2</v>
      </c>
      <c r="BV54" s="191">
        <f t="shared" si="139"/>
        <v>-7.1525314808186635E-2</v>
      </c>
      <c r="BW54" s="486">
        <f t="shared" si="139"/>
        <v>-2.1934702332932085E-2</v>
      </c>
      <c r="BX54" s="486">
        <f t="shared" si="139"/>
        <v>1.5488797924198158E-2</v>
      </c>
      <c r="BY54" s="486">
        <f t="shared" si="139"/>
        <v>9.2872148943165547E-2</v>
      </c>
      <c r="BZ54" s="486">
        <f t="shared" si="139"/>
        <v>-5.1689449079827206E-2</v>
      </c>
      <c r="CA54" s="486">
        <f t="shared" si="139"/>
        <v>-8.9379473632287973E-2</v>
      </c>
      <c r="CB54" s="486">
        <f t="shared" si="139"/>
        <v>-0.20374118307149727</v>
      </c>
      <c r="CC54" s="39">
        <f>O54-C54</f>
        <v>123676.35999999999</v>
      </c>
      <c r="CD54" s="61">
        <f>P54-D54</f>
        <v>352352.19</v>
      </c>
      <c r="CE54" s="62">
        <f>Q54-E54</f>
        <v>194814.24</v>
      </c>
      <c r="CF54" s="62">
        <f>R54-F54</f>
        <v>163336.23000000001</v>
      </c>
      <c r="CG54" s="62">
        <f>S54-G54</f>
        <v>126714.51</v>
      </c>
      <c r="CH54" s="62">
        <f>T54-H54</f>
        <v>37846.630000000005</v>
      </c>
      <c r="CI54" s="62">
        <f>U54-I54</f>
        <v>36175.879999999997</v>
      </c>
      <c r="CJ54" s="62">
        <f>V54-J54</f>
        <v>-5455.4799999999959</v>
      </c>
      <c r="CK54" s="62">
        <f>W54-K54</f>
        <v>32959.14</v>
      </c>
      <c r="CL54" s="62">
        <f>X54-L54</f>
        <v>37991.040000000001</v>
      </c>
      <c r="CM54" s="62">
        <f>Y54-M54</f>
        <v>-81204.94</v>
      </c>
      <c r="CN54" s="62">
        <f>Z54-N54</f>
        <v>58831.119999999995</v>
      </c>
      <c r="CO54" s="62">
        <f>AA54-O54</f>
        <v>89929.260000000009</v>
      </c>
      <c r="CP54" s="62">
        <f>AB54-P54</f>
        <v>-91793</v>
      </c>
      <c r="CQ54" s="62">
        <f>AC54-Q54</f>
        <v>-78449</v>
      </c>
      <c r="CR54" s="62">
        <f>AD54-R54</f>
        <v>-77469</v>
      </c>
      <c r="CS54" s="62">
        <f>AE54-S54</f>
        <v>-42933</v>
      </c>
      <c r="CT54" s="62">
        <f>AF54-T54</f>
        <v>-17452</v>
      </c>
      <c r="CU54" s="62">
        <f>AG54-U54</f>
        <v>-2410</v>
      </c>
      <c r="CV54" s="320">
        <f>AH54-V54</f>
        <v>16498</v>
      </c>
      <c r="CW54" s="320">
        <f>AI54-W54</f>
        <v>5229</v>
      </c>
      <c r="CX54" s="341">
        <f>AJ54-X54</f>
        <v>-11082</v>
      </c>
      <c r="CY54" s="426">
        <f>AK54-Y54</f>
        <v>-19503</v>
      </c>
      <c r="CZ54" s="426">
        <f>AL54-Z54</f>
        <v>35259</v>
      </c>
      <c r="DA54" s="426">
        <f>AM54-AA54</f>
        <v>-6373</v>
      </c>
      <c r="DB54" s="426">
        <f>AN54-AB54</f>
        <v>-35171</v>
      </c>
      <c r="DC54" s="426">
        <f>AO54-AC54</f>
        <v>-8619</v>
      </c>
      <c r="DD54" s="426">
        <f>AP54-AD54</f>
        <v>3886</v>
      </c>
      <c r="DE54" s="426">
        <f>AQ54-AE54</f>
        <v>16666</v>
      </c>
      <c r="DF54" s="426">
        <f>AR54-AF54</f>
        <v>-5241</v>
      </c>
      <c r="DG54" s="426">
        <f>AS54-AG54</f>
        <v>-8154</v>
      </c>
      <c r="DH54" s="426">
        <f>AT54-AH54</f>
        <v>-20335</v>
      </c>
      <c r="DI54" s="348"/>
      <c r="DJ54" s="60">
        <f>IF(ISERROR(GETPIVOTDATA("VALUE",'CSS WK pvt'!$J$2,"DT_FILE",DJ$8,"COMMODITY",DJ$6,"TRIM_CAT",TRIM(B54),"TRIM_LINE",A51))=TRUE,0,GETPIVOTDATA("VALUE",'CSS WK pvt'!$J$2,"DT_FILE",DJ$8,"COMMODITY",DJ$6,"TRIM_CAT",TRIM(B54),"TRIM_LINE",A51))</f>
        <v>79473</v>
      </c>
    </row>
    <row r="55" spans="1:114" s="37" customFormat="1" x14ac:dyDescent="0.25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56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1">
        <v>128885</v>
      </c>
      <c r="V55" s="221">
        <v>134232</v>
      </c>
      <c r="W55" s="221">
        <v>139030</v>
      </c>
      <c r="X55" s="256">
        <v>136917</v>
      </c>
      <c r="Y55" s="281">
        <v>198367</v>
      </c>
      <c r="Z55" s="221">
        <v>257664</v>
      </c>
      <c r="AA55" s="221">
        <v>319437</v>
      </c>
      <c r="AB55" s="221">
        <v>386198</v>
      </c>
      <c r="AC55" s="221">
        <v>282645</v>
      </c>
      <c r="AD55" s="221">
        <v>255949</v>
      </c>
      <c r="AE55" s="221">
        <v>187022</v>
      </c>
      <c r="AF55" s="221">
        <v>133952</v>
      </c>
      <c r="AG55" s="221">
        <v>108818</v>
      </c>
      <c r="AH55" s="221">
        <v>116516</v>
      </c>
      <c r="AI55" s="40">
        <v>131654</v>
      </c>
      <c r="AJ55" s="361">
        <v>125925</v>
      </c>
      <c r="AK55" s="417">
        <v>259916</v>
      </c>
      <c r="AL55" s="475">
        <v>364108</v>
      </c>
      <c r="AM55" s="475">
        <v>399957</v>
      </c>
      <c r="AN55" s="378">
        <v>408985</v>
      </c>
      <c r="AO55" s="378">
        <v>379949</v>
      </c>
      <c r="AP55" s="378">
        <v>290209</v>
      </c>
      <c r="AQ55" s="378">
        <v>265759</v>
      </c>
      <c r="AR55" s="378">
        <v>132056</v>
      </c>
      <c r="AS55" s="378">
        <v>126169</v>
      </c>
      <c r="AT55" s="378">
        <v>132458</v>
      </c>
      <c r="AU55" s="378"/>
      <c r="AV55" s="384"/>
      <c r="AW55" s="401">
        <f t="shared" si="133"/>
        <v>0.51689304919803392</v>
      </c>
      <c r="AX55" s="169">
        <f t="shared" si="133"/>
        <v>0.88979694803461074</v>
      </c>
      <c r="AY55" s="169">
        <f t="shared" si="133"/>
        <v>0.3543927828315997</v>
      </c>
      <c r="AZ55" s="169">
        <f t="shared" si="133"/>
        <v>0.87326774214219871</v>
      </c>
      <c r="BA55" s="169">
        <f t="shared" si="133"/>
        <v>0.98850134470402062</v>
      </c>
      <c r="BB55" s="169">
        <f t="shared" si="133"/>
        <v>0.17476679025506667</v>
      </c>
      <c r="BC55" s="169">
        <f t="shared" si="133"/>
        <v>0.42552144044636292</v>
      </c>
      <c r="BD55" s="169">
        <f t="shared" si="133"/>
        <v>0.36599946411040757</v>
      </c>
      <c r="BE55" s="169">
        <f t="shared" si="133"/>
        <v>0.23309363263193425</v>
      </c>
      <c r="BF55" s="169">
        <f t="shared" si="133"/>
        <v>-2.421700999771877E-2</v>
      </c>
      <c r="BG55" s="169">
        <f t="shared" si="134"/>
        <v>0.34600534963284035</v>
      </c>
      <c r="BH55" s="169">
        <f t="shared" si="134"/>
        <v>0.56483275479470829</v>
      </c>
      <c r="BI55" s="169">
        <f t="shared" si="134"/>
        <v>0.22810721848864648</v>
      </c>
      <c r="BJ55" s="169">
        <f t="shared" si="134"/>
        <v>-0.21627446364647343</v>
      </c>
      <c r="BK55" s="169">
        <f t="shared" si="134"/>
        <v>-0.34420809377305694</v>
      </c>
      <c r="BL55" s="169">
        <f t="shared" si="134"/>
        <v>-0.24650408323078643</v>
      </c>
      <c r="BM55" s="169">
        <f t="shared" si="134"/>
        <v>-0.30025591906372534</v>
      </c>
      <c r="BN55" s="169">
        <f t="shared" si="134"/>
        <v>-9.3620591658321373E-2</v>
      </c>
      <c r="BO55" s="169">
        <f t="shared" si="134"/>
        <v>-0.15569693913178415</v>
      </c>
      <c r="BP55" s="307">
        <f t="shared" si="134"/>
        <v>-0.13198045175517015</v>
      </c>
      <c r="BQ55" s="307">
        <f t="shared" si="135"/>
        <v>-5.3053297849385027E-2</v>
      </c>
      <c r="BR55" s="191">
        <f t="shared" si="135"/>
        <v>-8.0282214772453384E-2</v>
      </c>
      <c r="BS55" s="191">
        <f t="shared" si="136"/>
        <v>0.31027842332646055</v>
      </c>
      <c r="BT55" s="191">
        <f t="shared" si="137"/>
        <v>0.41311164927968208</v>
      </c>
      <c r="BU55" s="191">
        <f t="shared" si="138"/>
        <v>0.2520684829872557</v>
      </c>
      <c r="BV55" s="191">
        <f t="shared" si="139"/>
        <v>5.9003412757186728E-2</v>
      </c>
      <c r="BW55" s="486">
        <f t="shared" si="139"/>
        <v>0.34426223708185177</v>
      </c>
      <c r="BX55" s="486">
        <f t="shared" si="139"/>
        <v>0.13385479138422107</v>
      </c>
      <c r="BY55" s="486">
        <f t="shared" si="139"/>
        <v>0.42100394605982183</v>
      </c>
      <c r="BZ55" s="486">
        <f t="shared" si="139"/>
        <v>-1.4154323936932632E-2</v>
      </c>
      <c r="CA55" s="486">
        <f t="shared" si="139"/>
        <v>0.15944972339135069</v>
      </c>
      <c r="CB55" s="486">
        <f t="shared" si="139"/>
        <v>0.13682241065604725</v>
      </c>
      <c r="CC55" s="39">
        <f>O55-C55</f>
        <v>88632.840000000026</v>
      </c>
      <c r="CD55" s="61">
        <f>P55-D55</f>
        <v>232018.06</v>
      </c>
      <c r="CE55" s="62">
        <f>Q55-E55</f>
        <v>112775.69</v>
      </c>
      <c r="CF55" s="62">
        <f>R55-F55</f>
        <v>158350.74</v>
      </c>
      <c r="CG55" s="62">
        <f>S55-G55</f>
        <v>132863.24</v>
      </c>
      <c r="CH55" s="62">
        <f>T55-H55</f>
        <v>21986.009999999995</v>
      </c>
      <c r="CI55" s="62">
        <f>U55-I55</f>
        <v>38472.47</v>
      </c>
      <c r="CJ55" s="62">
        <f>V55-J55</f>
        <v>35965.490000000005</v>
      </c>
      <c r="CK55" s="62">
        <f>W55-K55</f>
        <v>26281.059999999998</v>
      </c>
      <c r="CL55" s="62">
        <f>X55-L55</f>
        <v>-3398.0100000000093</v>
      </c>
      <c r="CM55" s="62">
        <f>Y55-M55</f>
        <v>50992.399999999994</v>
      </c>
      <c r="CN55" s="62">
        <f>Z55-N55</f>
        <v>93004.87</v>
      </c>
      <c r="CO55" s="62">
        <f>AA55-O55</f>
        <v>59331.859999999986</v>
      </c>
      <c r="CP55" s="62">
        <f>AB55-P55</f>
        <v>-106574</v>
      </c>
      <c r="CQ55" s="62">
        <f>AC55-Q55</f>
        <v>-148353</v>
      </c>
      <c r="CR55" s="62">
        <f>AD55-R55</f>
        <v>-83733</v>
      </c>
      <c r="CS55" s="62">
        <f>AE55-S55</f>
        <v>-80250</v>
      </c>
      <c r="CT55" s="62">
        <f>AF55-T55</f>
        <v>-13836</v>
      </c>
      <c r="CU55" s="62">
        <f>AG55-U55</f>
        <v>-20067</v>
      </c>
      <c r="CV55" s="320">
        <f>AH55-V55</f>
        <v>-17716</v>
      </c>
      <c r="CW55" s="320">
        <f>AI55-W55</f>
        <v>-7376</v>
      </c>
      <c r="CX55" s="341">
        <f>AJ55-X55</f>
        <v>-10992</v>
      </c>
      <c r="CY55" s="426">
        <f>AK55-Y55</f>
        <v>61549</v>
      </c>
      <c r="CZ55" s="426">
        <f>AL55-Z55</f>
        <v>106444</v>
      </c>
      <c r="DA55" s="426">
        <f>AM55-AA55</f>
        <v>80520</v>
      </c>
      <c r="DB55" s="426">
        <f>AN55-AB55</f>
        <v>22787</v>
      </c>
      <c r="DC55" s="426">
        <f>AO55-AC55</f>
        <v>97304</v>
      </c>
      <c r="DD55" s="426">
        <f>AP55-AD55</f>
        <v>34260</v>
      </c>
      <c r="DE55" s="426">
        <f>AQ55-AE55</f>
        <v>78737</v>
      </c>
      <c r="DF55" s="426">
        <f>AR55-AF55</f>
        <v>-1896</v>
      </c>
      <c r="DG55" s="426">
        <f>AS55-AG55</f>
        <v>17351</v>
      </c>
      <c r="DH55" s="426">
        <f>AT55-AH55</f>
        <v>15942</v>
      </c>
      <c r="DI55" s="348"/>
      <c r="DJ55" s="60">
        <f>IF(ISERROR(GETPIVOTDATA("VALUE",'CSS WK pvt'!$J$2,"DT_FILE",DJ$8,"COMMODITY",DJ$6,"TRIM_CAT",TRIM(B55),"TRIM_LINE",A51))=TRUE,0,GETPIVOTDATA("VALUE",'CSS WK pvt'!$J$2,"DT_FILE",DJ$8,"COMMODITY",DJ$6,"TRIM_CAT",TRIM(B55),"TRIM_LINE",A51))</f>
        <v>132458</v>
      </c>
    </row>
    <row r="56" spans="1:114" s="37" customFormat="1" x14ac:dyDescent="0.25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56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1">
        <v>125812</v>
      </c>
      <c r="V56" s="221">
        <v>92702</v>
      </c>
      <c r="W56" s="221">
        <v>94995</v>
      </c>
      <c r="X56" s="256">
        <v>169833</v>
      </c>
      <c r="Y56" s="281">
        <v>144187</v>
      </c>
      <c r="Z56" s="221">
        <v>178958</v>
      </c>
      <c r="AA56" s="221">
        <v>262886</v>
      </c>
      <c r="AB56" s="221">
        <v>650705</v>
      </c>
      <c r="AC56" s="221">
        <v>256953</v>
      </c>
      <c r="AD56" s="221">
        <v>424581</v>
      </c>
      <c r="AE56" s="221">
        <v>264517</v>
      </c>
      <c r="AF56" s="221">
        <v>153233</v>
      </c>
      <c r="AG56" s="221">
        <v>98918</v>
      </c>
      <c r="AH56" s="221">
        <v>109262</v>
      </c>
      <c r="AI56" s="40">
        <v>125405</v>
      </c>
      <c r="AJ56" s="361">
        <v>117185</v>
      </c>
      <c r="AK56" s="417">
        <v>270604</v>
      </c>
      <c r="AL56" s="475">
        <v>584910</v>
      </c>
      <c r="AM56" s="475">
        <v>307782</v>
      </c>
      <c r="AN56" s="378">
        <v>204425</v>
      </c>
      <c r="AO56" s="378">
        <v>439198</v>
      </c>
      <c r="AP56" s="378">
        <v>486074</v>
      </c>
      <c r="AQ56" s="378">
        <v>400669</v>
      </c>
      <c r="AR56" s="378">
        <v>199255</v>
      </c>
      <c r="AS56" s="378">
        <v>407076</v>
      </c>
      <c r="AT56" s="378">
        <v>131223</v>
      </c>
      <c r="AU56" s="378"/>
      <c r="AV56" s="384"/>
      <c r="AW56" s="401">
        <f t="shared" si="133"/>
        <v>1.0855141812536053</v>
      </c>
      <c r="AX56" s="169">
        <f t="shared" si="133"/>
        <v>2.0088671105030751</v>
      </c>
      <c r="AY56" s="169">
        <f t="shared" si="133"/>
        <v>-0.18739656234749255</v>
      </c>
      <c r="AZ56" s="169">
        <f t="shared" si="133"/>
        <v>1.781202697055444</v>
      </c>
      <c r="BA56" s="169">
        <f t="shared" si="133"/>
        <v>2.777406587477532</v>
      </c>
      <c r="BB56" s="169">
        <f t="shared" si="133"/>
        <v>1.2312390922171086</v>
      </c>
      <c r="BC56" s="169">
        <f t="shared" si="133"/>
        <v>1.827301990080641E-2</v>
      </c>
      <c r="BD56" s="169">
        <f t="shared" si="133"/>
        <v>0.28089523111024267</v>
      </c>
      <c r="BE56" s="169">
        <f t="shared" si="133"/>
        <v>0.35094546984232361</v>
      </c>
      <c r="BF56" s="169">
        <f t="shared" si="133"/>
        <v>1.3600408493995919</v>
      </c>
      <c r="BG56" s="169">
        <f t="shared" si="134"/>
        <v>-0.14102660031283268</v>
      </c>
      <c r="BH56" s="169">
        <f t="shared" si="134"/>
        <v>4.7303461910348343E-2</v>
      </c>
      <c r="BI56" s="169">
        <f t="shared" si="134"/>
        <v>0.22593719472351656</v>
      </c>
      <c r="BJ56" s="169">
        <f t="shared" si="134"/>
        <v>0.35061002187693291</v>
      </c>
      <c r="BK56" s="169">
        <f t="shared" si="134"/>
        <v>-9.0750498055548676E-2</v>
      </c>
      <c r="BL56" s="169">
        <f t="shared" si="134"/>
        <v>0.52077639718181723</v>
      </c>
      <c r="BM56" s="169">
        <f t="shared" si="134"/>
        <v>-0.42961662781696291</v>
      </c>
      <c r="BN56" s="169">
        <f t="shared" si="134"/>
        <v>-0.26929954651013083</v>
      </c>
      <c r="BO56" s="169">
        <f t="shared" si="134"/>
        <v>-0.21376339299907798</v>
      </c>
      <c r="BP56" s="307">
        <f t="shared" si="134"/>
        <v>0.17863692261224137</v>
      </c>
      <c r="BQ56" s="307">
        <f t="shared" si="135"/>
        <v>0.32012211169008897</v>
      </c>
      <c r="BR56" s="191">
        <f t="shared" si="135"/>
        <v>-0.30999864572845087</v>
      </c>
      <c r="BS56" s="191">
        <f t="shared" si="136"/>
        <v>0.8767572666051725</v>
      </c>
      <c r="BT56" s="191">
        <f t="shared" si="137"/>
        <v>2.2684205232512658</v>
      </c>
      <c r="BU56" s="191">
        <f t="shared" si="138"/>
        <v>0.17078125118872819</v>
      </c>
      <c r="BV56" s="191">
        <f t="shared" si="139"/>
        <v>-0.68584074196448463</v>
      </c>
      <c r="BW56" s="486">
        <f t="shared" si="139"/>
        <v>0.70925422158916218</v>
      </c>
      <c r="BX56" s="486">
        <f t="shared" si="139"/>
        <v>0.1448321992741079</v>
      </c>
      <c r="BY56" s="486">
        <f t="shared" si="139"/>
        <v>0.51471928080236806</v>
      </c>
      <c r="BZ56" s="486">
        <f t="shared" si="139"/>
        <v>0.30034000509028735</v>
      </c>
      <c r="CA56" s="486">
        <f t="shared" si="139"/>
        <v>3.1152874097737522</v>
      </c>
      <c r="CB56" s="486">
        <f t="shared" si="139"/>
        <v>0.20099394116893338</v>
      </c>
      <c r="CC56" s="39">
        <f>O56-C56</f>
        <v>111614.75000000001</v>
      </c>
      <c r="CD56" s="61">
        <f>P56-D56</f>
        <v>321663.94</v>
      </c>
      <c r="CE56" s="62">
        <f>Q56-E56</f>
        <v>-65170.880000000005</v>
      </c>
      <c r="CF56" s="62">
        <f>R56-F56</f>
        <v>178803.45</v>
      </c>
      <c r="CG56" s="62">
        <f>S56-G56</f>
        <v>340982.79</v>
      </c>
      <c r="CH56" s="62">
        <f>T56-H56</f>
        <v>115720.21</v>
      </c>
      <c r="CI56" s="62">
        <f>U56-I56</f>
        <v>2257.7100000000064</v>
      </c>
      <c r="CJ56" s="62">
        <f>V56-J56</f>
        <v>20329.179999999993</v>
      </c>
      <c r="CK56" s="62">
        <f>W56-K56</f>
        <v>24677.58</v>
      </c>
      <c r="CL56" s="62">
        <f>X56-L56</f>
        <v>97871.11</v>
      </c>
      <c r="CM56" s="62">
        <f>Y56-M56</f>
        <v>-23672.679999999993</v>
      </c>
      <c r="CN56" s="62">
        <f>Z56-N56</f>
        <v>8082.9800000000105</v>
      </c>
      <c r="CO56" s="62">
        <f>AA56-O56</f>
        <v>48449.239999999991</v>
      </c>
      <c r="CP56" s="62">
        <f>AB56-P56</f>
        <v>168919</v>
      </c>
      <c r="CQ56" s="62">
        <f>AC56-Q56</f>
        <v>-25646</v>
      </c>
      <c r="CR56" s="62">
        <f>AD56-R56</f>
        <v>145394</v>
      </c>
      <c r="CS56" s="62">
        <f>AE56-S56</f>
        <v>-199236</v>
      </c>
      <c r="CT56" s="62">
        <f>AF56-T56</f>
        <v>-56474</v>
      </c>
      <c r="CU56" s="62">
        <f>AG56-U56</f>
        <v>-26894</v>
      </c>
      <c r="CV56" s="320">
        <f>AH56-V56</f>
        <v>16560</v>
      </c>
      <c r="CW56" s="320">
        <f>AI56-W56</f>
        <v>30410</v>
      </c>
      <c r="CX56" s="341">
        <f>AJ56-X56</f>
        <v>-52648</v>
      </c>
      <c r="CY56" s="426">
        <f>AK56-Y56</f>
        <v>126417</v>
      </c>
      <c r="CZ56" s="426">
        <f>AL56-Z56</f>
        <v>405952</v>
      </c>
      <c r="DA56" s="426">
        <f>AM56-AA56</f>
        <v>44896</v>
      </c>
      <c r="DB56" s="426">
        <f>AN56-AB56</f>
        <v>-446280</v>
      </c>
      <c r="DC56" s="426">
        <f>AO56-AC56</f>
        <v>182245</v>
      </c>
      <c r="DD56" s="426">
        <f>AP56-AD56</f>
        <v>61493</v>
      </c>
      <c r="DE56" s="426">
        <f>AQ56-AE56</f>
        <v>136152</v>
      </c>
      <c r="DF56" s="426">
        <f>AR56-AF56</f>
        <v>46022</v>
      </c>
      <c r="DG56" s="426">
        <f>AS56-AG56</f>
        <v>308158</v>
      </c>
      <c r="DH56" s="426">
        <f>AT56-AH56</f>
        <v>21961</v>
      </c>
      <c r="DI56" s="348"/>
      <c r="DJ56" s="60">
        <f>IF(ISERROR(GETPIVOTDATA("VALUE",'CSS WK pvt'!$J$2,"DT_FILE",DJ$8,"COMMODITY",DJ$6,"TRIM_CAT",TRIM(B56),"TRIM_LINE",A51))=TRUE,0,GETPIVOTDATA("VALUE",'CSS WK pvt'!$J$2,"DT_FILE",DJ$8,"COMMODITY",DJ$6,"TRIM_CAT",TRIM(B56),"TRIM_LINE",A51))</f>
        <v>131223</v>
      </c>
    </row>
    <row r="57" spans="1:114" s="122" customFormat="1" x14ac:dyDescent="0.25">
      <c r="A57" s="140"/>
      <c r="B57" s="38" t="s">
        <v>35</v>
      </c>
      <c r="C57" s="132">
        <f>SUM(C52:C56)</f>
        <v>4697480.7399999993</v>
      </c>
      <c r="D57" s="133">
        <f t="shared" ref="D57:DJ57" si="140">SUM(D52:D56)</f>
        <v>5815794.4299999997</v>
      </c>
      <c r="E57" s="133">
        <f t="shared" si="140"/>
        <v>6182074.169999999</v>
      </c>
      <c r="F57" s="133">
        <f t="shared" si="140"/>
        <v>4139925.87</v>
      </c>
      <c r="G57" s="133">
        <f t="shared" si="140"/>
        <v>2759680.75</v>
      </c>
      <c r="H57" s="133">
        <f t="shared" si="140"/>
        <v>1991521.4600000002</v>
      </c>
      <c r="I57" s="133">
        <f t="shared" si="140"/>
        <v>1544349.8800000001</v>
      </c>
      <c r="J57" s="133">
        <f t="shared" si="140"/>
        <v>1495047.96</v>
      </c>
      <c r="K57" s="133">
        <f t="shared" si="140"/>
        <v>1528238.8</v>
      </c>
      <c r="L57" s="254">
        <f t="shared" si="140"/>
        <v>1727569.1999999997</v>
      </c>
      <c r="M57" s="42">
        <f t="shared" si="140"/>
        <v>3175219.43</v>
      </c>
      <c r="N57" s="133">
        <f t="shared" si="140"/>
        <v>4572899.12</v>
      </c>
      <c r="O57" s="42">
        <f t="shared" si="140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2">
        <v>2011093</v>
      </c>
      <c r="V57" s="222">
        <v>1780674</v>
      </c>
      <c r="W57" s="222">
        <v>2046956</v>
      </c>
      <c r="X57" s="254">
        <v>2139364</v>
      </c>
      <c r="Y57" s="282">
        <v>3410200</v>
      </c>
      <c r="Z57" s="222">
        <v>5016799</v>
      </c>
      <c r="AA57" s="222">
        <v>7824325</v>
      </c>
      <c r="AB57" s="222">
        <v>9637785</v>
      </c>
      <c r="AC57" s="222">
        <v>7819097</v>
      </c>
      <c r="AD57" s="222">
        <v>5761206</v>
      </c>
      <c r="AE57" s="222">
        <v>3656635</v>
      </c>
      <c r="AF57" s="222">
        <v>2344494</v>
      </c>
      <c r="AG57" s="222">
        <v>1892673</v>
      </c>
      <c r="AH57" s="222">
        <v>1739326</v>
      </c>
      <c r="AI57" s="133">
        <v>1820068</v>
      </c>
      <c r="AJ57" s="362">
        <v>1909937</v>
      </c>
      <c r="AK57" s="132">
        <v>3225205</v>
      </c>
      <c r="AL57" s="133">
        <v>6085947</v>
      </c>
      <c r="AM57" s="133">
        <v>7288851</v>
      </c>
      <c r="AN57" s="282">
        <v>9107684</v>
      </c>
      <c r="AO57" s="282">
        <v>7836445</v>
      </c>
      <c r="AP57" s="282">
        <v>5624394</v>
      </c>
      <c r="AQ57" s="282">
        <v>4329213</v>
      </c>
      <c r="AR57" s="282">
        <v>2165759</v>
      </c>
      <c r="AS57" s="282">
        <v>2227499</v>
      </c>
      <c r="AT57" s="282">
        <v>1783240</v>
      </c>
      <c r="AU57" s="282"/>
      <c r="AV57" s="362"/>
      <c r="AW57" s="407">
        <f t="shared" si="133"/>
        <v>0.29099247142416179</v>
      </c>
      <c r="AX57" s="192">
        <f t="shared" si="133"/>
        <v>0.32385404825940528</v>
      </c>
      <c r="AY57" s="193">
        <f t="shared" si="133"/>
        <v>0.10653379624528204</v>
      </c>
      <c r="AZ57" s="193">
        <f t="shared" si="133"/>
        <v>0.43081619961470463</v>
      </c>
      <c r="BA57" s="193">
        <f t="shared" si="133"/>
        <v>0.74927842649915211</v>
      </c>
      <c r="BB57" s="193">
        <f t="shared" si="133"/>
        <v>0.28451440337479456</v>
      </c>
      <c r="BC57" s="193">
        <f t="shared" si="133"/>
        <v>0.30222628048509309</v>
      </c>
      <c r="BD57" s="193">
        <f t="shared" si="133"/>
        <v>0.19104807848438524</v>
      </c>
      <c r="BE57" s="193">
        <f t="shared" si="133"/>
        <v>0.33942156160411574</v>
      </c>
      <c r="BF57" s="193">
        <f t="shared" si="133"/>
        <v>0.23836660204407462</v>
      </c>
      <c r="BG57" s="193">
        <f t="shared" si="134"/>
        <v>7.4004513760486723E-2</v>
      </c>
      <c r="BH57" s="193">
        <f t="shared" si="134"/>
        <v>9.7071872427397843E-2</v>
      </c>
      <c r="BI57" s="193">
        <f t="shared" si="134"/>
        <v>0.29020334562445582</v>
      </c>
      <c r="BJ57" s="193">
        <f t="shared" si="134"/>
        <v>0.25178020285837749</v>
      </c>
      <c r="BK57" s="193">
        <f t="shared" si="134"/>
        <v>0.14303020433366653</v>
      </c>
      <c r="BL57" s="193">
        <f t="shared" si="134"/>
        <v>-2.7393895439381592E-2</v>
      </c>
      <c r="BM57" s="193">
        <f t="shared" si="134"/>
        <v>-0.24253280717563103</v>
      </c>
      <c r="BN57" s="193">
        <f t="shared" si="134"/>
        <v>-8.3515431927440972E-2</v>
      </c>
      <c r="BO57" s="193">
        <f t="shared" si="134"/>
        <v>-5.8883403204128305E-2</v>
      </c>
      <c r="BP57" s="310">
        <f t="shared" si="134"/>
        <v>-2.3220421031586915E-2</v>
      </c>
      <c r="BQ57" s="310">
        <f t="shared" si="135"/>
        <v>-0.11084165951784015</v>
      </c>
      <c r="BR57" s="193">
        <f t="shared" si="135"/>
        <v>-0.10724075005468915</v>
      </c>
      <c r="BS57" s="193">
        <f t="shared" si="136"/>
        <v>-5.4247551463257285E-2</v>
      </c>
      <c r="BT57" s="193">
        <f t="shared" si="137"/>
        <v>0.21311358099058783</v>
      </c>
      <c r="BU57" s="193">
        <f t="shared" si="138"/>
        <v>-6.843708562719468E-2</v>
      </c>
      <c r="BV57" s="193">
        <f t="shared" si="139"/>
        <v>-5.5002368282753768E-2</v>
      </c>
      <c r="BW57" s="487">
        <f t="shared" si="139"/>
        <v>2.218670519114931E-3</v>
      </c>
      <c r="BX57" s="487">
        <f t="shared" si="139"/>
        <v>-2.3747111281908685E-2</v>
      </c>
      <c r="BY57" s="487">
        <f t="shared" si="139"/>
        <v>0.1839335892152211</v>
      </c>
      <c r="BZ57" s="487">
        <f t="shared" si="139"/>
        <v>-7.6236066289783633E-2</v>
      </c>
      <c r="CA57" s="487">
        <f t="shared" si="139"/>
        <v>0.17690641753752498</v>
      </c>
      <c r="CB57" s="487">
        <f t="shared" si="139"/>
        <v>2.5247710894909868E-2</v>
      </c>
      <c r="CC57" s="132">
        <f t="shared" si="120"/>
        <v>1366931.5300000005</v>
      </c>
      <c r="CD57" s="135">
        <f t="shared" si="120"/>
        <v>1883468.57</v>
      </c>
      <c r="CE57" s="136">
        <f t="shared" si="120"/>
        <v>658599.83000000019</v>
      </c>
      <c r="CF57" s="136">
        <f t="shared" si="120"/>
        <v>1783547.13</v>
      </c>
      <c r="CG57" s="136">
        <f t="shared" ref="CG57:CH57" si="141">SUM(CG52:CG56)</f>
        <v>2067769.25</v>
      </c>
      <c r="CH57" s="136">
        <f t="shared" si="141"/>
        <v>566616.53999999992</v>
      </c>
      <c r="CI57" s="136">
        <f t="shared" ref="CI57:CJ57" si="142">SUM(CI52:CI56)</f>
        <v>466743.12000000005</v>
      </c>
      <c r="CJ57" s="136">
        <f t="shared" si="142"/>
        <v>285626.03999999998</v>
      </c>
      <c r="CK57" s="136">
        <f t="shared" ref="CK57:CL57" si="143">SUM(CK52:CK56)</f>
        <v>518717.2</v>
      </c>
      <c r="CL57" s="136">
        <f t="shared" si="143"/>
        <v>411794.80000000005</v>
      </c>
      <c r="CM57" s="136">
        <f t="shared" ref="CM57:CN57" si="144">SUM(CM52:CM56)</f>
        <v>234980.56999999992</v>
      </c>
      <c r="CN57" s="136">
        <f t="shared" si="144"/>
        <v>443899.87999999977</v>
      </c>
      <c r="CO57" s="136">
        <f t="shared" ref="CO57:CP57" si="145">SUM(CO52:CO56)</f>
        <v>1759912.7299999997</v>
      </c>
      <c r="CP57" s="136">
        <f t="shared" si="145"/>
        <v>1938522</v>
      </c>
      <c r="CQ57" s="136">
        <f t="shared" ref="CQ57:CR57" si="146">SUM(CQ52:CQ56)</f>
        <v>978423</v>
      </c>
      <c r="CR57" s="136">
        <f t="shared" si="146"/>
        <v>-162267</v>
      </c>
      <c r="CS57" s="136">
        <f t="shared" ref="CS57:CT57" si="147">SUM(CS52:CS56)</f>
        <v>-1170815</v>
      </c>
      <c r="CT57" s="136">
        <f t="shared" si="147"/>
        <v>-213644</v>
      </c>
      <c r="CU57" s="136">
        <f t="shared" ref="CU57:CV57" si="148">SUM(CU52:CU56)</f>
        <v>-118420</v>
      </c>
      <c r="CV57" s="326">
        <f t="shared" si="148"/>
        <v>-41348</v>
      </c>
      <c r="CW57" s="326">
        <f t="shared" ref="CW57:DC57" si="149">SUM(CW52:CW56)</f>
        <v>-226888</v>
      </c>
      <c r="CX57" s="326">
        <f t="shared" si="149"/>
        <v>-229427</v>
      </c>
      <c r="CY57" s="136">
        <f t="shared" si="149"/>
        <v>-184995</v>
      </c>
      <c r="CZ57" s="136">
        <f t="shared" si="149"/>
        <v>1069148</v>
      </c>
      <c r="DA57" s="136">
        <f t="shared" si="149"/>
        <v>-535474</v>
      </c>
      <c r="DB57" s="136">
        <f t="shared" si="149"/>
        <v>-530101</v>
      </c>
      <c r="DC57" s="136">
        <f t="shared" si="149"/>
        <v>17348</v>
      </c>
      <c r="DD57" s="136">
        <f t="shared" ref="DD57:DE57" si="150">SUM(DD52:DD56)</f>
        <v>-136812</v>
      </c>
      <c r="DE57" s="136">
        <f t="shared" si="150"/>
        <v>672578</v>
      </c>
      <c r="DF57" s="136">
        <f t="shared" ref="DF57:DG57" si="151">SUM(DF52:DF56)</f>
        <v>-178735</v>
      </c>
      <c r="DG57" s="136">
        <f t="shared" si="151"/>
        <v>334826</v>
      </c>
      <c r="DH57" s="136">
        <f t="shared" ref="DH57" si="152">SUM(DH52:DH56)</f>
        <v>43914</v>
      </c>
      <c r="DI57" s="349"/>
      <c r="DJ57" s="42">
        <f t="shared" si="140"/>
        <v>1783240</v>
      </c>
    </row>
    <row r="58" spans="1:114" s="37" customFormat="1" x14ac:dyDescent="0.2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283"/>
      <c r="AO58" s="283"/>
      <c r="AP58" s="283"/>
      <c r="AQ58" s="283"/>
      <c r="AR58" s="283"/>
      <c r="AS58" s="283"/>
      <c r="AT58" s="283"/>
      <c r="AU58" s="283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195"/>
      <c r="BS58" s="195"/>
      <c r="BT58" s="195"/>
      <c r="BU58" s="195"/>
      <c r="BV58" s="195"/>
      <c r="BW58" s="488"/>
      <c r="BX58" s="488"/>
      <c r="BY58" s="488"/>
      <c r="BZ58" s="488"/>
      <c r="CA58" s="488"/>
      <c r="CB58" s="488"/>
      <c r="CC58" s="44"/>
      <c r="CD58" s="47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327"/>
      <c r="CW58" s="327"/>
      <c r="CX58" s="327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348"/>
      <c r="DJ58" s="46"/>
    </row>
    <row r="59" spans="1:114" s="37" customFormat="1" x14ac:dyDescent="0.25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56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1">
        <v>22454090</v>
      </c>
      <c r="V59" s="221">
        <v>22360591</v>
      </c>
      <c r="W59" s="221">
        <v>22382499</v>
      </c>
      <c r="X59" s="256">
        <v>22823730</v>
      </c>
      <c r="Y59" s="281">
        <v>22773286</v>
      </c>
      <c r="Z59" s="221">
        <v>23491810</v>
      </c>
      <c r="AA59" s="221">
        <v>24357517</v>
      </c>
      <c r="AB59" s="221">
        <v>27968082</v>
      </c>
      <c r="AC59" s="221">
        <v>31170767</v>
      </c>
      <c r="AD59" s="221">
        <v>32672838</v>
      </c>
      <c r="AE59" s="221">
        <v>27874839</v>
      </c>
      <c r="AF59" s="221">
        <v>26770749</v>
      </c>
      <c r="AG59" s="221">
        <v>25650007</v>
      </c>
      <c r="AH59" s="221">
        <v>23970145</v>
      </c>
      <c r="AI59" s="40">
        <v>22657394</v>
      </c>
      <c r="AJ59" s="361">
        <v>21871672</v>
      </c>
      <c r="AK59" s="417">
        <v>20894359</v>
      </c>
      <c r="AL59" s="475">
        <v>20350549</v>
      </c>
      <c r="AM59" s="475">
        <v>20378445</v>
      </c>
      <c r="AN59" s="378">
        <v>21751618</v>
      </c>
      <c r="AO59" s="378">
        <v>23746149</v>
      </c>
      <c r="AP59" s="378">
        <v>24752590</v>
      </c>
      <c r="AQ59" s="378">
        <v>24564674</v>
      </c>
      <c r="AR59" s="378">
        <v>22530653</v>
      </c>
      <c r="AS59" s="378">
        <v>21347224</v>
      </c>
      <c r="AT59" s="378">
        <v>16374483</v>
      </c>
      <c r="AU59" s="378"/>
      <c r="AV59" s="384"/>
      <c r="AW59" s="401">
        <f t="shared" ref="AW59:BF64" si="153">IF(ISERROR((O59-C59)/C59)=TRUE,0,(O59-C59)/C59)</f>
        <v>0.84483351842214138</v>
      </c>
      <c r="AX59" s="169">
        <f t="shared" si="153"/>
        <v>0.94973629067024712</v>
      </c>
      <c r="AY59" s="169">
        <f t="shared" si="153"/>
        <v>0.99870122387479132</v>
      </c>
      <c r="AZ59" s="169">
        <f t="shared" si="153"/>
        <v>0.84428239678473782</v>
      </c>
      <c r="BA59" s="169">
        <f t="shared" si="153"/>
        <v>0.86096363199657033</v>
      </c>
      <c r="BB59" s="169">
        <f t="shared" si="153"/>
        <v>0.95708157607587641</v>
      </c>
      <c r="BC59" s="169">
        <f t="shared" si="153"/>
        <v>0.96163614202766046</v>
      </c>
      <c r="BD59" s="169">
        <f t="shared" si="153"/>
        <v>1.0308043258403718</v>
      </c>
      <c r="BE59" s="169">
        <f t="shared" si="153"/>
        <v>1.0516178362809168</v>
      </c>
      <c r="BF59" s="169">
        <f t="shared" si="153"/>
        <v>1.1041602123588152</v>
      </c>
      <c r="BG59" s="169">
        <f t="shared" ref="BG59:BP64" si="154">IF(ISERROR((Y59-M59)/M59)=TRUE,0,(Y59-M59)/M59)</f>
        <v>1.0927386366842542</v>
      </c>
      <c r="BH59" s="169">
        <f t="shared" si="154"/>
        <v>1.0906727383360233</v>
      </c>
      <c r="BI59" s="169">
        <f t="shared" si="154"/>
        <v>0.9376531916334464</v>
      </c>
      <c r="BJ59" s="169">
        <f t="shared" si="154"/>
        <v>0.83178357875807951</v>
      </c>
      <c r="BK59" s="169">
        <f t="shared" si="154"/>
        <v>0.73219217446285856</v>
      </c>
      <c r="BL59" s="169">
        <f t="shared" si="154"/>
        <v>0.65572530178508881</v>
      </c>
      <c r="BM59" s="169">
        <f t="shared" si="154"/>
        <v>0.30200143181282196</v>
      </c>
      <c r="BN59" s="169">
        <f t="shared" si="154"/>
        <v>0.17554042389056371</v>
      </c>
      <c r="BO59" s="169">
        <f t="shared" si="154"/>
        <v>0.14233117440965098</v>
      </c>
      <c r="BP59" s="307">
        <f t="shared" si="154"/>
        <v>7.1981728926574437E-2</v>
      </c>
      <c r="BQ59" s="307">
        <f t="shared" ref="BQ59:BR64" si="155">IF(ISERROR((AI59-W59)/W59)=TRUE,0,(AI59-W59)/W59)</f>
        <v>1.2281693835884903E-2</v>
      </c>
      <c r="BR59" s="191">
        <f t="shared" si="155"/>
        <v>-4.1713514837408261E-2</v>
      </c>
      <c r="BS59" s="191">
        <f t="shared" ref="BS59:BS64" si="156">IF(ISERROR((AK59-Y59)/Y59)=TRUE,0,(AK59-Y59)/Y59)</f>
        <v>-8.2505748182322036E-2</v>
      </c>
      <c r="BT59" s="191">
        <f t="shared" ref="BT59:BT64" si="157">IF(ISERROR((AL59-Z59)/Z59)=TRUE,0,(AL59-Z59)/Z59)</f>
        <v>-0.13371728274662531</v>
      </c>
      <c r="BU59" s="191">
        <f t="shared" ref="BU59:BU64" si="158">IF(ISERROR((AM59-AA59)/AA59)=TRUE,0,(AM59-AA59)/AA59)</f>
        <v>-0.16336115048179994</v>
      </c>
      <c r="BV59" s="191">
        <f t="shared" ref="BV59:CB64" si="159">IF(ISERROR((AN59-AB59)/AB59)=TRUE,0,(AN59-AB59)/AB59)</f>
        <v>-0.22226994328749466</v>
      </c>
      <c r="BW59" s="486">
        <f t="shared" si="159"/>
        <v>-0.23819170057637656</v>
      </c>
      <c r="BX59" s="486">
        <f t="shared" si="159"/>
        <v>-0.24241077558062143</v>
      </c>
      <c r="BY59" s="486">
        <f t="shared" si="159"/>
        <v>-0.11875099978155927</v>
      </c>
      <c r="BZ59" s="486">
        <f t="shared" si="159"/>
        <v>-0.1583854078942655</v>
      </c>
      <c r="CA59" s="486">
        <f t="shared" si="159"/>
        <v>-0.16774977878173677</v>
      </c>
      <c r="CB59" s="486">
        <f t="shared" si="159"/>
        <v>-0.31688010231060348</v>
      </c>
      <c r="CC59" s="39">
        <f>O59-C59</f>
        <v>5756664.5299999993</v>
      </c>
      <c r="CD59" s="61">
        <f>P59-D59</f>
        <v>7437306.5199999996</v>
      </c>
      <c r="CE59" s="62">
        <f>Q59-E59</f>
        <v>8991644.3399999999</v>
      </c>
      <c r="CF59" s="62">
        <f>R59-F59</f>
        <v>9033559.0399999991</v>
      </c>
      <c r="CG59" s="62">
        <f>S59-G59</f>
        <v>9904848.2599999998</v>
      </c>
      <c r="CH59" s="62">
        <f>T59-H59</f>
        <v>11136865.68</v>
      </c>
      <c r="CI59" s="62">
        <f>U59-I59</f>
        <v>11007476.880000001</v>
      </c>
      <c r="CJ59" s="62">
        <f>V59-J59</f>
        <v>11349884.199999999</v>
      </c>
      <c r="CK59" s="62">
        <f>W59-K59</f>
        <v>11472816.6</v>
      </c>
      <c r="CL59" s="62">
        <f>X59-L59</f>
        <v>11976775.539999999</v>
      </c>
      <c r="CM59" s="62">
        <f>Y59-M59</f>
        <v>11891236.23</v>
      </c>
      <c r="CN59" s="62">
        <f>Z59-N59</f>
        <v>12255326.369999999</v>
      </c>
      <c r="CO59" s="62">
        <f>AA59-O59</f>
        <v>11786889.24</v>
      </c>
      <c r="CP59" s="62">
        <f>AB59-P59</f>
        <v>12699858</v>
      </c>
      <c r="CQ59" s="62">
        <f>AC59-Q59</f>
        <v>13175785</v>
      </c>
      <c r="CR59" s="62">
        <f>AD59-R59</f>
        <v>12939590</v>
      </c>
      <c r="CS59" s="62">
        <f>AE59-S59</f>
        <v>6465616</v>
      </c>
      <c r="CT59" s="62">
        <f>AF59-T59</f>
        <v>3997607</v>
      </c>
      <c r="CU59" s="62">
        <f>AG59-U59</f>
        <v>3195917</v>
      </c>
      <c r="CV59" s="320">
        <f>AH59-V59</f>
        <v>1609554</v>
      </c>
      <c r="CW59" s="320">
        <f>AI59-W59</f>
        <v>274895</v>
      </c>
      <c r="CX59" s="341">
        <f>AJ59-X59</f>
        <v>-952058</v>
      </c>
      <c r="CY59" s="426">
        <f>AK59-Y59</f>
        <v>-1878927</v>
      </c>
      <c r="CZ59" s="426">
        <f>AL59-Z59</f>
        <v>-3141261</v>
      </c>
      <c r="DA59" s="426">
        <f>AM59-AA59</f>
        <v>-3979072</v>
      </c>
      <c r="DB59" s="426">
        <f>AN59-AB59</f>
        <v>-6216464</v>
      </c>
      <c r="DC59" s="426">
        <f>AO59-AC59</f>
        <v>-7424618</v>
      </c>
      <c r="DD59" s="426">
        <f>AP59-AD59</f>
        <v>-7920248</v>
      </c>
      <c r="DE59" s="426">
        <f>AQ59-AE59</f>
        <v>-3310165</v>
      </c>
      <c r="DF59" s="426">
        <f>AR59-AF59</f>
        <v>-4240096</v>
      </c>
      <c r="DG59" s="426">
        <f>AS59-AG59</f>
        <v>-4302783</v>
      </c>
      <c r="DH59" s="426">
        <f>AT59-AH59</f>
        <v>-7595662</v>
      </c>
      <c r="DI59" s="348"/>
      <c r="DJ59" s="60">
        <f>IF(ISERROR(GETPIVOTDATA("VALUE",'CSS WK pvt'!$J$2,"DT_FILE",DJ$8,"COMMODITY",DJ$6,"TRIM_CAT",TRIM(B59),"TRIM_LINE",A58))=TRUE,0,GETPIVOTDATA("VALUE",'CSS WK pvt'!$J$2,"DT_FILE",DJ$8,"COMMODITY",DJ$6,"TRIM_CAT",TRIM(B59),"TRIM_LINE",A58))</f>
        <v>16374483</v>
      </c>
    </row>
    <row r="60" spans="1:114" s="37" customFormat="1" x14ac:dyDescent="0.25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56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1">
        <v>6019572</v>
      </c>
      <c r="V60" s="221">
        <v>5604617</v>
      </c>
      <c r="W60" s="221">
        <v>5495450</v>
      </c>
      <c r="X60" s="256">
        <v>5199644</v>
      </c>
      <c r="Y60" s="281">
        <v>4618910</v>
      </c>
      <c r="Z60" s="221">
        <v>4692186</v>
      </c>
      <c r="AA60" s="221">
        <v>4875949</v>
      </c>
      <c r="AB60" s="221">
        <v>5448137</v>
      </c>
      <c r="AC60" s="221">
        <v>6112965</v>
      </c>
      <c r="AD60" s="221">
        <v>6645519</v>
      </c>
      <c r="AE60" s="221">
        <v>10706780</v>
      </c>
      <c r="AF60" s="221">
        <v>10217885</v>
      </c>
      <c r="AG60" s="221">
        <v>9410507</v>
      </c>
      <c r="AH60" s="221">
        <v>8893724</v>
      </c>
      <c r="AI60" s="40">
        <v>8789774</v>
      </c>
      <c r="AJ60" s="361">
        <v>8574251</v>
      </c>
      <c r="AK60" s="417">
        <v>8162706</v>
      </c>
      <c r="AL60" s="475">
        <v>7987774</v>
      </c>
      <c r="AM60" s="475">
        <v>8658801</v>
      </c>
      <c r="AN60" s="378">
        <v>9100719</v>
      </c>
      <c r="AO60" s="378">
        <v>9600200</v>
      </c>
      <c r="AP60" s="378">
        <v>10726604</v>
      </c>
      <c r="AQ60" s="378">
        <v>10219367</v>
      </c>
      <c r="AR60" s="378">
        <v>9848573</v>
      </c>
      <c r="AS60" s="378">
        <v>9749786</v>
      </c>
      <c r="AT60" s="378">
        <v>3481908</v>
      </c>
      <c r="AU60" s="378"/>
      <c r="AV60" s="384"/>
      <c r="AW60" s="401">
        <f t="shared" si="153"/>
        <v>3.8507768300272506E-2</v>
      </c>
      <c r="AX60" s="169">
        <f t="shared" si="153"/>
        <v>6.1073310977951753E-3</v>
      </c>
      <c r="AY60" s="169">
        <f t="shared" si="153"/>
        <v>3.3675656150854376E-2</v>
      </c>
      <c r="AZ60" s="169">
        <f t="shared" si="153"/>
        <v>0.18401659023330361</v>
      </c>
      <c r="BA60" s="169">
        <f t="shared" si="153"/>
        <v>0.34089247311157217</v>
      </c>
      <c r="BB60" s="169">
        <f t="shared" si="153"/>
        <v>0.31842467403132768</v>
      </c>
      <c r="BC60" s="169">
        <f t="shared" si="153"/>
        <v>0.24097311092367796</v>
      </c>
      <c r="BD60" s="169">
        <f t="shared" si="153"/>
        <v>0.15779531609692174</v>
      </c>
      <c r="BE60" s="169">
        <f t="shared" si="153"/>
        <v>0.1192801483880597</v>
      </c>
      <c r="BF60" s="169">
        <f t="shared" si="153"/>
        <v>6.4902968306911751E-2</v>
      </c>
      <c r="BG60" s="169">
        <f t="shared" si="154"/>
        <v>-8.3134990996166488E-2</v>
      </c>
      <c r="BH60" s="169">
        <f t="shared" si="154"/>
        <v>0.10753385143815435</v>
      </c>
      <c r="BI60" s="169">
        <f t="shared" si="154"/>
        <v>9.0088939377595031E-2</v>
      </c>
      <c r="BJ60" s="169">
        <f t="shared" si="154"/>
        <v>0.10143567154752672</v>
      </c>
      <c r="BK60" s="169">
        <f t="shared" si="154"/>
        <v>0.18107285617046961</v>
      </c>
      <c r="BL60" s="169">
        <f t="shared" si="154"/>
        <v>0.2065639578743256</v>
      </c>
      <c r="BM60" s="169">
        <f t="shared" si="154"/>
        <v>0.73548505267184605</v>
      </c>
      <c r="BN60" s="169">
        <f t="shared" si="154"/>
        <v>0.61596157200765</v>
      </c>
      <c r="BO60" s="169">
        <f t="shared" si="154"/>
        <v>0.56331828907437276</v>
      </c>
      <c r="BP60" s="307">
        <f t="shared" si="154"/>
        <v>0.58685669332980295</v>
      </c>
      <c r="BQ60" s="307">
        <f t="shared" si="155"/>
        <v>0.5994639201521258</v>
      </c>
      <c r="BR60" s="191">
        <f t="shared" si="155"/>
        <v>0.64900731665475564</v>
      </c>
      <c r="BS60" s="191">
        <f t="shared" si="156"/>
        <v>0.76723642591000907</v>
      </c>
      <c r="BT60" s="191">
        <f t="shared" si="157"/>
        <v>0.70235664144601262</v>
      </c>
      <c r="BU60" s="191">
        <f t="shared" si="158"/>
        <v>0.77581861500192062</v>
      </c>
      <c r="BV60" s="191">
        <f t="shared" si="159"/>
        <v>0.67042770767328352</v>
      </c>
      <c r="BW60" s="486">
        <f t="shared" si="159"/>
        <v>0.57046539608847757</v>
      </c>
      <c r="BX60" s="486">
        <f t="shared" si="159"/>
        <v>0.61411080157922959</v>
      </c>
      <c r="BY60" s="486">
        <f t="shared" si="159"/>
        <v>-4.552377091898778E-2</v>
      </c>
      <c r="BZ60" s="486">
        <f t="shared" si="159"/>
        <v>-3.6143683355214902E-2</v>
      </c>
      <c r="CA60" s="486">
        <f t="shared" si="159"/>
        <v>3.6053211585730716E-2</v>
      </c>
      <c r="CB60" s="486">
        <f t="shared" si="159"/>
        <v>-0.6084983073457193</v>
      </c>
      <c r="CC60" s="39">
        <f>O60-C60</f>
        <v>165857.77000000048</v>
      </c>
      <c r="CD60" s="61">
        <f>P60-D60</f>
        <v>30025.900000000373</v>
      </c>
      <c r="CE60" s="62">
        <f>Q60-E60</f>
        <v>168619.19000000041</v>
      </c>
      <c r="CF60" s="62">
        <f>R60-F60</f>
        <v>856007.84999999963</v>
      </c>
      <c r="CG60" s="62">
        <f>S60-G60</f>
        <v>1568416.71</v>
      </c>
      <c r="CH60" s="62">
        <f>T60-H60</f>
        <v>1527148.8600000003</v>
      </c>
      <c r="CI60" s="62">
        <f>U60-I60</f>
        <v>1168885.1100000003</v>
      </c>
      <c r="CJ60" s="62">
        <f>V60-J60</f>
        <v>763850.30999999959</v>
      </c>
      <c r="CK60" s="62">
        <f>W60-K60</f>
        <v>585642.55999999959</v>
      </c>
      <c r="CL60" s="62">
        <f>X60-L60</f>
        <v>316904.29999999981</v>
      </c>
      <c r="CM60" s="62">
        <f>Y60-M60</f>
        <v>-418810.87999999989</v>
      </c>
      <c r="CN60" s="62">
        <f>Z60-N60</f>
        <v>455578.70000000019</v>
      </c>
      <c r="CO60" s="62">
        <f>AA60-O60</f>
        <v>402966.26999999955</v>
      </c>
      <c r="CP60" s="62">
        <f>AB60-P60</f>
        <v>501741</v>
      </c>
      <c r="CQ60" s="62">
        <f>AC60-Q60</f>
        <v>937192</v>
      </c>
      <c r="CR60" s="62">
        <f>AD60-R60</f>
        <v>1137714</v>
      </c>
      <c r="CS60" s="62">
        <f>AE60-S60</f>
        <v>4537450</v>
      </c>
      <c r="CT60" s="62">
        <f>AF60-T60</f>
        <v>3894786</v>
      </c>
      <c r="CU60" s="62">
        <f>AG60-U60</f>
        <v>3390935</v>
      </c>
      <c r="CV60" s="320">
        <f>AH60-V60</f>
        <v>3289107</v>
      </c>
      <c r="CW60" s="320">
        <f>AI60-W60</f>
        <v>3294324</v>
      </c>
      <c r="CX60" s="341">
        <f>AJ60-X60</f>
        <v>3374607</v>
      </c>
      <c r="CY60" s="426">
        <f>AK60-Y60</f>
        <v>3543796</v>
      </c>
      <c r="CZ60" s="426">
        <f>AL60-Z60</f>
        <v>3295588</v>
      </c>
      <c r="DA60" s="426">
        <f>AM60-AA60</f>
        <v>3782852</v>
      </c>
      <c r="DB60" s="426">
        <f>AN60-AB60</f>
        <v>3652582</v>
      </c>
      <c r="DC60" s="426">
        <f>AO60-AC60</f>
        <v>3487235</v>
      </c>
      <c r="DD60" s="426">
        <f>AP60-AD60</f>
        <v>4081085</v>
      </c>
      <c r="DE60" s="426">
        <f>AQ60-AE60</f>
        <v>-487413</v>
      </c>
      <c r="DF60" s="426">
        <f>AR60-AF60</f>
        <v>-369312</v>
      </c>
      <c r="DG60" s="426">
        <f>AS60-AG60</f>
        <v>339279</v>
      </c>
      <c r="DH60" s="426">
        <f>AT60-AH60</f>
        <v>-5411816</v>
      </c>
      <c r="DI60" s="348"/>
      <c r="DJ60" s="60">
        <f>IF(ISERROR(GETPIVOTDATA("VALUE",'CSS WK pvt'!$J$2,"DT_FILE",DJ$8,"COMMODITY",DJ$6,"TRIM_CAT",TRIM(B60),"TRIM_LINE",A58))=TRUE,0,GETPIVOTDATA("VALUE",'CSS WK pvt'!$J$2,"DT_FILE",DJ$8,"COMMODITY",DJ$6,"TRIM_CAT",TRIM(B60),"TRIM_LINE",A58))</f>
        <v>3481908</v>
      </c>
    </row>
    <row r="61" spans="1:114" s="37" customFormat="1" x14ac:dyDescent="0.25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56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1">
        <v>943743</v>
      </c>
      <c r="V61" s="221">
        <v>763005</v>
      </c>
      <c r="W61" s="221">
        <v>736609</v>
      </c>
      <c r="X61" s="256">
        <v>710963</v>
      </c>
      <c r="Y61" s="281">
        <v>668031</v>
      </c>
      <c r="Z61" s="221">
        <v>704797</v>
      </c>
      <c r="AA61" s="221">
        <v>708329</v>
      </c>
      <c r="AB61" s="221">
        <v>905674</v>
      </c>
      <c r="AC61" s="221">
        <v>1114368</v>
      </c>
      <c r="AD61" s="221">
        <v>1273976</v>
      </c>
      <c r="AE61" s="221">
        <v>1298209</v>
      </c>
      <c r="AF61" s="221">
        <v>1198536</v>
      </c>
      <c r="AG61" s="221">
        <v>963761</v>
      </c>
      <c r="AH61" s="221">
        <v>831069</v>
      </c>
      <c r="AI61" s="40">
        <v>799442</v>
      </c>
      <c r="AJ61" s="361">
        <v>772161</v>
      </c>
      <c r="AK61" s="417">
        <v>721383</v>
      </c>
      <c r="AL61" s="475">
        <v>719323</v>
      </c>
      <c r="AM61" s="475">
        <v>654106</v>
      </c>
      <c r="AN61" s="378">
        <v>632530</v>
      </c>
      <c r="AO61" s="378">
        <v>792452</v>
      </c>
      <c r="AP61" s="378">
        <v>868205</v>
      </c>
      <c r="AQ61" s="378">
        <v>820525</v>
      </c>
      <c r="AR61" s="378">
        <v>726067</v>
      </c>
      <c r="AS61" s="378">
        <v>654119</v>
      </c>
      <c r="AT61" s="378">
        <v>553295</v>
      </c>
      <c r="AU61" s="378"/>
      <c r="AV61" s="384"/>
      <c r="AW61" s="401">
        <f t="shared" si="153"/>
        <v>2.1280949124966493</v>
      </c>
      <c r="AX61" s="169">
        <f t="shared" si="153"/>
        <v>2.5437349826517575</v>
      </c>
      <c r="AY61" s="169">
        <f t="shared" si="153"/>
        <v>2.911013523711464</v>
      </c>
      <c r="AZ61" s="169">
        <f t="shared" si="153"/>
        <v>2.6369578667859006</v>
      </c>
      <c r="BA61" s="169">
        <f t="shared" si="153"/>
        <v>2.7765193320728594</v>
      </c>
      <c r="BB61" s="169">
        <f t="shared" si="153"/>
        <v>3.2643854050509984</v>
      </c>
      <c r="BC61" s="169">
        <f t="shared" si="153"/>
        <v>2.4125420193257439</v>
      </c>
      <c r="BD61" s="169">
        <f t="shared" si="153"/>
        <v>1.853238204078189</v>
      </c>
      <c r="BE61" s="169">
        <f t="shared" si="153"/>
        <v>1.5961870985669195</v>
      </c>
      <c r="BF61" s="169">
        <f t="shared" si="153"/>
        <v>1.69901763932088</v>
      </c>
      <c r="BG61" s="169">
        <f t="shared" si="154"/>
        <v>1.5574212038815565</v>
      </c>
      <c r="BH61" s="169">
        <f t="shared" si="154"/>
        <v>0.7653238426234148</v>
      </c>
      <c r="BI61" s="169">
        <f t="shared" si="154"/>
        <v>0.55843623805770348</v>
      </c>
      <c r="BJ61" s="169">
        <f t="shared" si="154"/>
        <v>0.40692031416996</v>
      </c>
      <c r="BK61" s="169">
        <f t="shared" si="154"/>
        <v>0.1782055321425475</v>
      </c>
      <c r="BL61" s="169">
        <f t="shared" si="154"/>
        <v>0.19377351984287622</v>
      </c>
      <c r="BM61" s="169">
        <f t="shared" si="154"/>
        <v>0.12057925829250524</v>
      </c>
      <c r="BN61" s="169">
        <f t="shared" si="154"/>
        <v>4.4484373481011169E-3</v>
      </c>
      <c r="BO61" s="169">
        <f t="shared" si="154"/>
        <v>2.1211283156537319E-2</v>
      </c>
      <c r="BP61" s="307">
        <f t="shared" si="154"/>
        <v>8.920518214166355E-2</v>
      </c>
      <c r="BQ61" s="307">
        <f t="shared" si="155"/>
        <v>8.5300342515500088E-2</v>
      </c>
      <c r="BR61" s="191">
        <f t="shared" si="155"/>
        <v>8.6077615853426978E-2</v>
      </c>
      <c r="BS61" s="191">
        <f t="shared" si="156"/>
        <v>7.9864557183723511E-2</v>
      </c>
      <c r="BT61" s="191">
        <f t="shared" si="157"/>
        <v>2.0610189884463184E-2</v>
      </c>
      <c r="BU61" s="191">
        <f t="shared" si="158"/>
        <v>-7.6550585956525849E-2</v>
      </c>
      <c r="BV61" s="191">
        <f t="shared" si="159"/>
        <v>-0.30159196355421486</v>
      </c>
      <c r="BW61" s="486">
        <f t="shared" si="159"/>
        <v>-0.28887764185619114</v>
      </c>
      <c r="BX61" s="486">
        <f t="shared" si="159"/>
        <v>-0.31850757000131869</v>
      </c>
      <c r="BY61" s="486">
        <f t="shared" si="159"/>
        <v>-0.36795616114200408</v>
      </c>
      <c r="BZ61" s="486">
        <f t="shared" si="159"/>
        <v>-0.39420509688486621</v>
      </c>
      <c r="CA61" s="486">
        <f t="shared" si="159"/>
        <v>-0.32128504888660153</v>
      </c>
      <c r="CB61" s="486">
        <f t="shared" si="159"/>
        <v>-0.33423698874582014</v>
      </c>
      <c r="CC61" s="39">
        <f>O61-C61</f>
        <v>309212.51</v>
      </c>
      <c r="CD61" s="61">
        <f>P61-D61</f>
        <v>462075.58999999997</v>
      </c>
      <c r="CE61" s="62">
        <f>Q61-E61</f>
        <v>703983.5</v>
      </c>
      <c r="CF61" s="62">
        <f>R61-F61</f>
        <v>773756.35</v>
      </c>
      <c r="CG61" s="62">
        <f>S61-G61</f>
        <v>851747.81</v>
      </c>
      <c r="CH61" s="62">
        <f>T61-H61</f>
        <v>913415.58000000007</v>
      </c>
      <c r="CI61" s="62">
        <f>U61-I61</f>
        <v>667191.67999999993</v>
      </c>
      <c r="CJ61" s="62">
        <f>V61-J61</f>
        <v>495587.79</v>
      </c>
      <c r="CK61" s="62">
        <f>W61-K61</f>
        <v>452881.76</v>
      </c>
      <c r="CL61" s="62">
        <f>X61-L61</f>
        <v>447547.53</v>
      </c>
      <c r="CM61" s="62">
        <f>Y61-M61</f>
        <v>406818.26</v>
      </c>
      <c r="CN61" s="62">
        <f>Z61-N61</f>
        <v>305551.84000000003</v>
      </c>
      <c r="CO61" s="62">
        <f>AA61-O61</f>
        <v>253816.34000000003</v>
      </c>
      <c r="CP61" s="62">
        <f>AB61-P61</f>
        <v>261946</v>
      </c>
      <c r="CQ61" s="62">
        <f>AC61-Q61</f>
        <v>168550</v>
      </c>
      <c r="CR61" s="62">
        <f>AD61-R61</f>
        <v>206792</v>
      </c>
      <c r="CS61" s="62">
        <f>AE61-S61</f>
        <v>139693</v>
      </c>
      <c r="CT61" s="62">
        <f>AF61-T61</f>
        <v>5308</v>
      </c>
      <c r="CU61" s="62">
        <f>AG61-U61</f>
        <v>20018</v>
      </c>
      <c r="CV61" s="320">
        <f>AH61-V61</f>
        <v>68064</v>
      </c>
      <c r="CW61" s="320">
        <f>AI61-W61</f>
        <v>62833</v>
      </c>
      <c r="CX61" s="341">
        <f>AJ61-X61</f>
        <v>61198</v>
      </c>
      <c r="CY61" s="426">
        <f>AK61-Y61</f>
        <v>53352</v>
      </c>
      <c r="CZ61" s="426">
        <f>AL61-Z61</f>
        <v>14526</v>
      </c>
      <c r="DA61" s="426">
        <f>AM61-AA61</f>
        <v>-54223</v>
      </c>
      <c r="DB61" s="426">
        <f>AN61-AB61</f>
        <v>-273144</v>
      </c>
      <c r="DC61" s="426">
        <f>AO61-AC61</f>
        <v>-321916</v>
      </c>
      <c r="DD61" s="426">
        <f>AP61-AD61</f>
        <v>-405771</v>
      </c>
      <c r="DE61" s="426">
        <f>AQ61-AE61</f>
        <v>-477684</v>
      </c>
      <c r="DF61" s="426">
        <f>AR61-AF61</f>
        <v>-472469</v>
      </c>
      <c r="DG61" s="426">
        <f>AS61-AG61</f>
        <v>-309642</v>
      </c>
      <c r="DH61" s="426">
        <f>AT61-AH61</f>
        <v>-277774</v>
      </c>
      <c r="DI61" s="348"/>
      <c r="DJ61" s="60">
        <f>IF(ISERROR(GETPIVOTDATA("VALUE",'CSS WK pvt'!$J$2,"DT_FILE",DJ$8,"COMMODITY",DJ$6,"TRIM_CAT",TRIM(B61),"TRIM_LINE",A58))=TRUE,0,GETPIVOTDATA("VALUE",'CSS WK pvt'!$J$2,"DT_FILE",DJ$8,"COMMODITY",DJ$6,"TRIM_CAT",TRIM(B61),"TRIM_LINE",A58))</f>
        <v>553295</v>
      </c>
    </row>
    <row r="62" spans="1:114" s="37" customFormat="1" x14ac:dyDescent="0.25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56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1">
        <v>924360</v>
      </c>
      <c r="V62" s="221">
        <v>760678</v>
      </c>
      <c r="W62" s="221">
        <v>777528</v>
      </c>
      <c r="X62" s="256">
        <v>780983</v>
      </c>
      <c r="Y62" s="281">
        <v>743719</v>
      </c>
      <c r="Z62" s="221">
        <v>738492</v>
      </c>
      <c r="AA62" s="221">
        <v>619436</v>
      </c>
      <c r="AB62" s="221">
        <v>610349</v>
      </c>
      <c r="AC62" s="221">
        <v>667754</v>
      </c>
      <c r="AD62" s="221">
        <v>771661</v>
      </c>
      <c r="AE62" s="221">
        <v>792538</v>
      </c>
      <c r="AF62" s="221">
        <v>905815</v>
      </c>
      <c r="AG62" s="221">
        <v>820611</v>
      </c>
      <c r="AH62" s="221">
        <v>770299</v>
      </c>
      <c r="AI62" s="40">
        <v>766782</v>
      </c>
      <c r="AJ62" s="361">
        <v>756768</v>
      </c>
      <c r="AK62" s="417">
        <v>693636</v>
      </c>
      <c r="AL62" s="475">
        <v>666832</v>
      </c>
      <c r="AM62" s="475">
        <v>579975</v>
      </c>
      <c r="AN62" s="378">
        <v>548676</v>
      </c>
      <c r="AO62" s="378">
        <v>667279</v>
      </c>
      <c r="AP62" s="378">
        <v>655125</v>
      </c>
      <c r="AQ62" s="378">
        <v>660741</v>
      </c>
      <c r="AR62" s="378">
        <v>634402</v>
      </c>
      <c r="AS62" s="378">
        <v>566660</v>
      </c>
      <c r="AT62" s="378">
        <v>508499</v>
      </c>
      <c r="AU62" s="378"/>
      <c r="AV62" s="384"/>
      <c r="AW62" s="401">
        <f t="shared" si="153"/>
        <v>0.42546514452088913</v>
      </c>
      <c r="AX62" s="169">
        <f t="shared" si="153"/>
        <v>0.68306823873694522</v>
      </c>
      <c r="AY62" s="169">
        <f t="shared" si="153"/>
        <v>0.92700464574683583</v>
      </c>
      <c r="AZ62" s="169">
        <f t="shared" si="153"/>
        <v>1.0124968839650912</v>
      </c>
      <c r="BA62" s="169">
        <f t="shared" si="153"/>
        <v>0.79746838402917652</v>
      </c>
      <c r="BB62" s="169">
        <f t="shared" si="153"/>
        <v>0.7126012501366854</v>
      </c>
      <c r="BC62" s="169">
        <f t="shared" si="153"/>
        <v>0.51372289137251648</v>
      </c>
      <c r="BD62" s="169">
        <f t="shared" si="153"/>
        <v>0.23339651829024932</v>
      </c>
      <c r="BE62" s="169">
        <f t="shared" si="153"/>
        <v>0.25792341876226732</v>
      </c>
      <c r="BF62" s="169">
        <f t="shared" si="153"/>
        <v>0.17335988399560132</v>
      </c>
      <c r="BG62" s="169">
        <f t="shared" si="154"/>
        <v>0.11095222276112815</v>
      </c>
      <c r="BH62" s="169">
        <f t="shared" si="154"/>
        <v>0.17220690029884211</v>
      </c>
      <c r="BI62" s="169">
        <f t="shared" si="154"/>
        <v>-9.4747653798718037E-2</v>
      </c>
      <c r="BJ62" s="169">
        <f t="shared" si="154"/>
        <v>-0.29968262783236876</v>
      </c>
      <c r="BK62" s="169">
        <f t="shared" si="154"/>
        <v>-0.36261424432894729</v>
      </c>
      <c r="BL62" s="169">
        <f t="shared" si="154"/>
        <v>-0.33074040313718822</v>
      </c>
      <c r="BM62" s="169">
        <f t="shared" si="154"/>
        <v>-0.26356919051318173</v>
      </c>
      <c r="BN62" s="169">
        <f t="shared" si="154"/>
        <v>-0.10025468191579603</v>
      </c>
      <c r="BO62" s="169">
        <f t="shared" si="154"/>
        <v>-0.11223873815396598</v>
      </c>
      <c r="BP62" s="307">
        <f t="shared" si="154"/>
        <v>1.264792724385351E-2</v>
      </c>
      <c r="BQ62" s="307">
        <f t="shared" si="155"/>
        <v>-1.3820724141124178E-2</v>
      </c>
      <c r="BR62" s="191">
        <f t="shared" si="155"/>
        <v>-3.1005796541025862E-2</v>
      </c>
      <c r="BS62" s="191">
        <f t="shared" si="156"/>
        <v>-6.7341294225372758E-2</v>
      </c>
      <c r="BT62" s="191">
        <f t="shared" si="157"/>
        <v>-9.7035580615632944E-2</v>
      </c>
      <c r="BU62" s="191">
        <f t="shared" si="158"/>
        <v>-6.3704724943335553E-2</v>
      </c>
      <c r="BV62" s="191">
        <f t="shared" si="159"/>
        <v>-0.10104546742929045</v>
      </c>
      <c r="BW62" s="486">
        <f t="shared" si="159"/>
        <v>-7.1133980477840642E-4</v>
      </c>
      <c r="BX62" s="486">
        <f t="shared" si="159"/>
        <v>-0.15101968351387463</v>
      </c>
      <c r="BY62" s="486">
        <f t="shared" si="159"/>
        <v>-0.16629738889491735</v>
      </c>
      <c r="BZ62" s="486">
        <f t="shared" si="159"/>
        <v>-0.29963403123154286</v>
      </c>
      <c r="CA62" s="486">
        <f t="shared" si="159"/>
        <v>-0.30946575173864355</v>
      </c>
      <c r="CB62" s="486">
        <f t="shared" si="159"/>
        <v>-0.33986802527330295</v>
      </c>
      <c r="CC62" s="39">
        <f>O62-C62</f>
        <v>204236.88</v>
      </c>
      <c r="CD62" s="61">
        <f>P62-D62</f>
        <v>353708.67</v>
      </c>
      <c r="CE62" s="62">
        <f>Q62-E62</f>
        <v>503979.99</v>
      </c>
      <c r="CF62" s="62">
        <f>R62-F62</f>
        <v>580083.38</v>
      </c>
      <c r="CG62" s="62">
        <f>S62-G62</f>
        <v>477463.69999999995</v>
      </c>
      <c r="CH62" s="62">
        <f>T62-H62</f>
        <v>418899.88</v>
      </c>
      <c r="CI62" s="62">
        <f>U62-I62</f>
        <v>313706.62</v>
      </c>
      <c r="CJ62" s="62">
        <f>V62-J62</f>
        <v>143943.65000000002</v>
      </c>
      <c r="CK62" s="62">
        <f>W62-K62</f>
        <v>159423.59999999998</v>
      </c>
      <c r="CL62" s="62">
        <f>X62-L62</f>
        <v>115387.55000000005</v>
      </c>
      <c r="CM62" s="62">
        <f>Y62-M62</f>
        <v>74276.170000000042</v>
      </c>
      <c r="CN62" s="62">
        <f>Z62-N62</f>
        <v>108490.58999999997</v>
      </c>
      <c r="CO62" s="62">
        <f>AA62-O62</f>
        <v>-64832.869999999995</v>
      </c>
      <c r="CP62" s="62">
        <f>AB62-P62</f>
        <v>-261183</v>
      </c>
      <c r="CQ62" s="62">
        <f>AC62-Q62</f>
        <v>-379891</v>
      </c>
      <c r="CR62" s="62">
        <f>AD62-R62</f>
        <v>-381346</v>
      </c>
      <c r="CS62" s="62">
        <f>AE62-S62</f>
        <v>-283650</v>
      </c>
      <c r="CT62" s="62">
        <f>AF62-T62</f>
        <v>-100931</v>
      </c>
      <c r="CU62" s="62">
        <f>AG62-U62</f>
        <v>-103749</v>
      </c>
      <c r="CV62" s="320">
        <f>AH62-V62</f>
        <v>9621</v>
      </c>
      <c r="CW62" s="320">
        <f>AI62-W62</f>
        <v>-10746</v>
      </c>
      <c r="CX62" s="341">
        <f>AJ62-X62</f>
        <v>-24215</v>
      </c>
      <c r="CY62" s="426">
        <f>AK62-Y62</f>
        <v>-50083</v>
      </c>
      <c r="CZ62" s="426">
        <f>AL62-Z62</f>
        <v>-71660</v>
      </c>
      <c r="DA62" s="426">
        <f>AM62-AA62</f>
        <v>-39461</v>
      </c>
      <c r="DB62" s="426">
        <f>AN62-AB62</f>
        <v>-61673</v>
      </c>
      <c r="DC62" s="426">
        <f>AO62-AC62</f>
        <v>-475</v>
      </c>
      <c r="DD62" s="426">
        <f>AP62-AD62</f>
        <v>-116536</v>
      </c>
      <c r="DE62" s="426">
        <f>AQ62-AE62</f>
        <v>-131797</v>
      </c>
      <c r="DF62" s="426">
        <f>AR62-AF62</f>
        <v>-271413</v>
      </c>
      <c r="DG62" s="426">
        <f>AS62-AG62</f>
        <v>-253951</v>
      </c>
      <c r="DH62" s="426">
        <f>AT62-AH62</f>
        <v>-261800</v>
      </c>
      <c r="DI62" s="348"/>
      <c r="DJ62" s="60">
        <f>IF(ISERROR(GETPIVOTDATA("VALUE",'CSS WK pvt'!$J$2,"DT_FILE",DJ$8,"COMMODITY",DJ$6,"TRIM_CAT",TRIM(B62),"TRIM_LINE",A58))=TRUE,0,GETPIVOTDATA("VALUE",'CSS WK pvt'!$J$2,"DT_FILE",DJ$8,"COMMODITY",DJ$6,"TRIM_CAT",TRIM(B62),"TRIM_LINE",A58))</f>
        <v>508499</v>
      </c>
    </row>
    <row r="63" spans="1:114" s="37" customFormat="1" x14ac:dyDescent="0.25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56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1">
        <v>771637</v>
      </c>
      <c r="V63" s="221">
        <v>703398</v>
      </c>
      <c r="W63" s="221">
        <v>620914</v>
      </c>
      <c r="X63" s="256">
        <v>615190</v>
      </c>
      <c r="Y63" s="281">
        <v>519282</v>
      </c>
      <c r="Z63" s="221">
        <v>429655</v>
      </c>
      <c r="AA63" s="221">
        <v>356502</v>
      </c>
      <c r="AB63" s="221">
        <v>352361</v>
      </c>
      <c r="AC63" s="221">
        <v>551694</v>
      </c>
      <c r="AD63" s="221">
        <v>659739</v>
      </c>
      <c r="AE63" s="221">
        <v>628814</v>
      </c>
      <c r="AF63" s="221">
        <v>650126</v>
      </c>
      <c r="AG63" s="221">
        <v>773615</v>
      </c>
      <c r="AH63" s="221">
        <v>767937</v>
      </c>
      <c r="AI63" s="40">
        <v>783585</v>
      </c>
      <c r="AJ63" s="361">
        <v>723945</v>
      </c>
      <c r="AK63" s="417">
        <v>382930</v>
      </c>
      <c r="AL63" s="475">
        <v>404474</v>
      </c>
      <c r="AM63" s="475">
        <v>291325</v>
      </c>
      <c r="AN63" s="378">
        <v>232803</v>
      </c>
      <c r="AO63" s="378">
        <v>397833</v>
      </c>
      <c r="AP63" s="378">
        <v>588915</v>
      </c>
      <c r="AQ63" s="378">
        <v>447678</v>
      </c>
      <c r="AR63" s="378">
        <v>953107</v>
      </c>
      <c r="AS63" s="378">
        <v>937153</v>
      </c>
      <c r="AT63" s="378">
        <v>972913</v>
      </c>
      <c r="AU63" s="378"/>
      <c r="AV63" s="384"/>
      <c r="AW63" s="401">
        <f t="shared" si="153"/>
        <v>1.100714602315463</v>
      </c>
      <c r="AX63" s="169">
        <f t="shared" si="153"/>
        <v>1.799035510121888</v>
      </c>
      <c r="AY63" s="169">
        <f t="shared" si="153"/>
        <v>1.7598797178161554</v>
      </c>
      <c r="AZ63" s="169">
        <f t="shared" si="153"/>
        <v>2.6699800095431918</v>
      </c>
      <c r="BA63" s="169">
        <f t="shared" si="153"/>
        <v>3.4811360219199967</v>
      </c>
      <c r="BB63" s="169">
        <f t="shared" si="153"/>
        <v>3.7499936110369205</v>
      </c>
      <c r="BC63" s="169">
        <f t="shared" si="153"/>
        <v>3.5403958169166705</v>
      </c>
      <c r="BD63" s="169">
        <f t="shared" si="153"/>
        <v>2.5211470662263866</v>
      </c>
      <c r="BE63" s="169">
        <f t="shared" si="153"/>
        <v>1.6248469367006373</v>
      </c>
      <c r="BF63" s="169">
        <f t="shared" si="153"/>
        <v>1.4722304570963993</v>
      </c>
      <c r="BG63" s="169">
        <f t="shared" si="154"/>
        <v>1.1103898544967228</v>
      </c>
      <c r="BH63" s="169">
        <f t="shared" si="154"/>
        <v>1.6094405076048226</v>
      </c>
      <c r="BI63" s="169">
        <f t="shared" si="154"/>
        <v>1.3871904813975291</v>
      </c>
      <c r="BJ63" s="169">
        <f t="shared" si="154"/>
        <v>0.4107023464930718</v>
      </c>
      <c r="BK63" s="169">
        <f t="shared" si="154"/>
        <v>0.69153456998313656</v>
      </c>
      <c r="BL63" s="169">
        <f t="shared" si="154"/>
        <v>0.59023450776028097</v>
      </c>
      <c r="BM63" s="169">
        <f t="shared" si="154"/>
        <v>9.2113787108550713E-2</v>
      </c>
      <c r="BN63" s="169">
        <f t="shared" si="154"/>
        <v>-0.142696264726283</v>
      </c>
      <c r="BO63" s="169">
        <f t="shared" si="154"/>
        <v>2.5633814863724783E-3</v>
      </c>
      <c r="BP63" s="307">
        <f t="shared" si="154"/>
        <v>9.1753175300470002E-2</v>
      </c>
      <c r="BQ63" s="307">
        <f t="shared" si="155"/>
        <v>0.26198636204047582</v>
      </c>
      <c r="BR63" s="191">
        <f t="shared" si="155"/>
        <v>0.176782782554983</v>
      </c>
      <c r="BS63" s="191">
        <f t="shared" si="156"/>
        <v>-0.26257794416136127</v>
      </c>
      <c r="BT63" s="191">
        <f t="shared" si="157"/>
        <v>-5.8607487402683546E-2</v>
      </c>
      <c r="BU63" s="191">
        <f t="shared" si="158"/>
        <v>-0.18282365877330281</v>
      </c>
      <c r="BV63" s="191">
        <f t="shared" si="159"/>
        <v>-0.33930542823978815</v>
      </c>
      <c r="BW63" s="486">
        <f t="shared" si="159"/>
        <v>-0.27888829677321125</v>
      </c>
      <c r="BX63" s="486">
        <f t="shared" si="159"/>
        <v>-0.10735154356495523</v>
      </c>
      <c r="BY63" s="486">
        <f t="shared" si="159"/>
        <v>-0.28805974421689085</v>
      </c>
      <c r="BZ63" s="486">
        <f t="shared" si="159"/>
        <v>0.46603427643256845</v>
      </c>
      <c r="CA63" s="486">
        <f t="shared" si="159"/>
        <v>0.21139455672395183</v>
      </c>
      <c r="CB63" s="486">
        <f t="shared" si="159"/>
        <v>0.26691772892828447</v>
      </c>
      <c r="CC63" s="39">
        <f>O63-C63</f>
        <v>78249.680000000008</v>
      </c>
      <c r="CD63" s="61">
        <f>P63-D63</f>
        <v>160540.19</v>
      </c>
      <c r="CE63" s="62">
        <f>Q63-E63</f>
        <v>207974.56</v>
      </c>
      <c r="CF63" s="62">
        <f>R63-F63</f>
        <v>301825.06</v>
      </c>
      <c r="CG63" s="62">
        <f>S63-G63</f>
        <v>447287.93</v>
      </c>
      <c r="CH63" s="62">
        <f>T63-H63</f>
        <v>598687.67999999993</v>
      </c>
      <c r="CI63" s="62">
        <f>U63-I63</f>
        <v>601687.72</v>
      </c>
      <c r="CJ63" s="62">
        <f>V63-J63</f>
        <v>503634.12</v>
      </c>
      <c r="CK63" s="62">
        <f>W63-K63</f>
        <v>384361.54000000004</v>
      </c>
      <c r="CL63" s="62">
        <f>X63-L63</f>
        <v>366349.93</v>
      </c>
      <c r="CM63" s="62">
        <f>Y63-M63</f>
        <v>273222.25</v>
      </c>
      <c r="CN63" s="62">
        <f>Z63-N63</f>
        <v>265000.93</v>
      </c>
      <c r="CO63" s="62">
        <f>AA63-O63</f>
        <v>207162.43</v>
      </c>
      <c r="CP63" s="62">
        <f>AB63-P63</f>
        <v>102584</v>
      </c>
      <c r="CQ63" s="62">
        <f>AC63-Q63</f>
        <v>225544</v>
      </c>
      <c r="CR63" s="62">
        <f>AD63-R63</f>
        <v>244870</v>
      </c>
      <c r="CS63" s="62">
        <f>AE63-S63</f>
        <v>53037</v>
      </c>
      <c r="CT63" s="62">
        <f>AF63-T63</f>
        <v>-108212</v>
      </c>
      <c r="CU63" s="62">
        <f>AG63-U63</f>
        <v>1978</v>
      </c>
      <c r="CV63" s="320">
        <f>AH63-V63</f>
        <v>64539</v>
      </c>
      <c r="CW63" s="320">
        <f>AI63-W63</f>
        <v>162671</v>
      </c>
      <c r="CX63" s="341">
        <f>AJ63-X63</f>
        <v>108755</v>
      </c>
      <c r="CY63" s="426">
        <f>AK63-Y63</f>
        <v>-136352</v>
      </c>
      <c r="CZ63" s="426">
        <f>AL63-Z63</f>
        <v>-25181</v>
      </c>
      <c r="DA63" s="426">
        <f>AM63-AA63</f>
        <v>-65177</v>
      </c>
      <c r="DB63" s="426">
        <f>AN63-AB63</f>
        <v>-119558</v>
      </c>
      <c r="DC63" s="426">
        <f>AO63-AC63</f>
        <v>-153861</v>
      </c>
      <c r="DD63" s="426">
        <f>AP63-AD63</f>
        <v>-70824</v>
      </c>
      <c r="DE63" s="426">
        <f>AQ63-AE63</f>
        <v>-181136</v>
      </c>
      <c r="DF63" s="426">
        <f>AR63-AF63</f>
        <v>302981</v>
      </c>
      <c r="DG63" s="426">
        <f>AS63-AG63</f>
        <v>163538</v>
      </c>
      <c r="DH63" s="426">
        <f>AT63-AH63</f>
        <v>204976</v>
      </c>
      <c r="DI63" s="348"/>
      <c r="DJ63" s="60">
        <f>IF(ISERROR(GETPIVOTDATA("VALUE",'CSS WK pvt'!$J$2,"DT_FILE",DJ$8,"COMMODITY",DJ$6,"TRIM_CAT",TRIM(B63),"TRIM_LINE",A58))=TRUE,0,GETPIVOTDATA("VALUE",'CSS WK pvt'!$J$2,"DT_FILE",DJ$8,"COMMODITY",DJ$6,"TRIM_CAT",TRIM(B63),"TRIM_LINE",A58))</f>
        <v>972913</v>
      </c>
    </row>
    <row r="64" spans="1:114" s="122" customFormat="1" x14ac:dyDescent="0.25">
      <c r="A64" s="140"/>
      <c r="B64" s="38" t="s">
        <v>35</v>
      </c>
      <c r="C64" s="132">
        <f>SUM(C59:C63)</f>
        <v>11817510.220000003</v>
      </c>
      <c r="D64" s="133">
        <f t="shared" ref="D64:DJ64" si="160">SUM(D59:D63)</f>
        <v>13536000.130000001</v>
      </c>
      <c r="E64" s="133">
        <f t="shared" si="160"/>
        <v>14914166.419999998</v>
      </c>
      <c r="F64" s="133">
        <f t="shared" si="160"/>
        <v>16330881.32</v>
      </c>
      <c r="G64" s="133">
        <f t="shared" si="160"/>
        <v>17139269.59</v>
      </c>
      <c r="H64" s="133">
        <f t="shared" si="160"/>
        <v>17459535.32</v>
      </c>
      <c r="I64" s="133">
        <f t="shared" si="160"/>
        <v>17354453.989999998</v>
      </c>
      <c r="J64" s="133">
        <f t="shared" si="160"/>
        <v>16935388.930000003</v>
      </c>
      <c r="K64" s="133">
        <f t="shared" si="160"/>
        <v>16957873.940000001</v>
      </c>
      <c r="L64" s="254">
        <f t="shared" si="160"/>
        <v>16907545.149999999</v>
      </c>
      <c r="M64" s="42">
        <f t="shared" si="160"/>
        <v>17096485.969999999</v>
      </c>
      <c r="N64" s="133">
        <f t="shared" si="160"/>
        <v>16666991.57</v>
      </c>
      <c r="O64" s="42">
        <f t="shared" si="160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2">
        <v>31113402</v>
      </c>
      <c r="V64" s="222">
        <v>30192289</v>
      </c>
      <c r="W64" s="222">
        <v>30013000</v>
      </c>
      <c r="X64" s="254">
        <v>30130510</v>
      </c>
      <c r="Y64" s="282">
        <v>29323228</v>
      </c>
      <c r="Z64" s="222">
        <v>30056940</v>
      </c>
      <c r="AA64" s="222">
        <v>30917733</v>
      </c>
      <c r="AB64" s="222">
        <v>35284603</v>
      </c>
      <c r="AC64" s="222">
        <v>39617548</v>
      </c>
      <c r="AD64" s="222">
        <v>42023733</v>
      </c>
      <c r="AE64" s="222">
        <v>41301180</v>
      </c>
      <c r="AF64" s="222">
        <v>39743111</v>
      </c>
      <c r="AG64" s="222">
        <v>37618501</v>
      </c>
      <c r="AH64" s="222">
        <v>35233174</v>
      </c>
      <c r="AI64" s="133">
        <v>33796977</v>
      </c>
      <c r="AJ64" s="362">
        <v>32698797</v>
      </c>
      <c r="AK64" s="132">
        <v>30855014</v>
      </c>
      <c r="AL64" s="133">
        <v>30128952</v>
      </c>
      <c r="AM64" s="133">
        <v>30562652</v>
      </c>
      <c r="AN64" s="282">
        <v>32266346</v>
      </c>
      <c r="AO64" s="282">
        <v>35203913</v>
      </c>
      <c r="AP64" s="282">
        <v>37591439</v>
      </c>
      <c r="AQ64" s="282">
        <v>36712985</v>
      </c>
      <c r="AR64" s="282">
        <v>34692802</v>
      </c>
      <c r="AS64" s="282">
        <v>33254942</v>
      </c>
      <c r="AT64" s="282">
        <v>21891098</v>
      </c>
      <c r="AU64" s="282"/>
      <c r="AV64" s="362"/>
      <c r="AW64" s="407">
        <f t="shared" si="153"/>
        <v>0.55123467200183218</v>
      </c>
      <c r="AX64" s="192">
        <f t="shared" si="153"/>
        <v>0.62379261147362286</v>
      </c>
      <c r="AY64" s="193">
        <f t="shared" si="153"/>
        <v>0.7091379619994882</v>
      </c>
      <c r="AZ64" s="193">
        <f t="shared" si="153"/>
        <v>0.70695704988443331</v>
      </c>
      <c r="BA64" s="193">
        <f t="shared" si="153"/>
        <v>0.773064706195569</v>
      </c>
      <c r="BB64" s="193">
        <f t="shared" si="153"/>
        <v>0.83593391304528708</v>
      </c>
      <c r="BC64" s="193">
        <f t="shared" si="153"/>
        <v>0.79281941211911344</v>
      </c>
      <c r="BD64" s="193">
        <f t="shared" si="153"/>
        <v>0.78279277345182252</v>
      </c>
      <c r="BE64" s="193">
        <f t="shared" si="153"/>
        <v>0.76985629838925418</v>
      </c>
      <c r="BF64" s="193">
        <f t="shared" si="153"/>
        <v>0.78207479162047377</v>
      </c>
      <c r="BG64" s="193">
        <f t="shared" si="154"/>
        <v>0.71516111857459108</v>
      </c>
      <c r="BH64" s="193">
        <f t="shared" si="154"/>
        <v>0.80338124452534299</v>
      </c>
      <c r="BI64" s="193">
        <f t="shared" si="154"/>
        <v>0.68656915186701106</v>
      </c>
      <c r="BJ64" s="193">
        <f t="shared" si="154"/>
        <v>0.60533001038187262</v>
      </c>
      <c r="BK64" s="193">
        <f t="shared" si="154"/>
        <v>0.55421640048507737</v>
      </c>
      <c r="BL64" s="193">
        <f t="shared" si="154"/>
        <v>0.50751767292663796</v>
      </c>
      <c r="BM64" s="193">
        <f t="shared" si="154"/>
        <v>0.35908170032650594</v>
      </c>
      <c r="BN64" s="193">
        <f t="shared" si="154"/>
        <v>0.23985853117340306</v>
      </c>
      <c r="BO64" s="193">
        <f t="shared" si="154"/>
        <v>0.20907707231758199</v>
      </c>
      <c r="BP64" s="310">
        <f t="shared" si="154"/>
        <v>0.16695935177356047</v>
      </c>
      <c r="BQ64" s="310">
        <f t="shared" si="155"/>
        <v>0.12607793289574518</v>
      </c>
      <c r="BR64" s="193">
        <f t="shared" si="155"/>
        <v>8.5238749692587351E-2</v>
      </c>
      <c r="BS64" s="193">
        <f t="shared" si="156"/>
        <v>5.2237973254513452E-2</v>
      </c>
      <c r="BT64" s="193">
        <f t="shared" si="157"/>
        <v>2.3958526716292478E-3</v>
      </c>
      <c r="BU64" s="193">
        <f t="shared" si="158"/>
        <v>-1.1484703616529712E-2</v>
      </c>
      <c r="BV64" s="193">
        <f t="shared" si="159"/>
        <v>-8.5540341774569498E-2</v>
      </c>
      <c r="BW64" s="487">
        <f t="shared" si="159"/>
        <v>-0.11140606177848261</v>
      </c>
      <c r="BX64" s="487">
        <f t="shared" si="159"/>
        <v>-0.10547121075607443</v>
      </c>
      <c r="BY64" s="487">
        <f t="shared" si="159"/>
        <v>-0.11109113589490663</v>
      </c>
      <c r="BZ64" s="487">
        <f t="shared" si="159"/>
        <v>-0.1270738216744029</v>
      </c>
      <c r="CA64" s="487">
        <f t="shared" si="159"/>
        <v>-0.11599502595810503</v>
      </c>
      <c r="CB64" s="487">
        <f t="shared" si="159"/>
        <v>-0.37867936621321713</v>
      </c>
      <c r="CC64" s="132">
        <f t="shared" si="120"/>
        <v>6514221.3699999992</v>
      </c>
      <c r="CD64" s="135">
        <f t="shared" si="120"/>
        <v>8443656.8699999992</v>
      </c>
      <c r="CE64" s="136">
        <f t="shared" si="120"/>
        <v>10576201.580000002</v>
      </c>
      <c r="CF64" s="136">
        <f t="shared" si="120"/>
        <v>11545231.68</v>
      </c>
      <c r="CG64" s="136">
        <f t="shared" ref="CG64:CH64" si="161">SUM(CG59:CG63)</f>
        <v>13249764.409999998</v>
      </c>
      <c r="CH64" s="136">
        <f t="shared" si="161"/>
        <v>14595017.68</v>
      </c>
      <c r="CI64" s="136">
        <f t="shared" ref="CI64:CJ64" si="162">SUM(CI59:CI63)</f>
        <v>13758948.010000002</v>
      </c>
      <c r="CJ64" s="136">
        <f t="shared" si="162"/>
        <v>13256900.069999997</v>
      </c>
      <c r="CK64" s="136">
        <f t="shared" ref="CK64:CL64" si="163">SUM(CK59:CK63)</f>
        <v>13055126.059999999</v>
      </c>
      <c r="CL64" s="136">
        <f t="shared" si="163"/>
        <v>13222964.85</v>
      </c>
      <c r="CM64" s="136">
        <f t="shared" ref="CM64:CN64" si="164">SUM(CM59:CM63)</f>
        <v>12226742.030000001</v>
      </c>
      <c r="CN64" s="136">
        <f t="shared" si="164"/>
        <v>13389948.43</v>
      </c>
      <c r="CO64" s="136">
        <f t="shared" ref="CO64:CP64" si="165">SUM(CO59:CO63)</f>
        <v>12586001.41</v>
      </c>
      <c r="CP64" s="136">
        <f t="shared" si="165"/>
        <v>13304946</v>
      </c>
      <c r="CQ64" s="136">
        <f t="shared" ref="CQ64:CR64" si="166">SUM(CQ59:CQ63)</f>
        <v>14127180</v>
      </c>
      <c r="CR64" s="136">
        <f t="shared" si="166"/>
        <v>14147620</v>
      </c>
      <c r="CS64" s="136">
        <f t="shared" ref="CS64:CT64" si="167">SUM(CS59:CS63)</f>
        <v>10912146</v>
      </c>
      <c r="CT64" s="136">
        <f t="shared" si="167"/>
        <v>7688558</v>
      </c>
      <c r="CU64" s="136">
        <f t="shared" ref="CU64:CV64" si="168">SUM(CU59:CU63)</f>
        <v>6505099</v>
      </c>
      <c r="CV64" s="326">
        <f t="shared" si="168"/>
        <v>5040885</v>
      </c>
      <c r="CW64" s="326">
        <f t="shared" ref="CW64:DC64" si="169">SUM(CW59:CW63)</f>
        <v>3783977</v>
      </c>
      <c r="CX64" s="326">
        <f t="shared" si="169"/>
        <v>2568287</v>
      </c>
      <c r="CY64" s="136">
        <f t="shared" si="169"/>
        <v>1531786</v>
      </c>
      <c r="CZ64" s="136">
        <f t="shared" si="169"/>
        <v>72012</v>
      </c>
      <c r="DA64" s="136">
        <f t="shared" si="169"/>
        <v>-355081</v>
      </c>
      <c r="DB64" s="136">
        <f t="shared" si="169"/>
        <v>-3018257</v>
      </c>
      <c r="DC64" s="136">
        <f t="shared" si="169"/>
        <v>-4413635</v>
      </c>
      <c r="DD64" s="136">
        <f t="shared" ref="DD64:DE64" si="170">SUM(DD59:DD63)</f>
        <v>-4432294</v>
      </c>
      <c r="DE64" s="136">
        <f t="shared" si="170"/>
        <v>-4588195</v>
      </c>
      <c r="DF64" s="136">
        <f t="shared" ref="DF64:DG64" si="171">SUM(DF59:DF63)</f>
        <v>-5050309</v>
      </c>
      <c r="DG64" s="136">
        <f t="shared" si="171"/>
        <v>-4363559</v>
      </c>
      <c r="DH64" s="136">
        <f t="shared" ref="DH64" si="172">SUM(DH59:DH63)</f>
        <v>-13342076</v>
      </c>
      <c r="DI64" s="349"/>
      <c r="DJ64" s="42">
        <f t="shared" si="160"/>
        <v>21891098</v>
      </c>
    </row>
    <row r="65" spans="1:114" s="37" customFormat="1" x14ac:dyDescent="0.2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283"/>
      <c r="AO65" s="283"/>
      <c r="AP65" s="283"/>
      <c r="AQ65" s="283"/>
      <c r="AR65" s="283"/>
      <c r="AS65" s="283"/>
      <c r="AT65" s="283"/>
      <c r="AU65" s="283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195"/>
      <c r="BS65" s="195"/>
      <c r="BT65" s="195"/>
      <c r="BU65" s="195"/>
      <c r="BV65" s="195"/>
      <c r="BW65" s="488"/>
      <c r="BX65" s="488"/>
      <c r="BY65" s="488"/>
      <c r="BZ65" s="488"/>
      <c r="CA65" s="488"/>
      <c r="CB65" s="488"/>
      <c r="CC65" s="44"/>
      <c r="CD65" s="47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327"/>
      <c r="CW65" s="327"/>
      <c r="CX65" s="327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348"/>
      <c r="DJ65" s="46"/>
    </row>
    <row r="66" spans="1:114" s="37" customFormat="1" x14ac:dyDescent="0.25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56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1">
        <v>25942785</v>
      </c>
      <c r="V66" s="221">
        <v>25819054</v>
      </c>
      <c r="W66" s="221">
        <v>26251294</v>
      </c>
      <c r="X66" s="256">
        <v>28640967</v>
      </c>
      <c r="Y66" s="281">
        <v>31390101</v>
      </c>
      <c r="Z66" s="221">
        <v>36789335</v>
      </c>
      <c r="AA66" s="221">
        <v>40399045</v>
      </c>
      <c r="AB66" s="221">
        <v>43662876</v>
      </c>
      <c r="AC66" s="221">
        <v>42947768</v>
      </c>
      <c r="AD66" s="221">
        <v>40956696</v>
      </c>
      <c r="AE66" s="221">
        <v>32506522</v>
      </c>
      <c r="AF66" s="221">
        <v>30007424</v>
      </c>
      <c r="AG66" s="221">
        <v>28699828</v>
      </c>
      <c r="AH66" s="221">
        <v>26942791</v>
      </c>
      <c r="AI66" s="40">
        <v>26097009</v>
      </c>
      <c r="AJ66" s="361">
        <v>26541310</v>
      </c>
      <c r="AK66" s="417">
        <v>29803059</v>
      </c>
      <c r="AL66" s="475">
        <v>32587628</v>
      </c>
      <c r="AM66" s="475">
        <v>35838664</v>
      </c>
      <c r="AN66" s="378">
        <v>36585547</v>
      </c>
      <c r="AO66" s="378">
        <v>34563442</v>
      </c>
      <c r="AP66" s="378">
        <v>31955449</v>
      </c>
      <c r="AQ66" s="378">
        <v>29821498</v>
      </c>
      <c r="AR66" s="378">
        <v>25917617</v>
      </c>
      <c r="AS66" s="378">
        <v>24541479</v>
      </c>
      <c r="AT66" s="378">
        <v>19589110</v>
      </c>
      <c r="AU66" s="378"/>
      <c r="AV66" s="384"/>
      <c r="AW66" s="401">
        <f t="shared" ref="AW66:BF71" si="173">IF(ISERROR((O66-C66)/C66)=TRUE,0,(O66-C66)/C66)</f>
        <v>0.46944850724904863</v>
      </c>
      <c r="AX66" s="169">
        <f t="shared" si="173"/>
        <v>0.46762888500607491</v>
      </c>
      <c r="AY66" s="169">
        <f t="shared" si="173"/>
        <v>0.60421066983117777</v>
      </c>
      <c r="AZ66" s="169">
        <f t="shared" si="173"/>
        <v>0.76683091322380303</v>
      </c>
      <c r="BA66" s="169">
        <f t="shared" si="173"/>
        <v>0.70000355053627539</v>
      </c>
      <c r="BB66" s="169">
        <f t="shared" si="173"/>
        <v>0.80437330536568019</v>
      </c>
      <c r="BC66" s="169">
        <f t="shared" si="173"/>
        <v>0.8326987003701144</v>
      </c>
      <c r="BD66" s="169">
        <f t="shared" si="173"/>
        <v>0.88994966944773291</v>
      </c>
      <c r="BE66" s="169">
        <f t="shared" si="173"/>
        <v>0.84798464670635976</v>
      </c>
      <c r="BF66" s="169">
        <f t="shared" si="173"/>
        <v>0.9220545780887639</v>
      </c>
      <c r="BG66" s="169">
        <f t="shared" ref="BG66:BP71" si="174">IF(ISERROR((Y66-M66)/M66)=TRUE,0,(Y66-M66)/M66)</f>
        <v>0.74997493276292071</v>
      </c>
      <c r="BH66" s="169">
        <f t="shared" si="174"/>
        <v>0.66905670546267737</v>
      </c>
      <c r="BI66" s="169">
        <f t="shared" si="174"/>
        <v>0.6161475115105477</v>
      </c>
      <c r="BJ66" s="169">
        <f t="shared" si="174"/>
        <v>0.55332159821497184</v>
      </c>
      <c r="BK66" s="169">
        <f t="shared" si="174"/>
        <v>0.47403752102671931</v>
      </c>
      <c r="BL66" s="169">
        <f t="shared" si="174"/>
        <v>0.39151768932894354</v>
      </c>
      <c r="BM66" s="169">
        <f t="shared" si="174"/>
        <v>0.19852026823917354</v>
      </c>
      <c r="BN66" s="169">
        <f t="shared" si="174"/>
        <v>0.12620306902982695</v>
      </c>
      <c r="BO66" s="169">
        <f t="shared" si="174"/>
        <v>0.10627397945131951</v>
      </c>
      <c r="BP66" s="307">
        <f t="shared" si="174"/>
        <v>4.3523554348660488E-2</v>
      </c>
      <c r="BQ66" s="307">
        <f t="shared" ref="BQ66:BR71" si="175">IF(ISERROR((AI66-W66)/W66)=TRUE,0,(AI66-W66)/W66)</f>
        <v>-5.8772340898700075E-3</v>
      </c>
      <c r="BR66" s="191">
        <f t="shared" si="175"/>
        <v>-7.3309570867492013E-2</v>
      </c>
      <c r="BS66" s="191">
        <f t="shared" ref="BS66:BS71" si="176">IF(ISERROR((AK66-Y66)/Y66)=TRUE,0,(AK66-Y66)/Y66)</f>
        <v>-5.0558677718176188E-2</v>
      </c>
      <c r="BT66" s="191">
        <f t="shared" ref="BT66:BT71" si="177">IF(ISERROR((AL66-Z66)/Z66)=TRUE,0,(AL66-Z66)/Z66)</f>
        <v>-0.11420991980420413</v>
      </c>
      <c r="BU66" s="191">
        <f t="shared" ref="BU66:BU71" si="178">IF(ISERROR((AM66-AA66)/AA66)=TRUE,0,(AM66-AA66)/AA66)</f>
        <v>-0.1128833862285606</v>
      </c>
      <c r="BV66" s="191">
        <f t="shared" ref="BV66:CB71" si="179">IF(ISERROR((AN66-AB66)/AB66)=TRUE,0,(AN66-AB66)/AB66)</f>
        <v>-0.16209030756471471</v>
      </c>
      <c r="BW66" s="486">
        <f t="shared" si="179"/>
        <v>-0.19522146063562604</v>
      </c>
      <c r="BX66" s="486">
        <f t="shared" si="179"/>
        <v>-0.21977473475887802</v>
      </c>
      <c r="BY66" s="486">
        <f t="shared" si="179"/>
        <v>-8.2599547253932606E-2</v>
      </c>
      <c r="BZ66" s="486">
        <f t="shared" si="179"/>
        <v>-0.13629317198303992</v>
      </c>
      <c r="CA66" s="486">
        <f t="shared" si="179"/>
        <v>-0.1448910773960039</v>
      </c>
      <c r="CB66" s="486">
        <f t="shared" si="179"/>
        <v>-0.27293686834448594</v>
      </c>
      <c r="CC66" s="39">
        <f>O66-C66</f>
        <v>7985896.7600000016</v>
      </c>
      <c r="CD66" s="61">
        <f>P66-D66</f>
        <v>8956452.6900000013</v>
      </c>
      <c r="CE66" s="62">
        <f>Q66-E66</f>
        <v>10973850.760000002</v>
      </c>
      <c r="CF66" s="62">
        <f>R66-F66</f>
        <v>12774408.68</v>
      </c>
      <c r="CG66" s="62">
        <f>S66-G66</f>
        <v>11168003.380000001</v>
      </c>
      <c r="CH66" s="62">
        <f>T66-H66</f>
        <v>11877998.449999999</v>
      </c>
      <c r="CI66" s="62">
        <f>U66-I66</f>
        <v>11787274.880000001</v>
      </c>
      <c r="CJ66" s="62">
        <f>V66-J66</f>
        <v>12157815.07</v>
      </c>
      <c r="CK66" s="62">
        <f>W66-K66</f>
        <v>12045930.310000001</v>
      </c>
      <c r="CL66" s="62">
        <f>X66-L66</f>
        <v>13739742.380000001</v>
      </c>
      <c r="CM66" s="62">
        <f>Y66-M66</f>
        <v>13452643.489999998</v>
      </c>
      <c r="CN66" s="62">
        <f>Z66-N66</f>
        <v>14747342.73</v>
      </c>
      <c r="CO66" s="62">
        <f>AA66-O66</f>
        <v>15401917.75</v>
      </c>
      <c r="CP66" s="62">
        <f>AB66-P66</f>
        <v>15553516</v>
      </c>
      <c r="CQ66" s="62">
        <f>AC66-Q66</f>
        <v>13811625</v>
      </c>
      <c r="CR66" s="62">
        <f>AD66-R66</f>
        <v>11523584</v>
      </c>
      <c r="CS66" s="62">
        <f>AE66-S66</f>
        <v>5384309</v>
      </c>
      <c r="CT66" s="62">
        <f>AF66-T66</f>
        <v>3362652</v>
      </c>
      <c r="CU66" s="62">
        <f>AG66-U66</f>
        <v>2757043</v>
      </c>
      <c r="CV66" s="320">
        <f>AH66-V66</f>
        <v>1123737</v>
      </c>
      <c r="CW66" s="320">
        <f>AI66-W66</f>
        <v>-154285</v>
      </c>
      <c r="CX66" s="341">
        <f>AJ66-X66</f>
        <v>-2099657</v>
      </c>
      <c r="CY66" s="426">
        <f>AK66-Y66</f>
        <v>-1587042</v>
      </c>
      <c r="CZ66" s="426">
        <f>AL66-Z66</f>
        <v>-4201707</v>
      </c>
      <c r="DA66" s="426">
        <f>AM66-AA66</f>
        <v>-4560381</v>
      </c>
      <c r="DB66" s="426">
        <f>AN66-AB66</f>
        <v>-7077329</v>
      </c>
      <c r="DC66" s="426">
        <f>AO66-AC66</f>
        <v>-8384326</v>
      </c>
      <c r="DD66" s="426">
        <f>AP66-AD66</f>
        <v>-9001247</v>
      </c>
      <c r="DE66" s="426">
        <f>AQ66-AE66</f>
        <v>-2685024</v>
      </c>
      <c r="DF66" s="426">
        <f>AR66-AF66</f>
        <v>-4089807</v>
      </c>
      <c r="DG66" s="426">
        <f>AS66-AG66</f>
        <v>-4158349</v>
      </c>
      <c r="DH66" s="426">
        <f>AT66-AH66</f>
        <v>-7353681</v>
      </c>
      <c r="DI66" s="348"/>
      <c r="DJ66" s="60">
        <f>IF(ISERROR(GETPIVOTDATA("VALUE",'CSS WK pvt'!$J$2,"DT_FILE",DJ$8,"COMMODITY",DJ$6,"TRIM_CAT",TRIM(B66),"TRIM_LINE",A65))=TRUE,0,GETPIVOTDATA("VALUE",'CSS WK pvt'!$J$2,"DT_FILE",DJ$8,"COMMODITY",DJ$6,"TRIM_CAT",TRIM(B66),"TRIM_LINE",A65))</f>
        <v>19589110</v>
      </c>
    </row>
    <row r="67" spans="1:114" s="37" customFormat="1" x14ac:dyDescent="0.25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56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1">
        <v>6496560</v>
      </c>
      <c r="V67" s="221">
        <v>6086606</v>
      </c>
      <c r="W67" s="221">
        <v>6026930</v>
      </c>
      <c r="X67" s="256">
        <v>5925649</v>
      </c>
      <c r="Y67" s="281">
        <v>5707109</v>
      </c>
      <c r="Z67" s="221">
        <v>6444668</v>
      </c>
      <c r="AA67" s="221">
        <v>7092287</v>
      </c>
      <c r="AB67" s="221">
        <v>7549863</v>
      </c>
      <c r="AC67" s="221">
        <v>7848087</v>
      </c>
      <c r="AD67" s="221">
        <v>7927706</v>
      </c>
      <c r="AE67" s="221">
        <v>11878118</v>
      </c>
      <c r="AF67" s="221">
        <v>11000930</v>
      </c>
      <c r="AG67" s="221">
        <v>10021510</v>
      </c>
      <c r="AH67" s="221">
        <v>9464081</v>
      </c>
      <c r="AI67" s="40">
        <v>9465059</v>
      </c>
      <c r="AJ67" s="361">
        <v>9484249</v>
      </c>
      <c r="AK67" s="417">
        <v>9929669</v>
      </c>
      <c r="AL67" s="475">
        <v>10471550</v>
      </c>
      <c r="AM67" s="475">
        <v>12067538</v>
      </c>
      <c r="AN67" s="378">
        <v>12431012</v>
      </c>
      <c r="AO67" s="378">
        <v>12019353</v>
      </c>
      <c r="AP67" s="378">
        <v>12464682</v>
      </c>
      <c r="AQ67" s="378">
        <v>11437307</v>
      </c>
      <c r="AR67" s="378">
        <v>10587772</v>
      </c>
      <c r="AS67" s="378">
        <v>10479673</v>
      </c>
      <c r="AT67" s="378">
        <v>4080354</v>
      </c>
      <c r="AU67" s="378"/>
      <c r="AV67" s="384"/>
      <c r="AW67" s="401">
        <f t="shared" si="173"/>
        <v>-0.13048489007723155</v>
      </c>
      <c r="AX67" s="169">
        <f t="shared" si="173"/>
        <v>-0.17220394215916549</v>
      </c>
      <c r="AY67" s="169">
        <f t="shared" si="173"/>
        <v>-0.10370686353097838</v>
      </c>
      <c r="AZ67" s="169">
        <f t="shared" si="173"/>
        <v>0.13038595252306104</v>
      </c>
      <c r="BA67" s="169">
        <f t="shared" si="173"/>
        <v>0.27752294765713686</v>
      </c>
      <c r="BB67" s="169">
        <f t="shared" si="173"/>
        <v>0.27042036802109293</v>
      </c>
      <c r="BC67" s="169">
        <f t="shared" si="173"/>
        <v>0.20376886294084728</v>
      </c>
      <c r="BD67" s="169">
        <f t="shared" si="173"/>
        <v>0.12731633797866196</v>
      </c>
      <c r="BE67" s="169">
        <f t="shared" si="173"/>
        <v>6.3504628168444835E-2</v>
      </c>
      <c r="BF67" s="169">
        <f t="shared" si="173"/>
        <v>6.992423404823392E-3</v>
      </c>
      <c r="BG67" s="169">
        <f t="shared" si="174"/>
        <v>-0.15115609313201817</v>
      </c>
      <c r="BH67" s="169">
        <f t="shared" si="174"/>
        <v>5.9299616419765722E-2</v>
      </c>
      <c r="BI67" s="169">
        <f t="shared" si="174"/>
        <v>0.11587074322961741</v>
      </c>
      <c r="BJ67" s="169">
        <f t="shared" si="174"/>
        <v>0.1292170853794844</v>
      </c>
      <c r="BK67" s="169">
        <f t="shared" si="174"/>
        <v>0.17816942903401836</v>
      </c>
      <c r="BL67" s="169">
        <f t="shared" si="174"/>
        <v>0.15656111633878228</v>
      </c>
      <c r="BM67" s="169">
        <f t="shared" si="174"/>
        <v>0.67940791774008624</v>
      </c>
      <c r="BN67" s="169">
        <f t="shared" si="174"/>
        <v>0.5937516886906945</v>
      </c>
      <c r="BO67" s="169">
        <f t="shared" si="174"/>
        <v>0.54258715381678924</v>
      </c>
      <c r="BP67" s="307">
        <f t="shared" si="174"/>
        <v>0.55490284733396578</v>
      </c>
      <c r="BQ67" s="307">
        <f t="shared" si="175"/>
        <v>0.57046108051694644</v>
      </c>
      <c r="BR67" s="191">
        <f t="shared" si="175"/>
        <v>0.60054181406964879</v>
      </c>
      <c r="BS67" s="191">
        <f t="shared" si="176"/>
        <v>0.7398772303104777</v>
      </c>
      <c r="BT67" s="191">
        <f t="shared" si="177"/>
        <v>0.62483932453929358</v>
      </c>
      <c r="BU67" s="191">
        <f t="shared" si="178"/>
        <v>0.70150164537898707</v>
      </c>
      <c r="BV67" s="191">
        <f t="shared" si="179"/>
        <v>0.64652153290728587</v>
      </c>
      <c r="BW67" s="486">
        <f t="shared" si="179"/>
        <v>0.53150098871228113</v>
      </c>
      <c r="BX67" s="486">
        <f t="shared" si="179"/>
        <v>0.57229367486634852</v>
      </c>
      <c r="BY67" s="486">
        <f t="shared" si="179"/>
        <v>-3.7111182091304366E-2</v>
      </c>
      <c r="BZ67" s="486">
        <f t="shared" si="179"/>
        <v>-3.7556642938369758E-2</v>
      </c>
      <c r="CA67" s="486">
        <f t="shared" si="179"/>
        <v>4.5717960666606133E-2</v>
      </c>
      <c r="CB67" s="486">
        <f t="shared" si="179"/>
        <v>-0.56885893094110251</v>
      </c>
      <c r="CC67" s="39">
        <f>O67-C67</f>
        <v>-953796.01000000071</v>
      </c>
      <c r="CD67" s="61">
        <f>P67-D67</f>
        <v>-1390853.4299999997</v>
      </c>
      <c r="CE67" s="62">
        <f>Q67-E67</f>
        <v>-770749.91999999993</v>
      </c>
      <c r="CF67" s="62">
        <f>R67-F67</f>
        <v>790647.6799999997</v>
      </c>
      <c r="CG67" s="62">
        <f>S67-G67</f>
        <v>1536461.3099999996</v>
      </c>
      <c r="CH67" s="62">
        <f>T67-H67</f>
        <v>1469266.9000000004</v>
      </c>
      <c r="CI67" s="62">
        <f>U67-I67</f>
        <v>1099709.9900000002</v>
      </c>
      <c r="CJ67" s="62">
        <f>V67-J67</f>
        <v>687406.33000000007</v>
      </c>
      <c r="CK67" s="62">
        <f>W67-K67</f>
        <v>359883.66999999993</v>
      </c>
      <c r="CL67" s="62">
        <f>X67-L67</f>
        <v>41146.929999999702</v>
      </c>
      <c r="CM67" s="62">
        <f>Y67-M67</f>
        <v>-1016281.4299999997</v>
      </c>
      <c r="CN67" s="62">
        <f>Z67-N67</f>
        <v>360772.66000000015</v>
      </c>
      <c r="CO67" s="62">
        <f>AA67-O67</f>
        <v>736454.98000000045</v>
      </c>
      <c r="CP67" s="62">
        <f>AB67-P67</f>
        <v>863936</v>
      </c>
      <c r="CQ67" s="62">
        <f>AC67-Q67</f>
        <v>1186832</v>
      </c>
      <c r="CR67" s="62">
        <f>AD67-R67</f>
        <v>1073156</v>
      </c>
      <c r="CS67" s="62">
        <f>AE67-S67</f>
        <v>4805317</v>
      </c>
      <c r="CT67" s="62">
        <f>AF67-T67</f>
        <v>4098393</v>
      </c>
      <c r="CU67" s="62">
        <f>AG67-U67</f>
        <v>3524950</v>
      </c>
      <c r="CV67" s="320">
        <f>AH67-V67</f>
        <v>3377475</v>
      </c>
      <c r="CW67" s="320">
        <f>AI67-W67</f>
        <v>3438129</v>
      </c>
      <c r="CX67" s="341">
        <f>AJ67-X67</f>
        <v>3558600</v>
      </c>
      <c r="CY67" s="426">
        <f>AK67-Y67</f>
        <v>4222560</v>
      </c>
      <c r="CZ67" s="426">
        <f>AL67-Z67</f>
        <v>4026882</v>
      </c>
      <c r="DA67" s="426">
        <f>AM67-AA67</f>
        <v>4975251</v>
      </c>
      <c r="DB67" s="426">
        <f>AN67-AB67</f>
        <v>4881149</v>
      </c>
      <c r="DC67" s="426">
        <f>AO67-AC67</f>
        <v>4171266</v>
      </c>
      <c r="DD67" s="426">
        <f>AP67-AD67</f>
        <v>4536976</v>
      </c>
      <c r="DE67" s="426">
        <f>AQ67-AE67</f>
        <v>-440811</v>
      </c>
      <c r="DF67" s="426">
        <f>AR67-AF67</f>
        <v>-413158</v>
      </c>
      <c r="DG67" s="426">
        <f>AS67-AG67</f>
        <v>458163</v>
      </c>
      <c r="DH67" s="426">
        <f>AT67-AH67</f>
        <v>-5383727</v>
      </c>
      <c r="DI67" s="348"/>
      <c r="DJ67" s="60">
        <f>IF(ISERROR(GETPIVOTDATA("VALUE",'CSS WK pvt'!$J$2,"DT_FILE",DJ$8,"COMMODITY",DJ$6,"TRIM_CAT",TRIM(B67),"TRIM_LINE",A65))=TRUE,0,GETPIVOTDATA("VALUE",'CSS WK pvt'!$J$2,"DT_FILE",DJ$8,"COMMODITY",DJ$6,"TRIM_CAT",TRIM(B67),"TRIM_LINE",A65))</f>
        <v>4080354</v>
      </c>
    </row>
    <row r="68" spans="1:114" s="37" customFormat="1" x14ac:dyDescent="0.25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56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1">
        <v>1213817</v>
      </c>
      <c r="V68" s="221">
        <v>1032649</v>
      </c>
      <c r="W68" s="221">
        <v>1038926</v>
      </c>
      <c r="X68" s="256">
        <v>1205997</v>
      </c>
      <c r="Y68" s="281">
        <v>1475319</v>
      </c>
      <c r="Z68" s="221">
        <v>1879200</v>
      </c>
      <c r="AA68" s="221">
        <v>2091934</v>
      </c>
      <c r="AB68" s="221">
        <v>2170310</v>
      </c>
      <c r="AC68" s="221">
        <v>1970328</v>
      </c>
      <c r="AD68" s="221">
        <v>1871010</v>
      </c>
      <c r="AE68" s="221">
        <v>1681231</v>
      </c>
      <c r="AF68" s="221">
        <v>1459990</v>
      </c>
      <c r="AG68" s="221">
        <v>1241886</v>
      </c>
      <c r="AH68" s="221">
        <v>1127852</v>
      </c>
      <c r="AI68" s="40">
        <v>1143369</v>
      </c>
      <c r="AJ68" s="361">
        <v>1241829</v>
      </c>
      <c r="AK68" s="417">
        <v>1779179</v>
      </c>
      <c r="AL68" s="475">
        <v>2047435</v>
      </c>
      <c r="AM68" s="475">
        <v>2286763</v>
      </c>
      <c r="AN68" s="378">
        <v>1929492</v>
      </c>
      <c r="AO68" s="378">
        <v>1727550</v>
      </c>
      <c r="AP68" s="378">
        <v>1465404</v>
      </c>
      <c r="AQ68" s="378">
        <v>1268499</v>
      </c>
      <c r="AR68" s="378">
        <v>1006616</v>
      </c>
      <c r="AS68" s="378">
        <v>924734</v>
      </c>
      <c r="AT68" s="378">
        <v>808622</v>
      </c>
      <c r="AU68" s="378"/>
      <c r="AV68" s="384"/>
      <c r="AW68" s="401">
        <f t="shared" si="173"/>
        <v>0.59811328047270662</v>
      </c>
      <c r="AX68" s="169">
        <f t="shared" si="173"/>
        <v>0.86707601987651506</v>
      </c>
      <c r="AY68" s="169">
        <f t="shared" si="173"/>
        <v>1.0297401396951138</v>
      </c>
      <c r="AZ68" s="169">
        <f t="shared" si="173"/>
        <v>1.6314236103415232</v>
      </c>
      <c r="BA68" s="169">
        <f t="shared" si="173"/>
        <v>1.6229218149369617</v>
      </c>
      <c r="BB68" s="169">
        <f t="shared" si="173"/>
        <v>1.9388741946654677</v>
      </c>
      <c r="BC68" s="169">
        <f t="shared" si="173"/>
        <v>1.3788599956237271</v>
      </c>
      <c r="BD68" s="169">
        <f t="shared" si="173"/>
        <v>1.0539395908263547</v>
      </c>
      <c r="BE68" s="169">
        <f t="shared" si="173"/>
        <v>0.88739418462787611</v>
      </c>
      <c r="BF68" s="169">
        <f t="shared" si="173"/>
        <v>1.0052961232807247</v>
      </c>
      <c r="BG68" s="169">
        <f t="shared" si="174"/>
        <v>0.47338362220921076</v>
      </c>
      <c r="BH68" s="169">
        <f t="shared" si="174"/>
        <v>0.45781293243912113</v>
      </c>
      <c r="BI68" s="169">
        <f t="shared" si="174"/>
        <v>0.24278161407944415</v>
      </c>
      <c r="BJ68" s="169">
        <f t="shared" si="174"/>
        <v>-7.1313373273991454E-2</v>
      </c>
      <c r="BK68" s="169">
        <f t="shared" si="174"/>
        <v>-2.0659647406696083E-2</v>
      </c>
      <c r="BL68" s="169">
        <f t="shared" si="174"/>
        <v>1.6726722598111431E-2</v>
      </c>
      <c r="BM68" s="169">
        <f t="shared" si="174"/>
        <v>6.2462438171096778E-2</v>
      </c>
      <c r="BN68" s="169">
        <f t="shared" si="174"/>
        <v>-2.2643366146410365E-2</v>
      </c>
      <c r="BO68" s="169">
        <f t="shared" si="174"/>
        <v>2.3124573144057137E-2</v>
      </c>
      <c r="BP68" s="307">
        <f t="shared" si="174"/>
        <v>9.2192991035676214E-2</v>
      </c>
      <c r="BQ68" s="307">
        <f t="shared" si="175"/>
        <v>0.10052977786675855</v>
      </c>
      <c r="BR68" s="191">
        <f t="shared" si="175"/>
        <v>2.9711516695315163E-2</v>
      </c>
      <c r="BS68" s="191">
        <f t="shared" si="176"/>
        <v>0.20596223596388308</v>
      </c>
      <c r="BT68" s="191">
        <f t="shared" si="177"/>
        <v>8.9524797786292035E-2</v>
      </c>
      <c r="BU68" s="191">
        <f t="shared" si="178"/>
        <v>9.3133435376068274E-2</v>
      </c>
      <c r="BV68" s="191">
        <f t="shared" si="179"/>
        <v>-0.11096018541130069</v>
      </c>
      <c r="BW68" s="486">
        <f t="shared" si="179"/>
        <v>-0.12321704812599729</v>
      </c>
      <c r="BX68" s="486">
        <f t="shared" si="179"/>
        <v>-0.21678451745314029</v>
      </c>
      <c r="BY68" s="486">
        <f t="shared" si="179"/>
        <v>-0.24549392677151444</v>
      </c>
      <c r="BZ68" s="486">
        <f t="shared" si="179"/>
        <v>-0.31053226391961591</v>
      </c>
      <c r="CA68" s="486">
        <f t="shared" si="179"/>
        <v>-0.25537931823049781</v>
      </c>
      <c r="CB68" s="486">
        <f t="shared" si="179"/>
        <v>-0.28304245592506816</v>
      </c>
      <c r="CC68" s="39">
        <f>O68-C68</f>
        <v>629983.31000000006</v>
      </c>
      <c r="CD68" s="61">
        <f>P68-D68</f>
        <v>1085294.8799999999</v>
      </c>
      <c r="CE68" s="62">
        <f>Q68-E68</f>
        <v>1020685.82</v>
      </c>
      <c r="CF68" s="62">
        <f>R68-F68</f>
        <v>1140900.7</v>
      </c>
      <c r="CG68" s="62">
        <f>S68-G68</f>
        <v>979097.76</v>
      </c>
      <c r="CH68" s="62">
        <f>T68-H68</f>
        <v>985520.02</v>
      </c>
      <c r="CI68" s="62">
        <f>U68-I68</f>
        <v>703565.45</v>
      </c>
      <c r="CJ68" s="62">
        <f>V68-J68</f>
        <v>529883.97</v>
      </c>
      <c r="CK68" s="62">
        <f>W68-K68</f>
        <v>488470.77</v>
      </c>
      <c r="CL68" s="62">
        <f>X68-L68</f>
        <v>604591.06000000006</v>
      </c>
      <c r="CM68" s="62">
        <f>Y68-M68</f>
        <v>474005.43999999994</v>
      </c>
      <c r="CN68" s="62">
        <f>Z68-N68</f>
        <v>590145.72</v>
      </c>
      <c r="CO68" s="62">
        <f>AA68-O68</f>
        <v>408666.41999999993</v>
      </c>
      <c r="CP68" s="62">
        <f>AB68-P68</f>
        <v>-166657</v>
      </c>
      <c r="CQ68" s="62">
        <f>AC68-Q68</f>
        <v>-41565</v>
      </c>
      <c r="CR68" s="62">
        <f>AD68-R68</f>
        <v>30781</v>
      </c>
      <c r="CS68" s="62">
        <f>AE68-S68</f>
        <v>98840</v>
      </c>
      <c r="CT68" s="62">
        <f>AF68-T68</f>
        <v>-33825</v>
      </c>
      <c r="CU68" s="62">
        <f>AG68-U68</f>
        <v>28069</v>
      </c>
      <c r="CV68" s="320">
        <f>AH68-V68</f>
        <v>95203</v>
      </c>
      <c r="CW68" s="320">
        <f>AI68-W68</f>
        <v>104443</v>
      </c>
      <c r="CX68" s="341">
        <f>AJ68-X68</f>
        <v>35832</v>
      </c>
      <c r="CY68" s="426">
        <f>AK68-Y68</f>
        <v>303860</v>
      </c>
      <c r="CZ68" s="426">
        <f>AL68-Z68</f>
        <v>168235</v>
      </c>
      <c r="DA68" s="426">
        <f>AM68-AA68</f>
        <v>194829</v>
      </c>
      <c r="DB68" s="426">
        <f>AN68-AB68</f>
        <v>-240818</v>
      </c>
      <c r="DC68" s="426">
        <f>AO68-AC68</f>
        <v>-242778</v>
      </c>
      <c r="DD68" s="426">
        <f>AP68-AD68</f>
        <v>-405606</v>
      </c>
      <c r="DE68" s="426">
        <f>AQ68-AE68</f>
        <v>-412732</v>
      </c>
      <c r="DF68" s="426">
        <f>AR68-AF68</f>
        <v>-453374</v>
      </c>
      <c r="DG68" s="426">
        <f>AS68-AG68</f>
        <v>-317152</v>
      </c>
      <c r="DH68" s="426">
        <f>AT68-AH68</f>
        <v>-319230</v>
      </c>
      <c r="DI68" s="348"/>
      <c r="DJ68" s="60">
        <f>IF(ISERROR(GETPIVOTDATA("VALUE",'CSS WK pvt'!$J$2,"DT_FILE",DJ$8,"COMMODITY",DJ$6,"TRIM_CAT",TRIM(B68),"TRIM_LINE",A65))=TRUE,0,GETPIVOTDATA("VALUE",'CSS WK pvt'!$J$2,"DT_FILE",DJ$8,"COMMODITY",DJ$6,"TRIM_CAT",TRIM(B68),"TRIM_LINE",A65))</f>
        <v>808622</v>
      </c>
    </row>
    <row r="69" spans="1:114" s="37" customFormat="1" x14ac:dyDescent="0.25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56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1">
        <v>1333746</v>
      </c>
      <c r="V69" s="221">
        <v>1202100</v>
      </c>
      <c r="W69" s="221">
        <v>1248465</v>
      </c>
      <c r="X69" s="256">
        <v>1555184</v>
      </c>
      <c r="Y69" s="281">
        <v>1765307</v>
      </c>
      <c r="Z69" s="221">
        <v>2019230</v>
      </c>
      <c r="AA69" s="221">
        <v>1896285</v>
      </c>
      <c r="AB69" s="221">
        <v>1764066</v>
      </c>
      <c r="AC69" s="221">
        <v>1462180</v>
      </c>
      <c r="AD69" s="221">
        <v>1481496</v>
      </c>
      <c r="AE69" s="221">
        <v>1351818</v>
      </c>
      <c r="AF69" s="221">
        <v>1269193</v>
      </c>
      <c r="AG69" s="221">
        <v>1179829</v>
      </c>
      <c r="AH69" s="221">
        <v>1307964</v>
      </c>
      <c r="AI69" s="40">
        <v>1371548</v>
      </c>
      <c r="AJ69" s="361">
        <v>1549965</v>
      </c>
      <c r="AK69" s="417">
        <v>2616360</v>
      </c>
      <c r="AL69" s="475">
        <v>2553219</v>
      </c>
      <c r="AM69" s="475">
        <v>2489936</v>
      </c>
      <c r="AN69" s="378">
        <v>1839602</v>
      </c>
      <c r="AO69" s="378">
        <v>1810764</v>
      </c>
      <c r="AP69" s="378">
        <v>1544337</v>
      </c>
      <c r="AQ69" s="378">
        <v>1391273</v>
      </c>
      <c r="AR69" s="378">
        <v>1058446</v>
      </c>
      <c r="AS69" s="378">
        <v>1081795</v>
      </c>
      <c r="AT69" s="378">
        <v>1010739</v>
      </c>
      <c r="AU69" s="378"/>
      <c r="AV69" s="384"/>
      <c r="AW69" s="401">
        <f t="shared" si="173"/>
        <v>0.15414617897608782</v>
      </c>
      <c r="AX69" s="169">
        <f t="shared" si="173"/>
        <v>0.48606169181852649</v>
      </c>
      <c r="AY69" s="169">
        <f t="shared" si="173"/>
        <v>0.45007000884710713</v>
      </c>
      <c r="AZ69" s="169">
        <f t="shared" si="173"/>
        <v>0.83506740038807126</v>
      </c>
      <c r="BA69" s="169">
        <f t="shared" si="173"/>
        <v>0.58909080301480388</v>
      </c>
      <c r="BB69" s="169">
        <f t="shared" si="173"/>
        <v>0.49823086209931761</v>
      </c>
      <c r="BC69" s="169">
        <f t="shared" si="173"/>
        <v>0.44433788288226145</v>
      </c>
      <c r="BD69" s="169">
        <f t="shared" si="173"/>
        <v>0.21766172907418538</v>
      </c>
      <c r="BE69" s="169">
        <f t="shared" si="173"/>
        <v>0.12593036944980024</v>
      </c>
      <c r="BF69" s="169">
        <f t="shared" si="173"/>
        <v>0.21741341498332717</v>
      </c>
      <c r="BG69" s="169">
        <f t="shared" si="174"/>
        <v>0.33057451074653438</v>
      </c>
      <c r="BH69" s="169">
        <f t="shared" si="174"/>
        <v>0.33583111693761453</v>
      </c>
      <c r="BI69" s="169">
        <f t="shared" si="174"/>
        <v>7.530705410976779E-2</v>
      </c>
      <c r="BJ69" s="169">
        <f t="shared" si="174"/>
        <v>-0.30549922462125728</v>
      </c>
      <c r="BK69" s="169">
        <f t="shared" si="174"/>
        <v>-0.31412333283767413</v>
      </c>
      <c r="BL69" s="169">
        <f t="shared" si="174"/>
        <v>-0.28428589027297696</v>
      </c>
      <c r="BM69" s="169">
        <f t="shared" si="174"/>
        <v>-0.20336071462035793</v>
      </c>
      <c r="BN69" s="169">
        <f t="shared" si="174"/>
        <v>-0.10243550222376861</v>
      </c>
      <c r="BO69" s="169">
        <f t="shared" si="174"/>
        <v>-0.1154020330707646</v>
      </c>
      <c r="BP69" s="307">
        <f t="shared" si="174"/>
        <v>8.8065884701771902E-2</v>
      </c>
      <c r="BQ69" s="307">
        <f t="shared" si="175"/>
        <v>9.8587465407520433E-2</v>
      </c>
      <c r="BR69" s="191">
        <f t="shared" si="175"/>
        <v>-3.3558730028086709E-3</v>
      </c>
      <c r="BS69" s="191">
        <f t="shared" si="176"/>
        <v>0.48209914762701334</v>
      </c>
      <c r="BT69" s="191">
        <f t="shared" si="177"/>
        <v>0.26445179598163654</v>
      </c>
      <c r="BU69" s="191">
        <f t="shared" si="178"/>
        <v>0.31306000943950935</v>
      </c>
      <c r="BV69" s="191">
        <f t="shared" si="179"/>
        <v>4.2819259596863155E-2</v>
      </c>
      <c r="BW69" s="486">
        <f t="shared" si="179"/>
        <v>0.23840019696617379</v>
      </c>
      <c r="BX69" s="486">
        <f t="shared" si="179"/>
        <v>4.2417259310858754E-2</v>
      </c>
      <c r="BY69" s="486">
        <f t="shared" si="179"/>
        <v>2.9186621275940992E-2</v>
      </c>
      <c r="BZ69" s="486">
        <f t="shared" si="179"/>
        <v>-0.1660480320959854</v>
      </c>
      <c r="CA69" s="486">
        <f t="shared" si="179"/>
        <v>-8.3091702272108922E-2</v>
      </c>
      <c r="CB69" s="486">
        <f t="shared" si="179"/>
        <v>-0.22724249291264897</v>
      </c>
      <c r="CC69" s="39">
        <f>O69-C69</f>
        <v>235528.28000000003</v>
      </c>
      <c r="CD69" s="61">
        <f>P69-D69</f>
        <v>830800.31</v>
      </c>
      <c r="CE69" s="62">
        <f>Q69-E69</f>
        <v>661676.81000000006</v>
      </c>
      <c r="CF69" s="62">
        <f>R69-F69</f>
        <v>941955.56</v>
      </c>
      <c r="CG69" s="62">
        <f>S69-G69</f>
        <v>629057.05000000005</v>
      </c>
      <c r="CH69" s="62">
        <f>T69-H69</f>
        <v>470233.85</v>
      </c>
      <c r="CI69" s="62">
        <f>U69-I69</f>
        <v>410315.26</v>
      </c>
      <c r="CJ69" s="62">
        <f>V69-J69</f>
        <v>214880.01</v>
      </c>
      <c r="CK69" s="62">
        <f>W69-K69</f>
        <v>139635.33000000007</v>
      </c>
      <c r="CL69" s="62">
        <f>X69-L69</f>
        <v>277734.62999999989</v>
      </c>
      <c r="CM69" s="62">
        <f>Y69-M69</f>
        <v>438581.60000000009</v>
      </c>
      <c r="CN69" s="62">
        <f>Z69-N69</f>
        <v>507639.22</v>
      </c>
      <c r="CO69" s="62">
        <f>AA69-O69</f>
        <v>132802.65999999992</v>
      </c>
      <c r="CP69" s="62">
        <f>AB69-P69</f>
        <v>-775983</v>
      </c>
      <c r="CQ69" s="62">
        <f>AC69-Q69</f>
        <v>-669661</v>
      </c>
      <c r="CR69" s="62">
        <f>AD69-R69</f>
        <v>-588459</v>
      </c>
      <c r="CS69" s="62">
        <f>AE69-S69</f>
        <v>-345083</v>
      </c>
      <c r="CT69" s="62">
        <f>AF69-T69</f>
        <v>-144848</v>
      </c>
      <c r="CU69" s="62">
        <f>AG69-U69</f>
        <v>-153917</v>
      </c>
      <c r="CV69" s="320">
        <f>AH69-V69</f>
        <v>105864</v>
      </c>
      <c r="CW69" s="320">
        <f>AI69-W69</f>
        <v>123083</v>
      </c>
      <c r="CX69" s="341">
        <f>AJ69-X69</f>
        <v>-5219</v>
      </c>
      <c r="CY69" s="426">
        <f>AK69-Y69</f>
        <v>851053</v>
      </c>
      <c r="CZ69" s="426">
        <f>AL69-Z69</f>
        <v>533989</v>
      </c>
      <c r="DA69" s="426">
        <f>AM69-AA69</f>
        <v>593651</v>
      </c>
      <c r="DB69" s="426">
        <f>AN69-AB69</f>
        <v>75536</v>
      </c>
      <c r="DC69" s="426">
        <f>AO69-AC69</f>
        <v>348584</v>
      </c>
      <c r="DD69" s="426">
        <f>AP69-AD69</f>
        <v>62841</v>
      </c>
      <c r="DE69" s="426">
        <f>AQ69-AE69</f>
        <v>39455</v>
      </c>
      <c r="DF69" s="426">
        <f>AR69-AF69</f>
        <v>-210747</v>
      </c>
      <c r="DG69" s="426">
        <f>AS69-AG69</f>
        <v>-98034</v>
      </c>
      <c r="DH69" s="426">
        <f>AT69-AH69</f>
        <v>-297225</v>
      </c>
      <c r="DI69" s="348"/>
      <c r="DJ69" s="60">
        <f>IF(ISERROR(GETPIVOTDATA("VALUE",'CSS WK pvt'!$J$2,"DT_FILE",DJ$8,"COMMODITY",DJ$6,"TRIM_CAT",TRIM(B69),"TRIM_LINE",A65))=TRUE,0,GETPIVOTDATA("VALUE",'CSS WK pvt'!$J$2,"DT_FILE",DJ$8,"COMMODITY",DJ$6,"TRIM_CAT",TRIM(B69),"TRIM_LINE",A65))</f>
        <v>1010739</v>
      </c>
    </row>
    <row r="70" spans="1:114" s="37" customFormat="1" x14ac:dyDescent="0.25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56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1">
        <v>1221946</v>
      </c>
      <c r="V70" s="221">
        <v>988009</v>
      </c>
      <c r="W70" s="221">
        <v>1057305</v>
      </c>
      <c r="X70" s="256">
        <v>1335274</v>
      </c>
      <c r="Y70" s="281">
        <v>1297449</v>
      </c>
      <c r="Z70" s="221">
        <v>1357214</v>
      </c>
      <c r="AA70" s="221">
        <v>1653621</v>
      </c>
      <c r="AB70" s="221">
        <v>1524889</v>
      </c>
      <c r="AC70" s="221">
        <v>1405195</v>
      </c>
      <c r="AD70" s="221">
        <v>1679721</v>
      </c>
      <c r="AE70" s="221">
        <v>1348715</v>
      </c>
      <c r="AF70" s="221">
        <v>1030215</v>
      </c>
      <c r="AG70" s="221">
        <v>1286974</v>
      </c>
      <c r="AH70" s="221">
        <v>1396235</v>
      </c>
      <c r="AI70" s="40">
        <v>1575455</v>
      </c>
      <c r="AJ70" s="361">
        <v>1759259</v>
      </c>
      <c r="AK70" s="417">
        <v>2504874</v>
      </c>
      <c r="AL70" s="475">
        <v>2640094</v>
      </c>
      <c r="AM70" s="475">
        <v>3263165</v>
      </c>
      <c r="AN70" s="378">
        <v>1190782</v>
      </c>
      <c r="AO70" s="378">
        <v>2126880</v>
      </c>
      <c r="AP70" s="378">
        <v>2069503</v>
      </c>
      <c r="AQ70" s="378">
        <v>1579854</v>
      </c>
      <c r="AR70" s="378">
        <v>1727754</v>
      </c>
      <c r="AS70" s="378">
        <v>1620697</v>
      </c>
      <c r="AT70" s="378">
        <v>1430652</v>
      </c>
      <c r="AU70" s="378"/>
      <c r="AV70" s="384"/>
      <c r="AW70" s="401">
        <f t="shared" si="173"/>
        <v>1.2385168039193399</v>
      </c>
      <c r="AX70" s="169">
        <f t="shared" si="173"/>
        <v>0.86536908355237419</v>
      </c>
      <c r="AY70" s="169">
        <f t="shared" si="173"/>
        <v>0.13664816853772849</v>
      </c>
      <c r="AZ70" s="169">
        <f t="shared" si="173"/>
        <v>2.0778952693606376</v>
      </c>
      <c r="BA70" s="169">
        <f t="shared" si="173"/>
        <v>2.5416469176182908</v>
      </c>
      <c r="BB70" s="169">
        <f t="shared" si="173"/>
        <v>1.9914339306649693</v>
      </c>
      <c r="BC70" s="169">
        <f t="shared" si="173"/>
        <v>1.2008106185051828</v>
      </c>
      <c r="BD70" s="169">
        <f t="shared" si="173"/>
        <v>1.3389900550741916</v>
      </c>
      <c r="BE70" s="169">
        <f t="shared" si="173"/>
        <v>0.84818739262476217</v>
      </c>
      <c r="BF70" s="169">
        <f t="shared" si="173"/>
        <v>0.9854310565082407</v>
      </c>
      <c r="BG70" s="169">
        <f t="shared" si="174"/>
        <v>0.37353541757149766</v>
      </c>
      <c r="BH70" s="169">
        <f t="shared" si="174"/>
        <v>0.37144012672170068</v>
      </c>
      <c r="BI70" s="169">
        <f t="shared" si="174"/>
        <v>0.2477962180875605</v>
      </c>
      <c r="BJ70" s="169">
        <f t="shared" si="174"/>
        <v>-0.13928606907887309</v>
      </c>
      <c r="BK70" s="169">
        <f t="shared" si="174"/>
        <v>0.28059560848557091</v>
      </c>
      <c r="BL70" s="169">
        <f t="shared" si="174"/>
        <v>0.33606396991447768</v>
      </c>
      <c r="BM70" s="169">
        <f t="shared" si="174"/>
        <v>-0.2893780401446624</v>
      </c>
      <c r="BN70" s="169">
        <f t="shared" si="174"/>
        <v>-0.23655600026974333</v>
      </c>
      <c r="BO70" s="169">
        <f t="shared" si="174"/>
        <v>5.3216754259189848E-2</v>
      </c>
      <c r="BP70" s="307">
        <f t="shared" si="174"/>
        <v>0.41318044673682125</v>
      </c>
      <c r="BQ70" s="307">
        <f t="shared" si="175"/>
        <v>0.49006672625212216</v>
      </c>
      <c r="BR70" s="191">
        <f t="shared" si="175"/>
        <v>0.31752659004818484</v>
      </c>
      <c r="BS70" s="191">
        <f t="shared" si="176"/>
        <v>0.93061461375360421</v>
      </c>
      <c r="BT70" s="191">
        <f t="shared" si="177"/>
        <v>0.9452304500248303</v>
      </c>
      <c r="BU70" s="191">
        <f t="shared" si="178"/>
        <v>0.97334516192041587</v>
      </c>
      <c r="BV70" s="191">
        <f t="shared" si="179"/>
        <v>-0.21910250516594978</v>
      </c>
      <c r="BW70" s="486">
        <f t="shared" si="179"/>
        <v>0.51358352399489038</v>
      </c>
      <c r="BX70" s="486">
        <f t="shared" si="179"/>
        <v>0.23205163238418761</v>
      </c>
      <c r="BY70" s="486">
        <f t="shared" si="179"/>
        <v>0.17137719977904894</v>
      </c>
      <c r="BZ70" s="486">
        <f t="shared" si="179"/>
        <v>0.67708099765582908</v>
      </c>
      <c r="CA70" s="486">
        <f t="shared" si="179"/>
        <v>0.25930826885391622</v>
      </c>
      <c r="CB70" s="486">
        <f t="shared" si="179"/>
        <v>2.4649861950173144E-2</v>
      </c>
      <c r="CC70" s="39">
        <f>O70-C70</f>
        <v>733219.25</v>
      </c>
      <c r="CD70" s="61">
        <f>P70-D70</f>
        <v>821894.36</v>
      </c>
      <c r="CE70" s="62">
        <f>Q70-E70</f>
        <v>131917.47999999998</v>
      </c>
      <c r="CF70" s="62">
        <f>R70-F70</f>
        <v>848749.86</v>
      </c>
      <c r="CG70" s="62">
        <f>S70-G70</f>
        <v>1362045.2</v>
      </c>
      <c r="CH70" s="62">
        <f>T70-H70</f>
        <v>898332.62</v>
      </c>
      <c r="CI70" s="62">
        <f>U70-I70</f>
        <v>666720.57999999996</v>
      </c>
      <c r="CJ70" s="62">
        <f>V70-J70</f>
        <v>565600.62</v>
      </c>
      <c r="CK70" s="62">
        <f>W70-K70</f>
        <v>485228.27</v>
      </c>
      <c r="CL70" s="62">
        <f>X70-L70</f>
        <v>662737.93000000005</v>
      </c>
      <c r="CM70" s="62">
        <f>Y70-M70</f>
        <v>352843.57999999996</v>
      </c>
      <c r="CN70" s="62">
        <f>Z70-N70</f>
        <v>367587.13</v>
      </c>
      <c r="CO70" s="62">
        <f>AA70-O70</f>
        <v>328387.78000000003</v>
      </c>
      <c r="CP70" s="62">
        <f>AB70-P70</f>
        <v>-246767</v>
      </c>
      <c r="CQ70" s="62">
        <f>AC70-Q70</f>
        <v>307897</v>
      </c>
      <c r="CR70" s="62">
        <f>AD70-R70</f>
        <v>422505</v>
      </c>
      <c r="CS70" s="62">
        <f>AE70-S70</f>
        <v>-549221</v>
      </c>
      <c r="CT70" s="62">
        <f>AF70-T70</f>
        <v>-319216</v>
      </c>
      <c r="CU70" s="62">
        <f>AG70-U70</f>
        <v>65028</v>
      </c>
      <c r="CV70" s="320">
        <f>AH70-V70</f>
        <v>408226</v>
      </c>
      <c r="CW70" s="320">
        <f>AI70-W70</f>
        <v>518150</v>
      </c>
      <c r="CX70" s="341">
        <f>AJ70-X70</f>
        <v>423985</v>
      </c>
      <c r="CY70" s="426">
        <f>AK70-Y70</f>
        <v>1207425</v>
      </c>
      <c r="CZ70" s="426">
        <f>AL70-Z70</f>
        <v>1282880</v>
      </c>
      <c r="DA70" s="426">
        <f>AM70-AA70</f>
        <v>1609544</v>
      </c>
      <c r="DB70" s="426">
        <f>AN70-AB70</f>
        <v>-334107</v>
      </c>
      <c r="DC70" s="426">
        <f>AO70-AC70</f>
        <v>721685</v>
      </c>
      <c r="DD70" s="426">
        <f>AP70-AD70</f>
        <v>389782</v>
      </c>
      <c r="DE70" s="426">
        <f>AQ70-AE70</f>
        <v>231139</v>
      </c>
      <c r="DF70" s="426">
        <f>AR70-AF70</f>
        <v>697539</v>
      </c>
      <c r="DG70" s="426">
        <f>AS70-AG70</f>
        <v>333723</v>
      </c>
      <c r="DH70" s="426">
        <f>AT70-AH70</f>
        <v>34417</v>
      </c>
      <c r="DI70" s="348"/>
      <c r="DJ70" s="60">
        <f>IF(ISERROR(GETPIVOTDATA("VALUE",'CSS WK pvt'!$J$2,"DT_FILE",DJ$8,"COMMODITY",DJ$6,"TRIM_CAT",TRIM(B70),"TRIM_LINE",A65))=TRUE,0,GETPIVOTDATA("VALUE",'CSS WK pvt'!$J$2,"DT_FILE",DJ$8,"COMMODITY",DJ$6,"TRIM_CAT",TRIM(B70),"TRIM_LINE",A65))</f>
        <v>1430652</v>
      </c>
    </row>
    <row r="71" spans="1:114" s="122" customFormat="1" ht="15.75" thickBot="1" x14ac:dyDescent="0.3">
      <c r="A71" s="140"/>
      <c r="B71" s="49" t="s">
        <v>35</v>
      </c>
      <c r="C71" s="118">
        <f t="shared" ref="C71:O71" si="180">SUM(C66:C70)</f>
        <v>27494110.819999997</v>
      </c>
      <c r="D71" s="119">
        <f t="shared" si="180"/>
        <v>31140370.190000001</v>
      </c>
      <c r="E71" s="119">
        <f t="shared" si="180"/>
        <v>29021049.049999997</v>
      </c>
      <c r="F71" s="119">
        <f t="shared" si="180"/>
        <v>24958399.520000003</v>
      </c>
      <c r="G71" s="119">
        <f t="shared" si="180"/>
        <v>23697577.299999997</v>
      </c>
      <c r="H71" s="119">
        <f t="shared" si="180"/>
        <v>22103244.159999996</v>
      </c>
      <c r="I71" s="119">
        <f t="shared" si="180"/>
        <v>21541267.84</v>
      </c>
      <c r="J71" s="119">
        <f t="shared" si="180"/>
        <v>20972832</v>
      </c>
      <c r="K71" s="119">
        <f t="shared" si="180"/>
        <v>22103771.650000002</v>
      </c>
      <c r="L71" s="257">
        <f t="shared" si="180"/>
        <v>23337118.07</v>
      </c>
      <c r="M71" s="35">
        <f t="shared" si="180"/>
        <v>27933492.32</v>
      </c>
      <c r="N71" s="119">
        <f t="shared" si="180"/>
        <v>31916159.540000003</v>
      </c>
      <c r="O71" s="35">
        <f t="shared" si="180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4">
        <v>36208854</v>
      </c>
      <c r="V71" s="224">
        <v>35128418</v>
      </c>
      <c r="W71" s="224">
        <v>35622920</v>
      </c>
      <c r="X71" s="257">
        <v>38663071</v>
      </c>
      <c r="Y71" s="244">
        <v>41635285</v>
      </c>
      <c r="Z71" s="224">
        <v>48489647</v>
      </c>
      <c r="AA71" s="224">
        <v>53133172</v>
      </c>
      <c r="AB71" s="224">
        <v>56672004</v>
      </c>
      <c r="AC71" s="224">
        <v>55633558</v>
      </c>
      <c r="AD71" s="224">
        <v>53916629</v>
      </c>
      <c r="AE71" s="224">
        <v>48766404</v>
      </c>
      <c r="AF71" s="224">
        <v>44767752</v>
      </c>
      <c r="AG71" s="224">
        <v>42430027</v>
      </c>
      <c r="AH71" s="224">
        <v>40238923</v>
      </c>
      <c r="AI71" s="119">
        <v>39652440</v>
      </c>
      <c r="AJ71" s="364">
        <v>40576612</v>
      </c>
      <c r="AK71" s="118">
        <v>46633141</v>
      </c>
      <c r="AL71" s="119">
        <v>50299926</v>
      </c>
      <c r="AM71" s="119">
        <v>55946066</v>
      </c>
      <c r="AN71" s="244">
        <v>53976435</v>
      </c>
      <c r="AO71" s="244">
        <v>52247989</v>
      </c>
      <c r="AP71" s="244">
        <v>49499375</v>
      </c>
      <c r="AQ71" s="244">
        <v>45498431</v>
      </c>
      <c r="AR71" s="244">
        <v>40298205</v>
      </c>
      <c r="AS71" s="244">
        <v>38648378</v>
      </c>
      <c r="AT71" s="244">
        <v>26919477</v>
      </c>
      <c r="AU71" s="244"/>
      <c r="AV71" s="364"/>
      <c r="AW71" s="170">
        <f t="shared" si="173"/>
        <v>0.31391564711820741</v>
      </c>
      <c r="AX71" s="173">
        <f t="shared" si="173"/>
        <v>0.33087560446884973</v>
      </c>
      <c r="AY71" s="174">
        <f t="shared" si="173"/>
        <v>0.41409188652330969</v>
      </c>
      <c r="AZ71" s="174">
        <f t="shared" si="173"/>
        <v>0.66096635991344987</v>
      </c>
      <c r="BA71" s="174">
        <f t="shared" si="173"/>
        <v>0.66144587278126554</v>
      </c>
      <c r="BB71" s="174">
        <f t="shared" si="173"/>
        <v>0.71036413145245758</v>
      </c>
      <c r="BC71" s="174">
        <f t="shared" si="173"/>
        <v>0.68090635467443317</v>
      </c>
      <c r="BD71" s="174">
        <f t="shared" si="173"/>
        <v>0.67494871460373118</v>
      </c>
      <c r="BE71" s="174">
        <f t="shared" si="173"/>
        <v>0.61162178853761351</v>
      </c>
      <c r="BF71" s="174">
        <f t="shared" si="173"/>
        <v>0.65672003218347685</v>
      </c>
      <c r="BG71" s="174">
        <f t="shared" si="174"/>
        <v>0.49051484587158845</v>
      </c>
      <c r="BH71" s="174">
        <f t="shared" si="174"/>
        <v>0.51928200945444936</v>
      </c>
      <c r="BI71" s="174">
        <f t="shared" si="174"/>
        <v>0.47081679458378395</v>
      </c>
      <c r="BJ71" s="174">
        <f t="shared" si="174"/>
        <v>0.36743702501973807</v>
      </c>
      <c r="BK71" s="174">
        <f t="shared" si="174"/>
        <v>0.35564537922137862</v>
      </c>
      <c r="BL71" s="174">
        <f t="shared" si="174"/>
        <v>0.30060423019027205</v>
      </c>
      <c r="BM71" s="174">
        <f t="shared" si="174"/>
        <v>0.23859860457019441</v>
      </c>
      <c r="BN71" s="174">
        <f t="shared" si="174"/>
        <v>0.18418808125869141</v>
      </c>
      <c r="BO71" s="174">
        <f t="shared" si="174"/>
        <v>0.17181358460005389</v>
      </c>
      <c r="BP71" s="308">
        <f t="shared" si="174"/>
        <v>0.14548064760559384</v>
      </c>
      <c r="BQ71" s="308">
        <f t="shared" si="175"/>
        <v>0.11311593771650387</v>
      </c>
      <c r="BR71" s="174">
        <f t="shared" si="175"/>
        <v>4.949273170773217E-2</v>
      </c>
      <c r="BS71" s="174">
        <f t="shared" si="176"/>
        <v>0.12003895253749314</v>
      </c>
      <c r="BT71" s="174">
        <f t="shared" si="177"/>
        <v>3.7333309520690056E-2</v>
      </c>
      <c r="BU71" s="174">
        <f t="shared" si="178"/>
        <v>5.2940449329846144E-2</v>
      </c>
      <c r="BV71" s="174">
        <f t="shared" si="179"/>
        <v>-4.7564384700424567E-2</v>
      </c>
      <c r="BW71" s="485">
        <f t="shared" si="179"/>
        <v>-6.0854799184334028E-2</v>
      </c>
      <c r="BX71" s="485">
        <f t="shared" si="179"/>
        <v>-8.1927488456297964E-2</v>
      </c>
      <c r="BY71" s="485">
        <f t="shared" si="179"/>
        <v>-6.7012794299944695E-2</v>
      </c>
      <c r="BZ71" s="485">
        <f t="shared" si="179"/>
        <v>-9.9838540027652051E-2</v>
      </c>
      <c r="CA71" s="485">
        <f t="shared" si="179"/>
        <v>-8.912671679421745E-2</v>
      </c>
      <c r="CB71" s="485">
        <f t="shared" si="179"/>
        <v>-0.3310090083673462</v>
      </c>
      <c r="CC71" s="118">
        <f t="shared" ref="CC71:CF71" si="181">SUM(CC66:CC70)</f>
        <v>8630831.5899999999</v>
      </c>
      <c r="CD71" s="120">
        <f t="shared" si="181"/>
        <v>10303588.810000001</v>
      </c>
      <c r="CE71" s="121">
        <f t="shared" si="181"/>
        <v>12017380.950000003</v>
      </c>
      <c r="CF71" s="121">
        <f t="shared" si="181"/>
        <v>16496662.479999999</v>
      </c>
      <c r="CG71" s="121">
        <f t="shared" ref="CG71:CH71" si="182">SUM(CG66:CG70)</f>
        <v>15674664.700000001</v>
      </c>
      <c r="CH71" s="121">
        <f t="shared" si="182"/>
        <v>15701351.839999998</v>
      </c>
      <c r="CI71" s="121">
        <f t="shared" ref="CI71:CJ71" si="183">SUM(CI66:CI70)</f>
        <v>14667586.16</v>
      </c>
      <c r="CJ71" s="121">
        <f t="shared" si="183"/>
        <v>14155586</v>
      </c>
      <c r="CK71" s="121">
        <f t="shared" ref="CK71:CL71" si="184">SUM(CK66:CK70)</f>
        <v>13519148.35</v>
      </c>
      <c r="CL71" s="121">
        <f t="shared" si="184"/>
        <v>15325952.93</v>
      </c>
      <c r="CM71" s="121">
        <f t="shared" ref="CM71:CN71" si="185">SUM(CM66:CM70)</f>
        <v>13701792.679999998</v>
      </c>
      <c r="CN71" s="121">
        <f t="shared" si="185"/>
        <v>16573487.460000003</v>
      </c>
      <c r="CO71" s="121">
        <f t="shared" ref="CO71:CP71" si="186">SUM(CO66:CO70)</f>
        <v>17008229.59</v>
      </c>
      <c r="CP71" s="121">
        <f t="shared" si="186"/>
        <v>15228045</v>
      </c>
      <c r="CQ71" s="121">
        <f t="shared" ref="CQ71:CR71" si="187">SUM(CQ66:CQ70)</f>
        <v>14595128</v>
      </c>
      <c r="CR71" s="121">
        <f t="shared" si="187"/>
        <v>12461567</v>
      </c>
      <c r="CS71" s="121">
        <f t="shared" ref="CS71:CT71" si="188">SUM(CS66:CS70)</f>
        <v>9394162</v>
      </c>
      <c r="CT71" s="121">
        <f t="shared" si="188"/>
        <v>6963156</v>
      </c>
      <c r="CU71" s="121">
        <f t="shared" ref="CU71:CV71" si="189">SUM(CU66:CU70)</f>
        <v>6221173</v>
      </c>
      <c r="CV71" s="328">
        <f t="shared" si="189"/>
        <v>5110505</v>
      </c>
      <c r="CW71" s="328">
        <f t="shared" ref="CW71:DC71" si="190">SUM(CW66:CW70)</f>
        <v>4029520</v>
      </c>
      <c r="CX71" s="328">
        <f t="shared" si="190"/>
        <v>1913541</v>
      </c>
      <c r="CY71" s="121">
        <f t="shared" si="190"/>
        <v>4997856</v>
      </c>
      <c r="CZ71" s="121">
        <f t="shared" si="190"/>
        <v>1810279</v>
      </c>
      <c r="DA71" s="121">
        <f t="shared" si="190"/>
        <v>2812894</v>
      </c>
      <c r="DB71" s="121">
        <f t="shared" si="190"/>
        <v>-2695569</v>
      </c>
      <c r="DC71" s="121">
        <f t="shared" si="190"/>
        <v>-3385569</v>
      </c>
      <c r="DD71" s="121">
        <f t="shared" ref="DD71:DE71" si="191">SUM(DD66:DD70)</f>
        <v>-4417254</v>
      </c>
      <c r="DE71" s="121">
        <f t="shared" si="191"/>
        <v>-3267973</v>
      </c>
      <c r="DF71" s="121">
        <f t="shared" ref="DF71:DG71" si="192">SUM(DF66:DF70)</f>
        <v>-4469547</v>
      </c>
      <c r="DG71" s="121">
        <f t="shared" si="192"/>
        <v>-3781649</v>
      </c>
      <c r="DH71" s="121">
        <f t="shared" ref="DH71" si="193">SUM(DH66:DH70)</f>
        <v>-13319446</v>
      </c>
      <c r="DI71" s="349"/>
      <c r="DJ71" s="35">
        <f t="shared" ref="DJ71" si="194">SUM(DJ66:DJ70)</f>
        <v>26919477</v>
      </c>
    </row>
    <row r="72" spans="1:114" s="56" customFormat="1" x14ac:dyDescent="0.2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276"/>
      <c r="AO72" s="276"/>
      <c r="AP72" s="276"/>
      <c r="AQ72" s="276"/>
      <c r="AR72" s="276"/>
      <c r="AS72" s="276"/>
      <c r="AT72" s="276"/>
      <c r="AU72" s="276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189"/>
      <c r="BS72" s="189"/>
      <c r="BT72" s="189"/>
      <c r="BU72" s="189"/>
      <c r="BV72" s="189"/>
      <c r="BW72" s="489"/>
      <c r="BX72" s="489"/>
      <c r="BY72" s="489"/>
      <c r="BZ72" s="489"/>
      <c r="CA72" s="489"/>
      <c r="CB72" s="489"/>
      <c r="CC72" s="71"/>
      <c r="CD72" s="74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322"/>
      <c r="CW72" s="322"/>
      <c r="CX72" s="322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346"/>
      <c r="DJ72" s="73"/>
    </row>
    <row r="73" spans="1:114" s="56" customFormat="1" x14ac:dyDescent="0.25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0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05">
        <v>4176985.91</v>
      </c>
      <c r="T73" s="205">
        <v>3785796.74</v>
      </c>
      <c r="U73" s="205">
        <v>3540677.29</v>
      </c>
      <c r="V73" s="230">
        <v>5000071.6500000013</v>
      </c>
      <c r="W73" s="230">
        <v>11070909.950000001</v>
      </c>
      <c r="X73" s="291">
        <v>19446223.030000001</v>
      </c>
      <c r="Y73" s="286">
        <v>31290611.16</v>
      </c>
      <c r="Z73" s="230">
        <v>34499558.960000001</v>
      </c>
      <c r="AA73" s="230">
        <v>28402121</v>
      </c>
      <c r="AB73" s="230">
        <v>18482651.319999997</v>
      </c>
      <c r="AC73" s="230">
        <v>10736602.33</v>
      </c>
      <c r="AD73" s="230">
        <v>5946935.7599999998</v>
      </c>
      <c r="AE73" s="230">
        <v>3786312.17</v>
      </c>
      <c r="AF73" s="230">
        <v>3770829.5699999994</v>
      </c>
      <c r="AG73" s="230">
        <v>3501992.76</v>
      </c>
      <c r="AH73" s="230">
        <v>4149804.82</v>
      </c>
      <c r="AI73" s="205">
        <v>8930678.3600000013</v>
      </c>
      <c r="AJ73" s="365">
        <v>21179608.959999997</v>
      </c>
      <c r="AK73" s="418">
        <v>28145593.950000003</v>
      </c>
      <c r="AL73" s="205">
        <v>34999233.539999999</v>
      </c>
      <c r="AM73" s="205">
        <v>26578591.100000001</v>
      </c>
      <c r="AN73" s="286">
        <v>19297094.02</v>
      </c>
      <c r="AO73" s="286">
        <v>11130308.130000001</v>
      </c>
      <c r="AP73" s="286">
        <v>4887911.9999999991</v>
      </c>
      <c r="AQ73" s="286">
        <v>3991217.84</v>
      </c>
      <c r="AR73" s="286">
        <v>3308470.8700000006</v>
      </c>
      <c r="AS73" s="286">
        <v>3602191.8199999994</v>
      </c>
      <c r="AT73" s="286">
        <v>4900301.9799999995</v>
      </c>
      <c r="AU73" s="286"/>
      <c r="AV73" s="365"/>
      <c r="AW73" s="406">
        <f t="shared" ref="AW73:BC78" si="195">IF(ISERROR((O73-C73)/C73)=TRUE,0,(O73-C73)/C73)</f>
        <v>-0.18860235587324226</v>
      </c>
      <c r="AX73" s="190">
        <f t="shared" si="195"/>
        <v>-1.1758615375934698E-3</v>
      </c>
      <c r="AY73" s="190">
        <f t="shared" si="195"/>
        <v>0.28324479013266268</v>
      </c>
      <c r="AZ73" s="190">
        <f t="shared" si="195"/>
        <v>-4.5263668781399646E-2</v>
      </c>
      <c r="BA73" s="190">
        <f t="shared" si="195"/>
        <v>6.6090936653862592E-2</v>
      </c>
      <c r="BB73" s="190">
        <f t="shared" si="195"/>
        <v>2.5556295420042934E-2</v>
      </c>
      <c r="BC73" s="190">
        <f t="shared" si="195"/>
        <v>-7.514561032041199E-2</v>
      </c>
      <c r="BD73" s="231">
        <f t="shared" ref="BD73:BR78" si="196">IF(ISERROR((V73-J73)/J73)=TRUE,"N/A",(V73-J73)/J73)</f>
        <v>-3.8523525810543628E-2</v>
      </c>
      <c r="BE73" s="231">
        <f t="shared" si="196"/>
        <v>-7.3152229048509237E-2</v>
      </c>
      <c r="BF73" s="231">
        <f t="shared" si="196"/>
        <v>-0.21903065455226695</v>
      </c>
      <c r="BG73" s="231">
        <f t="shared" si="196"/>
        <v>-4.2562491582348781E-2</v>
      </c>
      <c r="BH73" s="231">
        <f t="shared" si="196"/>
        <v>0.28291229114756655</v>
      </c>
      <c r="BI73" s="231">
        <f t="shared" si="196"/>
        <v>0.15808833492233201</v>
      </c>
      <c r="BJ73" s="231">
        <f t="shared" si="196"/>
        <v>-5.7766387114194476E-2</v>
      </c>
      <c r="BK73" s="231">
        <f t="shared" si="196"/>
        <v>-0.3100619894124631</v>
      </c>
      <c r="BL73" s="231">
        <f t="shared" si="196"/>
        <v>-4.3453039355767005E-2</v>
      </c>
      <c r="BM73" s="231">
        <f t="shared" si="196"/>
        <v>-9.3530059334100121E-2</v>
      </c>
      <c r="BN73" s="231">
        <f t="shared" si="196"/>
        <v>-3.9535059666200821E-3</v>
      </c>
      <c r="BO73" s="231">
        <f t="shared" si="196"/>
        <v>-1.092574296710341E-2</v>
      </c>
      <c r="BP73" s="312">
        <f t="shared" si="196"/>
        <v>-0.17005092917018524</v>
      </c>
      <c r="BQ73" s="312">
        <f t="shared" si="196"/>
        <v>-0.19332029613338148</v>
      </c>
      <c r="BR73" s="191">
        <f t="shared" si="196"/>
        <v>8.9137408705324092E-2</v>
      </c>
      <c r="BS73" s="191">
        <f t="shared" ref="BS73:BS78" si="197">IF(ISERROR((AK73-Y73)/Y73)=TRUE,"N/A",(AK73-Y73)/Y73)</f>
        <v>-0.10050993232182037</v>
      </c>
      <c r="BT73" s="191">
        <f t="shared" ref="BT73:BT78" si="198">IF(ISERROR((AL73-Z73)/Z73)=TRUE,"N/A",(AL73-Z73)/Z73)</f>
        <v>1.4483506313206452E-2</v>
      </c>
      <c r="BU73" s="191">
        <f t="shared" ref="BU73:BU78" si="199">IF(ISERROR((AM73-AA73)/AA73)=TRUE,"N/A",(AM73-AA73)/AA73)</f>
        <v>-6.420400434178837E-2</v>
      </c>
      <c r="BV73" s="191">
        <f t="shared" ref="BV73:CB78" si="200">IF(ISERROR((AN73-AB73)/AB73)=TRUE,"N/A",(AN73-AB73)/AB73)</f>
        <v>4.4065252646880701E-2</v>
      </c>
      <c r="BW73" s="486">
        <f t="shared" si="200"/>
        <v>3.6669496354532559E-2</v>
      </c>
      <c r="BX73" s="486">
        <f t="shared" si="200"/>
        <v>-0.17807889688722664</v>
      </c>
      <c r="BY73" s="486">
        <f t="shared" si="200"/>
        <v>5.4117479172352538E-2</v>
      </c>
      <c r="BZ73" s="486">
        <f t="shared" si="200"/>
        <v>-0.12261458424916268</v>
      </c>
      <c r="CA73" s="486">
        <f t="shared" si="200"/>
        <v>2.8612012321807198E-2</v>
      </c>
      <c r="CB73" s="486">
        <f t="shared" si="200"/>
        <v>0.18085119482800149</v>
      </c>
      <c r="CC73" s="76">
        <f>O73-C73</f>
        <v>-5700624.7900000028</v>
      </c>
      <c r="CD73" s="93">
        <f>P73-D73</f>
        <v>-23092.60000000149</v>
      </c>
      <c r="CE73" s="93">
        <f>Q73-E73</f>
        <v>3434861.3899999987</v>
      </c>
      <c r="CF73" s="93">
        <f>R73-F73</f>
        <v>-294749.61999999918</v>
      </c>
      <c r="CG73" s="93">
        <f>S73-G73</f>
        <v>258946.87000000058</v>
      </c>
      <c r="CH73" s="93">
        <f>T73-H73</f>
        <v>94339.960000000428</v>
      </c>
      <c r="CI73" s="93">
        <f>U73-I73</f>
        <v>-287684.58999999985</v>
      </c>
      <c r="CJ73" s="233">
        <f>IF(ISERROR(V73-J73)=TRUE,"N/A",V73-J73)</f>
        <v>-200338.11999999825</v>
      </c>
      <c r="CK73" s="233">
        <f>IF(ISERROR(W73-K73)=TRUE,"N/A",W73-K73)</f>
        <v>-873780.74999999814</v>
      </c>
      <c r="CL73" s="233">
        <f>IF(ISERROR(X73-L73)=TRUE,"N/A",X73-L73)</f>
        <v>-5453887.5100000016</v>
      </c>
      <c r="CM73" s="233">
        <f>IF(ISERROR(Y73-M73)=TRUE,"N/A",Y73-M73)</f>
        <v>-1391011.2800000012</v>
      </c>
      <c r="CN73" s="233">
        <f>IF(ISERROR(Z73-N73)=TRUE,"N/A",Z73-N73)</f>
        <v>7607963.0199999996</v>
      </c>
      <c r="CO73" s="233">
        <f>IF(ISERROR(AA73-O73)=TRUE,"N/A",AA73-O73)</f>
        <v>3877117.0399999991</v>
      </c>
      <c r="CP73" s="233">
        <f>IF(ISERROR(AB73-P73)=TRUE,"N/A",AB73-P73)</f>
        <v>-1133132.9900000021</v>
      </c>
      <c r="CQ73" s="233">
        <f>IF(ISERROR(AC73-Q73)=TRUE,"N/A",AC73-Q73)</f>
        <v>-4825088.959999999</v>
      </c>
      <c r="CR73" s="233">
        <f>IF(ISERROR(AD73-R73)=TRUE,"N/A",AD73-R73)</f>
        <v>-270151.33000000101</v>
      </c>
      <c r="CS73" s="233">
        <f>IF(ISERROR(AE73-S73)=TRUE,"N/A",AE73-S73)</f>
        <v>-390673.74000000022</v>
      </c>
      <c r="CT73" s="233">
        <f>IF(ISERROR(AF73-T73)=TRUE,"N/A",AF73-T73)</f>
        <v>-14967.170000000857</v>
      </c>
      <c r="CU73" s="233">
        <f>IF(ISERROR(AG73-U73)=TRUE,"N/A",AG73-U73)</f>
        <v>-38684.530000000261</v>
      </c>
      <c r="CV73" s="329">
        <f>IF(ISERROR(AH73-V73)=TRUE,"N/A",AH73-V73)</f>
        <v>-850266.83000000147</v>
      </c>
      <c r="CW73" s="329">
        <f>IF(ISERROR(AI73-W73)=TRUE,"N/A",AI73-W73)</f>
        <v>-2140231.59</v>
      </c>
      <c r="CX73" s="340">
        <f>IF(ISERROR(AJ73-X73)=TRUE,"N/A",AJ73-X73)</f>
        <v>1733385.929999996</v>
      </c>
      <c r="CY73" s="425">
        <f>IF(ISERROR(AK73-Y73)=TRUE,"N/A",AK73-Y73)</f>
        <v>-3145017.2099999972</v>
      </c>
      <c r="CZ73" s="425">
        <f>IF(ISERROR(AL73-Z73)=TRUE,"N/A",AL73-Z73)</f>
        <v>499674.57999999821</v>
      </c>
      <c r="DA73" s="425">
        <f>IF(ISERROR(AM73-AA73)=TRUE,"N/A",AM73-AA73)</f>
        <v>-1823529.8999999985</v>
      </c>
      <c r="DB73" s="425">
        <f>IF(ISERROR(AN73-AB73)=TRUE,"N/A",AN73-AB73)</f>
        <v>814442.70000000298</v>
      </c>
      <c r="DC73" s="425">
        <f>IF(ISERROR(AO73-AC73)=TRUE,"N/A",AO73-AC73)</f>
        <v>393705.80000000075</v>
      </c>
      <c r="DD73" s="425">
        <f>IF(ISERROR(AP73-AD73)=TRUE,"N/A",AP73-AD73)</f>
        <v>-1059023.7600000007</v>
      </c>
      <c r="DE73" s="425">
        <f>IF(ISERROR(AQ73-AE73)=TRUE,"N/A",AQ73-AE73)</f>
        <v>204905.66999999993</v>
      </c>
      <c r="DF73" s="425">
        <f>IF(ISERROR(AR73-AF73)=TRUE,"N/A",AR73-AF73)</f>
        <v>-462358.69999999879</v>
      </c>
      <c r="DG73" s="425">
        <f>IF(ISERROR(AS73-AG73)=TRUE,"N/A",AS73-AG73)</f>
        <v>100199.05999999959</v>
      </c>
      <c r="DH73" s="425">
        <f>IF(ISERROR(AT73-AH73)=TRUE,"N/A",AT73-AH73)</f>
        <v>750497.15999999968</v>
      </c>
      <c r="DI73" s="346"/>
      <c r="DJ73" s="148" t="s">
        <v>144</v>
      </c>
    </row>
    <row r="74" spans="1:114" s="56" customFormat="1" x14ac:dyDescent="0.25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0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05">
        <v>427509.81</v>
      </c>
      <c r="T74" s="205">
        <v>393576.24</v>
      </c>
      <c r="U74" s="205">
        <v>379408.83</v>
      </c>
      <c r="V74" s="230">
        <v>496713.05</v>
      </c>
      <c r="W74" s="230">
        <v>1101710.3800000001</v>
      </c>
      <c r="X74" s="291">
        <v>1712959.74</v>
      </c>
      <c r="Y74" s="286">
        <v>2804418.14</v>
      </c>
      <c r="Z74" s="230">
        <v>2943898.79</v>
      </c>
      <c r="AA74" s="230">
        <v>2490065</v>
      </c>
      <c r="AB74" s="230">
        <v>1705675.07</v>
      </c>
      <c r="AC74" s="230">
        <v>984986.91</v>
      </c>
      <c r="AD74" s="230">
        <v>574249.77</v>
      </c>
      <c r="AE74" s="230">
        <v>433838.7</v>
      </c>
      <c r="AF74" s="230">
        <v>437120.82999999996</v>
      </c>
      <c r="AG74" s="230">
        <v>391167.29</v>
      </c>
      <c r="AH74" s="230">
        <v>479951.97000000003</v>
      </c>
      <c r="AI74" s="205">
        <v>1028520.64</v>
      </c>
      <c r="AJ74" s="365">
        <v>2209590.1</v>
      </c>
      <c r="AK74" s="418">
        <v>2829403.54</v>
      </c>
      <c r="AL74" s="205">
        <v>3660812.25</v>
      </c>
      <c r="AM74" s="205">
        <v>2792073.9699999997</v>
      </c>
      <c r="AN74" s="286">
        <v>2184952.41</v>
      </c>
      <c r="AO74" s="286">
        <v>1294519.83</v>
      </c>
      <c r="AP74" s="286">
        <v>585073.55000000005</v>
      </c>
      <c r="AQ74" s="286">
        <v>489113.2</v>
      </c>
      <c r="AR74" s="286">
        <v>390868.63</v>
      </c>
      <c r="AS74" s="286">
        <v>438172.62</v>
      </c>
      <c r="AT74" s="286">
        <v>597855.10000000009</v>
      </c>
      <c r="AU74" s="286"/>
      <c r="AV74" s="365"/>
      <c r="AW74" s="406">
        <f t="shared" si="195"/>
        <v>-0.18640820131461236</v>
      </c>
      <c r="AX74" s="190">
        <f t="shared" si="195"/>
        <v>2.1506982500894171E-2</v>
      </c>
      <c r="AY74" s="190">
        <f t="shared" si="195"/>
        <v>0.29013481991733447</v>
      </c>
      <c r="AZ74" s="190">
        <f t="shared" si="195"/>
        <v>-6.7658870724928585E-2</v>
      </c>
      <c r="BA74" s="190">
        <f t="shared" si="195"/>
        <v>1.9272705173277942E-2</v>
      </c>
      <c r="BB74" s="190">
        <f t="shared" si="195"/>
        <v>-2.3577559862328068E-2</v>
      </c>
      <c r="BC74" s="190">
        <f t="shared" si="195"/>
        <v>-0.10457531070914798</v>
      </c>
      <c r="BD74" s="231">
        <f t="shared" si="196"/>
        <v>-5.9604619853498665E-2</v>
      </c>
      <c r="BE74" s="231">
        <f t="shared" si="196"/>
        <v>6.3583311350534022E-2</v>
      </c>
      <c r="BF74" s="231">
        <f t="shared" si="196"/>
        <v>-0.19883015977418581</v>
      </c>
      <c r="BG74" s="231">
        <f t="shared" si="196"/>
        <v>7.1492518444728204E-2</v>
      </c>
      <c r="BH74" s="231">
        <f t="shared" si="196"/>
        <v>0.3587945680208946</v>
      </c>
      <c r="BI74" s="231">
        <f t="shared" si="196"/>
        <v>0.1058054509731947</v>
      </c>
      <c r="BJ74" s="231">
        <f t="shared" si="196"/>
        <v>-0.10494191267803843</v>
      </c>
      <c r="BK74" s="231">
        <f t="shared" si="196"/>
        <v>-0.35237665606229074</v>
      </c>
      <c r="BL74" s="231">
        <f t="shared" si="196"/>
        <v>-7.8706049387760782E-2</v>
      </c>
      <c r="BM74" s="231">
        <f t="shared" si="196"/>
        <v>1.4804081337923014E-2</v>
      </c>
      <c r="BN74" s="231">
        <f t="shared" si="196"/>
        <v>0.11063825905750807</v>
      </c>
      <c r="BO74" s="231">
        <f t="shared" si="196"/>
        <v>3.0991529638358606E-2</v>
      </c>
      <c r="BP74" s="312">
        <f t="shared" si="196"/>
        <v>-3.3743989613318912E-2</v>
      </c>
      <c r="BQ74" s="312">
        <f t="shared" si="196"/>
        <v>-6.6432831467014133E-2</v>
      </c>
      <c r="BR74" s="191">
        <f t="shared" si="196"/>
        <v>0.2899252962010655</v>
      </c>
      <c r="BS74" s="191">
        <f t="shared" si="197"/>
        <v>8.9092990961754034E-3</v>
      </c>
      <c r="BT74" s="191">
        <f t="shared" si="198"/>
        <v>0.2435251722767276</v>
      </c>
      <c r="BU74" s="191">
        <f t="shared" si="199"/>
        <v>0.12128557688253107</v>
      </c>
      <c r="BV74" s="191">
        <f t="shared" si="200"/>
        <v>0.28098982533642824</v>
      </c>
      <c r="BW74" s="486">
        <f t="shared" si="200"/>
        <v>0.31425079547503837</v>
      </c>
      <c r="BX74" s="486">
        <f t="shared" si="200"/>
        <v>1.8848557832247852E-2</v>
      </c>
      <c r="BY74" s="486">
        <f t="shared" si="200"/>
        <v>0.12740795138838468</v>
      </c>
      <c r="BZ74" s="486">
        <f t="shared" si="200"/>
        <v>-0.10581101797413762</v>
      </c>
      <c r="CA74" s="486">
        <f t="shared" si="200"/>
        <v>0.12016682171967911</v>
      </c>
      <c r="CB74" s="486">
        <f t="shared" si="200"/>
        <v>0.24565610179701952</v>
      </c>
      <c r="CC74" s="76">
        <f>O74-C74</f>
        <v>-515929.56000000006</v>
      </c>
      <c r="CD74" s="93">
        <f>P74-D74</f>
        <v>40122.060000000056</v>
      </c>
      <c r="CE74" s="93">
        <f>Q74-E74</f>
        <v>342036.70999999996</v>
      </c>
      <c r="CF74" s="93">
        <f>R74-F74</f>
        <v>-45232.70000000007</v>
      </c>
      <c r="CG74" s="93">
        <f>S74-G74</f>
        <v>8083.4799999999814</v>
      </c>
      <c r="CH74" s="93">
        <f>T74-H74</f>
        <v>-9503.640000000014</v>
      </c>
      <c r="CI74" s="93">
        <f>U74-I74</f>
        <v>-44310.589999999967</v>
      </c>
      <c r="CJ74" s="233">
        <f>IF(ISERROR(V74-J74)=TRUE,"N/A",V74-J74)</f>
        <v>-31482.919999999984</v>
      </c>
      <c r="CK74" s="233">
        <f>IF(ISERROR(W74-K74)=TRUE,"N/A",W74-K74)</f>
        <v>65862.630000000121</v>
      </c>
      <c r="CL74" s="233">
        <f>IF(ISERROR(X74-L74)=TRUE,"N/A",X74-L74)</f>
        <v>-425113.42999999993</v>
      </c>
      <c r="CM74" s="233">
        <f>IF(ISERROR(Y74-M74)=TRUE,"N/A",Y74-M74)</f>
        <v>187117.42000000039</v>
      </c>
      <c r="CN74" s="233">
        <f>IF(ISERROR(Z74-N74)=TRUE,"N/A",Z74-N74)</f>
        <v>777347.01000000024</v>
      </c>
      <c r="CO74" s="233">
        <f>IF(ISERROR(AA74-O74)=TRUE,"N/A",AA74-O74)</f>
        <v>238253.89000000013</v>
      </c>
      <c r="CP74" s="233">
        <f>IF(ISERROR(AB74-P74)=TRUE,"N/A",AB74-P74)</f>
        <v>-199983.44999999995</v>
      </c>
      <c r="CQ74" s="233">
        <f>IF(ISERROR(AC74-Q74)=TRUE,"N/A",AC74-Q74)</f>
        <v>-535938.67000000004</v>
      </c>
      <c r="CR74" s="233">
        <f>IF(ISERROR(AD74-R74)=TRUE,"N/A",AD74-R74)</f>
        <v>-49058.099999999977</v>
      </c>
      <c r="CS74" s="233">
        <f>IF(ISERROR(AE74-S74)=TRUE,"N/A",AE74-S74)</f>
        <v>6328.890000000014</v>
      </c>
      <c r="CT74" s="233">
        <f>IF(ISERROR(AF74-T74)=TRUE,"N/A",AF74-T74)</f>
        <v>43544.589999999967</v>
      </c>
      <c r="CU74" s="233">
        <f>IF(ISERROR(AG74-U74)=TRUE,"N/A",AG74-U74)</f>
        <v>11758.459999999963</v>
      </c>
      <c r="CV74" s="329">
        <f>IF(ISERROR(AH74-V74)=TRUE,"N/A",AH74-V74)</f>
        <v>-16761.079999999958</v>
      </c>
      <c r="CW74" s="329">
        <f>IF(ISERROR(AI74-W74)=TRUE,"N/A",AI74-W74)</f>
        <v>-73189.740000000107</v>
      </c>
      <c r="CX74" s="340">
        <f>IF(ISERROR(AJ74-X74)=TRUE,"N/A",AJ74-X74)</f>
        <v>496630.3600000001</v>
      </c>
      <c r="CY74" s="425">
        <f>IF(ISERROR(AK74-Y74)=TRUE,"N/A",AK74-Y74)</f>
        <v>24985.399999999907</v>
      </c>
      <c r="CZ74" s="425">
        <f>IF(ISERROR(AL74-Z74)=TRUE,"N/A",AL74-Z74)</f>
        <v>716913.46</v>
      </c>
      <c r="DA74" s="425">
        <f>IF(ISERROR(AM74-AA74)=TRUE,"N/A",AM74-AA74)</f>
        <v>302008.96999999974</v>
      </c>
      <c r="DB74" s="425">
        <f>IF(ISERROR(AN74-AB74)=TRUE,"N/A",AN74-AB74)</f>
        <v>479277.34000000008</v>
      </c>
      <c r="DC74" s="425">
        <f>IF(ISERROR(AO74-AC74)=TRUE,"N/A",AO74-AC74)</f>
        <v>309532.92000000004</v>
      </c>
      <c r="DD74" s="425">
        <f>IF(ISERROR(AP74-AD74)=TRUE,"N/A",AP74-AD74)</f>
        <v>10823.780000000028</v>
      </c>
      <c r="DE74" s="425">
        <f>IF(ISERROR(AQ74-AE74)=TRUE,"N/A",AQ74-AE74)</f>
        <v>55274.5</v>
      </c>
      <c r="DF74" s="425">
        <f>IF(ISERROR(AR74-AF74)=TRUE,"N/A",AR74-AF74)</f>
        <v>-46252.199999999953</v>
      </c>
      <c r="DG74" s="425">
        <f>IF(ISERROR(AS74-AG74)=TRUE,"N/A",AS74-AG74)</f>
        <v>47005.330000000016</v>
      </c>
      <c r="DH74" s="425">
        <f>IF(ISERROR(AT74-AH74)=TRUE,"N/A",AT74-AH74)</f>
        <v>117903.13000000006</v>
      </c>
      <c r="DI74" s="346"/>
      <c r="DJ74" s="148" t="s">
        <v>144</v>
      </c>
    </row>
    <row r="75" spans="1:114" s="56" customFormat="1" x14ac:dyDescent="0.25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0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05">
        <v>385012.3</v>
      </c>
      <c r="T75" s="205">
        <v>401308.83999999997</v>
      </c>
      <c r="U75" s="205">
        <v>387441.16000000003</v>
      </c>
      <c r="V75" s="230">
        <v>547581.96</v>
      </c>
      <c r="W75" s="230">
        <v>1309879.07</v>
      </c>
      <c r="X75" s="291">
        <v>2544059.7000000002</v>
      </c>
      <c r="Y75" s="286">
        <v>4471094.37</v>
      </c>
      <c r="Z75" s="230">
        <v>5120456.33</v>
      </c>
      <c r="AA75" s="230">
        <v>4228668</v>
      </c>
      <c r="AB75" s="230">
        <v>2439905.1800000002</v>
      </c>
      <c r="AC75" s="230">
        <v>1257710.27</v>
      </c>
      <c r="AD75" s="230">
        <v>620030.01</v>
      </c>
      <c r="AE75" s="230">
        <v>368285.57</v>
      </c>
      <c r="AF75" s="230">
        <v>665087.76</v>
      </c>
      <c r="AG75" s="230">
        <v>231087.85</v>
      </c>
      <c r="AH75" s="230">
        <v>438437.74</v>
      </c>
      <c r="AI75" s="205">
        <v>1025251.37</v>
      </c>
      <c r="AJ75" s="365">
        <v>2803094.75</v>
      </c>
      <c r="AK75" s="418">
        <v>4121643.37</v>
      </c>
      <c r="AL75" s="205">
        <v>5411827.54</v>
      </c>
      <c r="AM75" s="205">
        <v>4063600.3600000003</v>
      </c>
      <c r="AN75" s="286">
        <v>2513269.13</v>
      </c>
      <c r="AO75" s="286">
        <v>1357314.72</v>
      </c>
      <c r="AP75" s="286">
        <v>575090.05000000005</v>
      </c>
      <c r="AQ75" s="286">
        <v>465086.69</v>
      </c>
      <c r="AR75" s="286">
        <v>399539.28</v>
      </c>
      <c r="AS75" s="286">
        <v>367497.51</v>
      </c>
      <c r="AT75" s="286">
        <v>533888.5</v>
      </c>
      <c r="AU75" s="286"/>
      <c r="AV75" s="365"/>
      <c r="AW75" s="406">
        <f t="shared" si="195"/>
        <v>-0.2534691870078562</v>
      </c>
      <c r="AX75" s="190">
        <f t="shared" si="195"/>
        <v>-6.5180106261518891E-2</v>
      </c>
      <c r="AY75" s="190">
        <f t="shared" si="195"/>
        <v>0.16543086043266236</v>
      </c>
      <c r="AZ75" s="190">
        <f t="shared" si="195"/>
        <v>-0.13023865743573104</v>
      </c>
      <c r="BA75" s="190">
        <f t="shared" si="195"/>
        <v>-0.11707190586645247</v>
      </c>
      <c r="BB75" s="190">
        <f t="shared" si="195"/>
        <v>-0.11640600190405584</v>
      </c>
      <c r="BC75" s="190">
        <f t="shared" si="195"/>
        <v>-9.9945937447266181E-2</v>
      </c>
      <c r="BD75" s="231">
        <f t="shared" si="196"/>
        <v>-5.0984339824518651E-2</v>
      </c>
      <c r="BE75" s="231">
        <f t="shared" si="196"/>
        <v>-8.8472565696437258E-2</v>
      </c>
      <c r="BF75" s="231">
        <f t="shared" si="196"/>
        <v>-0.27296260710954201</v>
      </c>
      <c r="BG75" s="231">
        <f t="shared" si="196"/>
        <v>-2.609806704477342E-2</v>
      </c>
      <c r="BH75" s="231">
        <f t="shared" si="196"/>
        <v>0.21401623415178447</v>
      </c>
      <c r="BI75" s="231">
        <f t="shared" si="196"/>
        <v>0.29645470072303082</v>
      </c>
      <c r="BJ75" s="231">
        <f t="shared" si="196"/>
        <v>8.0728412164284419E-3</v>
      </c>
      <c r="BK75" s="231">
        <f t="shared" si="196"/>
        <v>-0.2569729567658679</v>
      </c>
      <c r="BL75" s="231">
        <f t="shared" si="196"/>
        <v>7.0630602080215999E-5</v>
      </c>
      <c r="BM75" s="231">
        <f t="shared" si="196"/>
        <v>-4.3444663975670338E-2</v>
      </c>
      <c r="BN75" s="231">
        <f t="shared" si="196"/>
        <v>0.65729655992626546</v>
      </c>
      <c r="BO75" s="231">
        <f t="shared" si="196"/>
        <v>-0.40355369057846102</v>
      </c>
      <c r="BP75" s="312">
        <f t="shared" si="196"/>
        <v>-0.1993203355347937</v>
      </c>
      <c r="BQ75" s="312">
        <f t="shared" si="196"/>
        <v>-0.21729311240922419</v>
      </c>
      <c r="BR75" s="191">
        <f t="shared" si="196"/>
        <v>0.10181956421855973</v>
      </c>
      <c r="BS75" s="191">
        <f t="shared" si="197"/>
        <v>-7.8157822466180693E-2</v>
      </c>
      <c r="BT75" s="191">
        <f t="shared" si="198"/>
        <v>5.6903367829327811E-2</v>
      </c>
      <c r="BU75" s="191">
        <f t="shared" si="199"/>
        <v>-3.903537473265805E-2</v>
      </c>
      <c r="BV75" s="191">
        <f t="shared" si="200"/>
        <v>3.0068361099179975E-2</v>
      </c>
      <c r="BW75" s="486">
        <f t="shared" si="200"/>
        <v>7.9195067716191864E-2</v>
      </c>
      <c r="BX75" s="486">
        <f t="shared" si="200"/>
        <v>-7.2480298171373927E-2</v>
      </c>
      <c r="BY75" s="486">
        <f t="shared" si="200"/>
        <v>0.26284255448835531</v>
      </c>
      <c r="BZ75" s="486">
        <f t="shared" si="200"/>
        <v>-0.39926833114474997</v>
      </c>
      <c r="CA75" s="486">
        <f t="shared" si="200"/>
        <v>0.59029351824425214</v>
      </c>
      <c r="CB75" s="486">
        <f t="shared" si="200"/>
        <v>0.2177065322889403</v>
      </c>
      <c r="CC75" s="76">
        <f>O75-C75</f>
        <v>-1107448.8500000006</v>
      </c>
      <c r="CD75" s="93">
        <f>P75-D75</f>
        <v>-168759.46999999974</v>
      </c>
      <c r="CE75" s="93">
        <f>Q75-E75</f>
        <v>240273.57000000007</v>
      </c>
      <c r="CF75" s="93">
        <f>R75-F75</f>
        <v>-92837.159999999916</v>
      </c>
      <c r="CG75" s="93">
        <f>S75-G75</f>
        <v>-51050.73000000004</v>
      </c>
      <c r="CH75" s="93">
        <f>T75-H75</f>
        <v>-52869.030000000028</v>
      </c>
      <c r="CI75" s="93">
        <f>U75-I75</f>
        <v>-43023.159999999974</v>
      </c>
      <c r="CJ75" s="233">
        <f>IF(ISERROR(V75-J75)=TRUE,"N/A",V75-J75)</f>
        <v>-29417.960000000079</v>
      </c>
      <c r="CK75" s="233">
        <f>IF(ISERROR(W75-K75)=TRUE,"N/A",W75-K75)</f>
        <v>-127136.44999999995</v>
      </c>
      <c r="CL75" s="233">
        <f>IF(ISERROR(X75-L75)=TRUE,"N/A",X75-L75)</f>
        <v>-955154.6799999997</v>
      </c>
      <c r="CM75" s="233">
        <f>IF(ISERROR(Y75-M75)=TRUE,"N/A",Y75-M75)</f>
        <v>-119813.83000000007</v>
      </c>
      <c r="CN75" s="233">
        <f>IF(ISERROR(Z75-N75)=TRUE,"N/A",Z75-N75)</f>
        <v>902673.91000000015</v>
      </c>
      <c r="CO75" s="233">
        <f>IF(ISERROR(AA75-O75)=TRUE,"N/A",AA75-O75)</f>
        <v>966951.25999999978</v>
      </c>
      <c r="CP75" s="233">
        <f>IF(ISERROR(AB75-P75)=TRUE,"N/A",AB75-P75)</f>
        <v>19539.229999999981</v>
      </c>
      <c r="CQ75" s="233">
        <f>IF(ISERROR(AC75-Q75)=TRUE,"N/A",AC75-Q75)</f>
        <v>-434974.10999999987</v>
      </c>
      <c r="CR75" s="233">
        <f>IF(ISERROR(AD75-R75)=TRUE,"N/A",AD75-R75)</f>
        <v>43.790000000037253</v>
      </c>
      <c r="CS75" s="233">
        <f>IF(ISERROR(AE75-S75)=TRUE,"N/A",AE75-S75)</f>
        <v>-16726.729999999981</v>
      </c>
      <c r="CT75" s="233">
        <f>IF(ISERROR(AF75-T75)=TRUE,"N/A",AF75-T75)</f>
        <v>263778.92000000004</v>
      </c>
      <c r="CU75" s="233">
        <f>IF(ISERROR(AG75-U75)=TRUE,"N/A",AG75-U75)</f>
        <v>-156353.31000000003</v>
      </c>
      <c r="CV75" s="329">
        <f>IF(ISERROR(AH75-V75)=TRUE,"N/A",AH75-V75)</f>
        <v>-109144.21999999997</v>
      </c>
      <c r="CW75" s="329">
        <f>IF(ISERROR(AI75-W75)=TRUE,"N/A",AI75-W75)</f>
        <v>-284627.70000000007</v>
      </c>
      <c r="CX75" s="340">
        <f>IF(ISERROR(AJ75-X75)=TRUE,"N/A",AJ75-X75)</f>
        <v>259035.04999999981</v>
      </c>
      <c r="CY75" s="425">
        <f>IF(ISERROR(AK75-Y75)=TRUE,"N/A",AK75-Y75)</f>
        <v>-349451</v>
      </c>
      <c r="CZ75" s="425">
        <f>IF(ISERROR(AL75-Z75)=TRUE,"N/A",AL75-Z75)</f>
        <v>291371.20999999996</v>
      </c>
      <c r="DA75" s="425">
        <f>IF(ISERROR(AM75-AA75)=TRUE,"N/A",AM75-AA75)</f>
        <v>-165067.63999999966</v>
      </c>
      <c r="DB75" s="425">
        <f>IF(ISERROR(AN75-AB75)=TRUE,"N/A",AN75-AB75)</f>
        <v>73363.949999999721</v>
      </c>
      <c r="DC75" s="425">
        <f>IF(ISERROR(AO75-AC75)=TRUE,"N/A",AO75-AC75)</f>
        <v>99604.449999999953</v>
      </c>
      <c r="DD75" s="425">
        <f>IF(ISERROR(AP75-AD75)=TRUE,"N/A",AP75-AD75)</f>
        <v>-44939.959999999963</v>
      </c>
      <c r="DE75" s="425">
        <f>IF(ISERROR(AQ75-AE75)=TRUE,"N/A",AQ75-AE75)</f>
        <v>96801.12</v>
      </c>
      <c r="DF75" s="425">
        <f>IF(ISERROR(AR75-AF75)=TRUE,"N/A",AR75-AF75)</f>
        <v>-265548.48</v>
      </c>
      <c r="DG75" s="425">
        <f>IF(ISERROR(AS75-AG75)=TRUE,"N/A",AS75-AG75)</f>
        <v>136409.66</v>
      </c>
      <c r="DH75" s="425">
        <f>IF(ISERROR(AT75-AH75)=TRUE,"N/A",AT75-AH75)</f>
        <v>95450.760000000009</v>
      </c>
      <c r="DI75" s="346"/>
      <c r="DJ75" s="148" t="s">
        <v>144</v>
      </c>
    </row>
    <row r="76" spans="1:114" s="56" customFormat="1" x14ac:dyDescent="0.25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0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05">
        <v>1495649.7299999997</v>
      </c>
      <c r="T76" s="205">
        <v>1460162.02</v>
      </c>
      <c r="U76" s="205">
        <v>1266774.8600000001</v>
      </c>
      <c r="V76" s="230">
        <v>1886698.9000000004</v>
      </c>
      <c r="W76" s="230">
        <v>3592991.13</v>
      </c>
      <c r="X76" s="291">
        <v>5788159.8699999992</v>
      </c>
      <c r="Y76" s="286">
        <v>8640288.6699999999</v>
      </c>
      <c r="Z76" s="230">
        <v>9666769.9400000013</v>
      </c>
      <c r="AA76" s="230">
        <v>8312750</v>
      </c>
      <c r="AB76" s="230">
        <v>5894341.790000001</v>
      </c>
      <c r="AC76" s="230">
        <v>3708709.9400000004</v>
      </c>
      <c r="AD76" s="230">
        <v>2224672.5300000003</v>
      </c>
      <c r="AE76" s="230">
        <v>1547259.29</v>
      </c>
      <c r="AF76" s="230">
        <v>1659205.51</v>
      </c>
      <c r="AG76" s="230">
        <v>1438798.68</v>
      </c>
      <c r="AH76" s="230">
        <v>1681645.85</v>
      </c>
      <c r="AI76" s="205">
        <v>2820948.75</v>
      </c>
      <c r="AJ76" s="365">
        <v>6407863.25</v>
      </c>
      <c r="AK76" s="418">
        <v>8016721.7999999998</v>
      </c>
      <c r="AL76" s="205">
        <v>9872741.0800000001</v>
      </c>
      <c r="AM76" s="205">
        <v>7918881.9800000004</v>
      </c>
      <c r="AN76" s="286">
        <v>5774458.7999999998</v>
      </c>
      <c r="AO76" s="286">
        <v>4073759.04</v>
      </c>
      <c r="AP76" s="286">
        <v>2182232.5700000003</v>
      </c>
      <c r="AQ76" s="286">
        <v>1665325.81</v>
      </c>
      <c r="AR76" s="286">
        <v>1613955.94</v>
      </c>
      <c r="AS76" s="286">
        <v>1582880.03</v>
      </c>
      <c r="AT76" s="286">
        <v>2103808.08</v>
      </c>
      <c r="AU76" s="286"/>
      <c r="AV76" s="365"/>
      <c r="AW76" s="406">
        <f t="shared" si="195"/>
        <v>-0.17719185372728471</v>
      </c>
      <c r="AX76" s="190">
        <f t="shared" si="195"/>
        <v>-0.15542363941226658</v>
      </c>
      <c r="AY76" s="190">
        <f t="shared" si="195"/>
        <v>-2.1961887972570832E-2</v>
      </c>
      <c r="AZ76" s="190">
        <f t="shared" si="195"/>
        <v>-0.21193995740489632</v>
      </c>
      <c r="BA76" s="190">
        <f t="shared" si="195"/>
        <v>-0.10848665778052066</v>
      </c>
      <c r="BB76" s="190">
        <f t="shared" si="195"/>
        <v>-9.4630192108014308E-2</v>
      </c>
      <c r="BC76" s="190">
        <f t="shared" si="195"/>
        <v>-0.27502110738843349</v>
      </c>
      <c r="BD76" s="231">
        <f t="shared" si="196"/>
        <v>-7.0187527076115835E-2</v>
      </c>
      <c r="BE76" s="231">
        <f t="shared" si="196"/>
        <v>-8.0350911827027194E-2</v>
      </c>
      <c r="BF76" s="231">
        <f t="shared" si="196"/>
        <v>-0.24052098218026463</v>
      </c>
      <c r="BG76" s="231">
        <f t="shared" si="196"/>
        <v>-7.0850432111787529E-2</v>
      </c>
      <c r="BH76" s="231">
        <f t="shared" si="196"/>
        <v>0.17381590202859168</v>
      </c>
      <c r="BI76" s="231">
        <f t="shared" si="196"/>
        <v>0.11613722144326963</v>
      </c>
      <c r="BJ76" s="231">
        <f t="shared" si="196"/>
        <v>6.4765282329031462E-2</v>
      </c>
      <c r="BK76" s="231">
        <f t="shared" si="196"/>
        <v>-0.12425988771444177</v>
      </c>
      <c r="BL76" s="231">
        <f t="shared" si="196"/>
        <v>9.7731442141456959E-2</v>
      </c>
      <c r="BM76" s="231">
        <f t="shared" si="196"/>
        <v>3.4506448244402986E-2</v>
      </c>
      <c r="BN76" s="231">
        <f t="shared" si="196"/>
        <v>0.13631603018958127</v>
      </c>
      <c r="BO76" s="231">
        <f t="shared" si="196"/>
        <v>0.1357966797667581</v>
      </c>
      <c r="BP76" s="312">
        <f t="shared" si="196"/>
        <v>-0.1086835053542461</v>
      </c>
      <c r="BQ76" s="312">
        <f t="shared" si="196"/>
        <v>-0.21487455773373978</v>
      </c>
      <c r="BR76" s="191">
        <f t="shared" si="196"/>
        <v>0.10706397091965618</v>
      </c>
      <c r="BS76" s="191">
        <f t="shared" si="197"/>
        <v>-7.2169680182687712E-2</v>
      </c>
      <c r="BT76" s="191">
        <f t="shared" si="198"/>
        <v>2.1307131676705518E-2</v>
      </c>
      <c r="BU76" s="191">
        <f t="shared" si="199"/>
        <v>-4.7381193949054108E-2</v>
      </c>
      <c r="BV76" s="191">
        <f t="shared" si="200"/>
        <v>-2.0338655997754949E-2</v>
      </c>
      <c r="BW76" s="486">
        <f t="shared" si="200"/>
        <v>9.843021047906475E-2</v>
      </c>
      <c r="BX76" s="486">
        <f t="shared" si="200"/>
        <v>-1.9076947023749135E-2</v>
      </c>
      <c r="BY76" s="486">
        <f t="shared" si="200"/>
        <v>7.6306874202060865E-2</v>
      </c>
      <c r="BZ76" s="486">
        <f t="shared" si="200"/>
        <v>-2.7271829636100996E-2</v>
      </c>
      <c r="CA76" s="486">
        <f t="shared" si="200"/>
        <v>0.10014003487965398</v>
      </c>
      <c r="CB76" s="486">
        <f t="shared" si="200"/>
        <v>0.25104110357124237</v>
      </c>
      <c r="CC76" s="76">
        <f>O76-C76</f>
        <v>-1603881.5700000003</v>
      </c>
      <c r="CD76" s="93">
        <f>P76-D76</f>
        <v>-1018731.1500000004</v>
      </c>
      <c r="CE76" s="93">
        <f>Q76-E76</f>
        <v>-95095.83999999892</v>
      </c>
      <c r="CF76" s="93">
        <f>R76-F76</f>
        <v>-545033.90999999922</v>
      </c>
      <c r="CG76" s="93">
        <f>S76-G76</f>
        <v>-182002.93000000017</v>
      </c>
      <c r="CH76" s="93">
        <f>T76-H76</f>
        <v>-152617.64999999991</v>
      </c>
      <c r="CI76" s="93">
        <f>U76-I76</f>
        <v>-480551.67999999993</v>
      </c>
      <c r="CJ76" s="233">
        <f>IF(ISERROR(V76-J76)=TRUE,"N/A",V76-J76)</f>
        <v>-142418.74999999953</v>
      </c>
      <c r="CK76" s="233">
        <f>IF(ISERROR(W76-K76)=TRUE,"N/A",W76-K76)</f>
        <v>-313924.20999999996</v>
      </c>
      <c r="CL76" s="233">
        <f>IF(ISERROR(X76-L76)=TRUE,"N/A",X76-L76)</f>
        <v>-1833064.3300000019</v>
      </c>
      <c r="CM76" s="233">
        <f>IF(ISERROR(Y76-M76)=TRUE,"N/A",Y76-M76)</f>
        <v>-658847.83999999985</v>
      </c>
      <c r="CN76" s="233">
        <f>IF(ISERROR(Z76-N76)=TRUE,"N/A",Z76-N76)</f>
        <v>1431432.5900000017</v>
      </c>
      <c r="CO76" s="233">
        <f>IF(ISERROR(AA76-O76)=TRUE,"N/A",AA76-O76)</f>
        <v>864965.05000000075</v>
      </c>
      <c r="CP76" s="233">
        <f>IF(ISERROR(AB76-P76)=TRUE,"N/A",AB76-P76)</f>
        <v>358528.51000000164</v>
      </c>
      <c r="CQ76" s="233">
        <f>IF(ISERROR(AC76-Q76)=TRUE,"N/A",AC76-Q76)</f>
        <v>-526233.6099999994</v>
      </c>
      <c r="CR76" s="233">
        <f>IF(ISERROR(AD76-R76)=TRUE,"N/A",AD76-R76)</f>
        <v>198063.43000000017</v>
      </c>
      <c r="CS76" s="233">
        <f>IF(ISERROR(AE76-S76)=TRUE,"N/A",AE76-S76)</f>
        <v>51609.560000000289</v>
      </c>
      <c r="CT76" s="233">
        <f>IF(ISERROR(AF76-T76)=TRUE,"N/A",AF76-T76)</f>
        <v>199043.49</v>
      </c>
      <c r="CU76" s="233">
        <f>IF(ISERROR(AG76-U76)=TRUE,"N/A",AG76-U76)</f>
        <v>172023.81999999983</v>
      </c>
      <c r="CV76" s="329">
        <f>IF(ISERROR(AH76-V76)=TRUE,"N/A",AH76-V76)</f>
        <v>-205053.05000000028</v>
      </c>
      <c r="CW76" s="329">
        <f>IF(ISERROR(AI76-W76)=TRUE,"N/A",AI76-W76)</f>
        <v>-772042.37999999989</v>
      </c>
      <c r="CX76" s="340">
        <f>IF(ISERROR(AJ76-X76)=TRUE,"N/A",AJ76-X76)</f>
        <v>619703.38000000082</v>
      </c>
      <c r="CY76" s="425">
        <f>IF(ISERROR(AK76-Y76)=TRUE,"N/A",AK76-Y76)</f>
        <v>-623566.87000000011</v>
      </c>
      <c r="CZ76" s="425">
        <f>IF(ISERROR(AL76-Z76)=TRUE,"N/A",AL76-Z76)</f>
        <v>205971.13999999873</v>
      </c>
      <c r="DA76" s="425">
        <f>IF(ISERROR(AM76-AA76)=TRUE,"N/A",AM76-AA76)</f>
        <v>-393868.01999999955</v>
      </c>
      <c r="DB76" s="425">
        <f>IF(ISERROR(AN76-AB76)=TRUE,"N/A",AN76-AB76)</f>
        <v>-119882.99000000115</v>
      </c>
      <c r="DC76" s="425">
        <f>IF(ISERROR(AO76-AC76)=TRUE,"N/A",AO76-AC76)</f>
        <v>365049.09999999963</v>
      </c>
      <c r="DD76" s="425">
        <f>IF(ISERROR(AP76-AD76)=TRUE,"N/A",AP76-AD76)</f>
        <v>-42439.959999999963</v>
      </c>
      <c r="DE76" s="425">
        <f>IF(ISERROR(AQ76-AE76)=TRUE,"N/A",AQ76-AE76)</f>
        <v>118066.52000000002</v>
      </c>
      <c r="DF76" s="425">
        <f>IF(ISERROR(AR76-AF76)=TRUE,"N/A",AR76-AF76)</f>
        <v>-45249.570000000065</v>
      </c>
      <c r="DG76" s="425">
        <f>IF(ISERROR(AS76-AG76)=TRUE,"N/A",AS76-AG76)</f>
        <v>144081.35000000009</v>
      </c>
      <c r="DH76" s="425">
        <f>IF(ISERROR(AT76-AH76)=TRUE,"N/A",AT76-AH76)</f>
        <v>422162.23</v>
      </c>
      <c r="DI76" s="346"/>
      <c r="DJ76" s="148" t="s">
        <v>144</v>
      </c>
    </row>
    <row r="77" spans="1:114" s="56" customFormat="1" x14ac:dyDescent="0.25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0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05">
        <v>7276786.21</v>
      </c>
      <c r="T77" s="205">
        <v>7258849.4500000011</v>
      </c>
      <c r="U77" s="205">
        <v>7606578.7299999995</v>
      </c>
      <c r="V77" s="230">
        <v>7698322.4300000025</v>
      </c>
      <c r="W77" s="230">
        <v>9417680.1600000001</v>
      </c>
      <c r="X77" s="291">
        <v>12137075.83</v>
      </c>
      <c r="Y77" s="286">
        <v>15440052.800000001</v>
      </c>
      <c r="Z77" s="230">
        <v>16522536.359999998</v>
      </c>
      <c r="AA77" s="230">
        <v>14359572</v>
      </c>
      <c r="AB77" s="230">
        <v>13310849.050000001</v>
      </c>
      <c r="AC77" s="230">
        <v>10609456.430000002</v>
      </c>
      <c r="AD77" s="230">
        <v>8330185.6499999976</v>
      </c>
      <c r="AE77" s="230">
        <v>7320074.0500000017</v>
      </c>
      <c r="AF77" s="230">
        <v>7617365.419999999</v>
      </c>
      <c r="AG77" s="230">
        <v>7539293.8500000024</v>
      </c>
      <c r="AH77" s="230">
        <v>7189622.3600000031</v>
      </c>
      <c r="AI77" s="205">
        <v>8890271.4900000002</v>
      </c>
      <c r="AJ77" s="365">
        <v>13596074.409999998</v>
      </c>
      <c r="AK77" s="418">
        <v>14930504.809999997</v>
      </c>
      <c r="AL77" s="205">
        <v>16540557.100000003</v>
      </c>
      <c r="AM77" s="205">
        <v>14952621.810000004</v>
      </c>
      <c r="AN77" s="286">
        <v>13379499.84</v>
      </c>
      <c r="AO77" s="286">
        <v>10734691.760000002</v>
      </c>
      <c r="AP77" s="286">
        <v>8201393.7599999998</v>
      </c>
      <c r="AQ77" s="286">
        <v>7538801.5700000012</v>
      </c>
      <c r="AR77" s="286">
        <v>7209449.0800000019</v>
      </c>
      <c r="AS77" s="286">
        <v>7216455.7100000018</v>
      </c>
      <c r="AT77" s="286">
        <v>6903373.2200000007</v>
      </c>
      <c r="AU77" s="286"/>
      <c r="AV77" s="365"/>
      <c r="AW77" s="406">
        <f t="shared" si="195"/>
        <v>-9.1133349580420464E-2</v>
      </c>
      <c r="AX77" s="190">
        <f t="shared" si="195"/>
        <v>-7.8590712469332816E-2</v>
      </c>
      <c r="AY77" s="190">
        <f t="shared" si="195"/>
        <v>1.3688265377286832E-2</v>
      </c>
      <c r="AZ77" s="190">
        <f t="shared" si="195"/>
        <v>-7.2183070978385139E-2</v>
      </c>
      <c r="BA77" s="190">
        <f t="shared" si="195"/>
        <v>-3.7697279440427986E-2</v>
      </c>
      <c r="BB77" s="190">
        <f t="shared" si="195"/>
        <v>-7.4768540086539048E-2</v>
      </c>
      <c r="BC77" s="190">
        <f t="shared" si="195"/>
        <v>-7.3651050413997814E-3</v>
      </c>
      <c r="BD77" s="231">
        <f t="shared" si="196"/>
        <v>-1.8396970762725503E-2</v>
      </c>
      <c r="BE77" s="231">
        <f t="shared" si="196"/>
        <v>-7.8280648187744786E-2</v>
      </c>
      <c r="BF77" s="231">
        <f t="shared" si="196"/>
        <v>-0.12427952391479945</v>
      </c>
      <c r="BG77" s="231">
        <f t="shared" si="196"/>
        <v>-3.1157718774601779E-2</v>
      </c>
      <c r="BH77" s="231">
        <f t="shared" si="196"/>
        <v>0.10927137170291271</v>
      </c>
      <c r="BI77" s="231">
        <f t="shared" si="196"/>
        <v>3.3203845672280241E-2</v>
      </c>
      <c r="BJ77" s="231">
        <f t="shared" si="196"/>
        <v>6.0130832842213815E-2</v>
      </c>
      <c r="BK77" s="231">
        <f t="shared" si="196"/>
        <v>-3.6382506745976949E-2</v>
      </c>
      <c r="BL77" s="231">
        <f t="shared" si="196"/>
        <v>1.6880316801379101E-2</v>
      </c>
      <c r="BM77" s="231">
        <f t="shared" si="196"/>
        <v>5.9487579751228824E-3</v>
      </c>
      <c r="BN77" s="231">
        <f t="shared" si="196"/>
        <v>4.9390192270759636E-2</v>
      </c>
      <c r="BO77" s="231">
        <f t="shared" si="196"/>
        <v>-8.8456167205143883E-3</v>
      </c>
      <c r="BP77" s="312">
        <f t="shared" si="196"/>
        <v>-6.6079340612913137E-2</v>
      </c>
      <c r="BQ77" s="312">
        <f t="shared" si="196"/>
        <v>-5.6001972995438819E-2</v>
      </c>
      <c r="BR77" s="191">
        <f t="shared" si="196"/>
        <v>0.12021005721935893</v>
      </c>
      <c r="BS77" s="191">
        <f t="shared" si="197"/>
        <v>-3.3001699968280153E-2</v>
      </c>
      <c r="BT77" s="191">
        <f t="shared" si="198"/>
        <v>1.0906763711915847E-3</v>
      </c>
      <c r="BU77" s="191">
        <f t="shared" si="199"/>
        <v>4.1299964232917541E-2</v>
      </c>
      <c r="BV77" s="191">
        <f t="shared" si="200"/>
        <v>5.1575064627450724E-3</v>
      </c>
      <c r="BW77" s="486">
        <f t="shared" si="200"/>
        <v>1.1804123126032769E-2</v>
      </c>
      <c r="BX77" s="486">
        <f t="shared" si="200"/>
        <v>-1.5460866709494984E-2</v>
      </c>
      <c r="BY77" s="486">
        <f t="shared" si="200"/>
        <v>2.9880506468373706E-2</v>
      </c>
      <c r="BZ77" s="486">
        <f t="shared" si="200"/>
        <v>-5.3550843042002458E-2</v>
      </c>
      <c r="CA77" s="486">
        <f t="shared" si="200"/>
        <v>-4.2820739769945493E-2</v>
      </c>
      <c r="CB77" s="486">
        <f t="shared" si="200"/>
        <v>-3.9814210770313996E-2</v>
      </c>
      <c r="CC77" s="76">
        <f>O77-C77</f>
        <v>-1393582.3799999878</v>
      </c>
      <c r="CD77" s="93">
        <f>P77-D77</f>
        <v>-1070939.4900000002</v>
      </c>
      <c r="CE77" s="93">
        <f>Q77-E77</f>
        <v>148673.12000000291</v>
      </c>
      <c r="CF77" s="93">
        <f>R77-F77</f>
        <v>-637320.51999999862</v>
      </c>
      <c r="CG77" s="93">
        <f>S77-G77</f>
        <v>-285061.0700000003</v>
      </c>
      <c r="CH77" s="93">
        <f>T77-H77</f>
        <v>-586592.21999999881</v>
      </c>
      <c r="CI77" s="93">
        <f>U77-I77</f>
        <v>-56438.930000001565</v>
      </c>
      <c r="CJ77" s="233">
        <f>IF(ISERROR(V77-J77)=TRUE,"N/A",V77-J77)</f>
        <v>-144280.12999999616</v>
      </c>
      <c r="CK77" s="233">
        <f>IF(ISERROR(W77-K77)=TRUE,"N/A",W77-K77)</f>
        <v>-799833.60000000149</v>
      </c>
      <c r="CL77" s="233">
        <f>IF(ISERROR(X77-L77)=TRUE,"N/A",X77-L77)</f>
        <v>-1722456.0199999996</v>
      </c>
      <c r="CM77" s="233">
        <f>IF(ISERROR(Y77-M77)=TRUE,"N/A",Y77-M77)</f>
        <v>-496548.12999999709</v>
      </c>
      <c r="CN77" s="233">
        <f>IF(ISERROR(Z77-N77)=TRUE,"N/A",Z77-N77)</f>
        <v>1627591.0999999978</v>
      </c>
      <c r="CO77" s="233">
        <f>IF(ISERROR(AA77-O77)=TRUE,"N/A",AA77-O77)</f>
        <v>461470.41999999434</v>
      </c>
      <c r="CP77" s="233">
        <f>IF(ISERROR(AB77-P77)=TRUE,"N/A",AB77-P77)</f>
        <v>754994.01999999955</v>
      </c>
      <c r="CQ77" s="233">
        <f>IF(ISERROR(AC77-Q77)=TRUE,"N/A",AC77-Q77)</f>
        <v>-400572.45000000112</v>
      </c>
      <c r="CR77" s="233">
        <f>IF(ISERROR(AD77-R77)=TRUE,"N/A",AD77-R77)</f>
        <v>138281.92999999598</v>
      </c>
      <c r="CS77" s="233">
        <f>IF(ISERROR(AE77-S77)=TRUE,"N/A",AE77-S77)</f>
        <v>43287.840000001714</v>
      </c>
      <c r="CT77" s="233">
        <f>IF(ISERROR(AF77-T77)=TRUE,"N/A",AF77-T77)</f>
        <v>358515.96999999788</v>
      </c>
      <c r="CU77" s="233">
        <f>IF(ISERROR(AG77-U77)=TRUE,"N/A",AG77-U77)</f>
        <v>-67284.879999997094</v>
      </c>
      <c r="CV77" s="329">
        <f>IF(ISERROR(AH77-V77)=TRUE,"N/A",AH77-V77)</f>
        <v>-508700.06999999937</v>
      </c>
      <c r="CW77" s="329">
        <f>IF(ISERROR(AI77-W77)=TRUE,"N/A",AI77-W77)</f>
        <v>-527408.66999999993</v>
      </c>
      <c r="CX77" s="340">
        <f>IF(ISERROR(AJ77-X77)=TRUE,"N/A",AJ77-X77)</f>
        <v>1458998.5799999982</v>
      </c>
      <c r="CY77" s="425">
        <f>IF(ISERROR(AK77-Y77)=TRUE,"N/A",AK77-Y77)</f>
        <v>-509547.99000000395</v>
      </c>
      <c r="CZ77" s="425">
        <f>IF(ISERROR(AL77-Z77)=TRUE,"N/A",AL77-Z77)</f>
        <v>18020.740000005811</v>
      </c>
      <c r="DA77" s="425">
        <f>IF(ISERROR(AM77-AA77)=TRUE,"N/A",AM77-AA77)</f>
        <v>593049.81000000425</v>
      </c>
      <c r="DB77" s="425">
        <f>IF(ISERROR(AN77-AB77)=TRUE,"N/A",AN77-AB77)</f>
        <v>68650.789999999106</v>
      </c>
      <c r="DC77" s="425">
        <f>IF(ISERROR(AO77-AC77)=TRUE,"N/A",AO77-AC77)</f>
        <v>125235.33000000007</v>
      </c>
      <c r="DD77" s="425">
        <f>IF(ISERROR(AP77-AD77)=TRUE,"N/A",AP77-AD77)</f>
        <v>-128791.8899999978</v>
      </c>
      <c r="DE77" s="425">
        <f>IF(ISERROR(AQ77-AE77)=TRUE,"N/A",AQ77-AE77)</f>
        <v>218727.51999999955</v>
      </c>
      <c r="DF77" s="425">
        <f>IF(ISERROR(AR77-AF77)=TRUE,"N/A",AR77-AF77)</f>
        <v>-407916.33999999706</v>
      </c>
      <c r="DG77" s="425">
        <f>IF(ISERROR(AS77-AG77)=TRUE,"N/A",AS77-AG77)</f>
        <v>-322838.1400000006</v>
      </c>
      <c r="DH77" s="425">
        <f>IF(ISERROR(AT77-AH77)=TRUE,"N/A",AT77-AH77)</f>
        <v>-286249.14000000246</v>
      </c>
      <c r="DI77" s="346"/>
      <c r="DJ77" s="148" t="s">
        <v>144</v>
      </c>
    </row>
    <row r="78" spans="1:114" s="69" customFormat="1" x14ac:dyDescent="0.25">
      <c r="A78" s="140"/>
      <c r="B78" s="57" t="s">
        <v>35</v>
      </c>
      <c r="C78" s="128">
        <f>SUM(C73:C77)</f>
        <v>61705885.489999995</v>
      </c>
      <c r="D78" s="129">
        <f t="shared" ref="D78:AH78" si="201">SUM(D73:D77)</f>
        <v>44274877.740000002</v>
      </c>
      <c r="E78" s="129">
        <f t="shared" si="201"/>
        <v>29949524.729999997</v>
      </c>
      <c r="F78" s="129">
        <f t="shared" si="201"/>
        <v>19294067.91</v>
      </c>
      <c r="G78" s="129">
        <f t="shared" si="201"/>
        <v>14013028.34</v>
      </c>
      <c r="H78" s="129">
        <f t="shared" si="201"/>
        <v>14006935.869999999</v>
      </c>
      <c r="I78" s="129">
        <f t="shared" si="201"/>
        <v>14092889.82</v>
      </c>
      <c r="J78" s="129">
        <f t="shared" si="201"/>
        <v>16177325.869999997</v>
      </c>
      <c r="K78" s="129">
        <f t="shared" si="201"/>
        <v>28541983.07</v>
      </c>
      <c r="L78" s="251">
        <f t="shared" si="201"/>
        <v>52018154.140000001</v>
      </c>
      <c r="M78" s="79">
        <f t="shared" si="201"/>
        <v>65125568.800000004</v>
      </c>
      <c r="N78" s="129">
        <f t="shared" si="201"/>
        <v>56406212.75</v>
      </c>
      <c r="O78" s="79">
        <f t="shared" si="201"/>
        <v>51384418.340000011</v>
      </c>
      <c r="P78" s="129">
        <f t="shared" si="201"/>
        <v>42033477.089999996</v>
      </c>
      <c r="Q78" s="129">
        <f t="shared" si="201"/>
        <v>34020273.68</v>
      </c>
      <c r="R78" s="129">
        <f t="shared" si="201"/>
        <v>17678894.000000004</v>
      </c>
      <c r="S78" s="129">
        <f t="shared" si="201"/>
        <v>13761943.959999999</v>
      </c>
      <c r="T78" s="129">
        <f t="shared" si="201"/>
        <v>13299693.290000001</v>
      </c>
      <c r="U78" s="129">
        <f t="shared" si="201"/>
        <v>13180880.870000001</v>
      </c>
      <c r="V78" s="129">
        <f t="shared" si="201"/>
        <v>15629387.990000004</v>
      </c>
      <c r="W78" s="129">
        <f t="shared" si="201"/>
        <v>26493170.690000001</v>
      </c>
      <c r="X78" s="251">
        <f t="shared" si="201"/>
        <v>41628478.169999994</v>
      </c>
      <c r="Y78" s="79">
        <f t="shared" si="201"/>
        <v>62646465.140000001</v>
      </c>
      <c r="Z78" s="129">
        <f t="shared" si="201"/>
        <v>68753220.379999995</v>
      </c>
      <c r="AA78" s="129">
        <f t="shared" si="201"/>
        <v>57793176</v>
      </c>
      <c r="AB78" s="129">
        <f t="shared" si="201"/>
        <v>41833422.409999996</v>
      </c>
      <c r="AC78" s="129">
        <f t="shared" si="201"/>
        <v>27297465.880000003</v>
      </c>
      <c r="AD78" s="129">
        <f t="shared" si="201"/>
        <v>17696073.719999999</v>
      </c>
      <c r="AE78" s="129">
        <f t="shared" si="201"/>
        <v>13455769.780000001</v>
      </c>
      <c r="AF78" s="129">
        <f t="shared" si="201"/>
        <v>14149609.089999998</v>
      </c>
      <c r="AG78" s="129">
        <f t="shared" si="201"/>
        <v>13102340.430000003</v>
      </c>
      <c r="AH78" s="129">
        <f t="shared" si="201"/>
        <v>13939462.740000004</v>
      </c>
      <c r="AI78" s="129">
        <f t="shared" ref="AI78:AO78" si="202">SUM(AI73:AI77)</f>
        <v>22695670.609999999</v>
      </c>
      <c r="AJ78" s="375">
        <f t="shared" si="202"/>
        <v>46196231.469999999</v>
      </c>
      <c r="AK78" s="128">
        <f t="shared" si="202"/>
        <v>58043867.469999991</v>
      </c>
      <c r="AL78" s="129">
        <f t="shared" si="202"/>
        <v>70485171.510000005</v>
      </c>
      <c r="AM78" s="129">
        <f t="shared" si="202"/>
        <v>56305769.219999999</v>
      </c>
      <c r="AN78" s="129">
        <f t="shared" si="202"/>
        <v>43149274.200000003</v>
      </c>
      <c r="AO78" s="278">
        <f t="shared" si="202"/>
        <v>28590593.480000004</v>
      </c>
      <c r="AP78" s="278">
        <f>SUM(AP73:AP77)</f>
        <v>16431701.93</v>
      </c>
      <c r="AQ78" s="278">
        <f>SUM(AQ73:AQ77)</f>
        <v>14149545.110000003</v>
      </c>
      <c r="AR78" s="278">
        <f>SUM(AR73:AR77)</f>
        <v>12922283.800000003</v>
      </c>
      <c r="AS78" s="278">
        <f>SUM(AS73:AS77)</f>
        <v>13207197.690000001</v>
      </c>
      <c r="AT78" s="278">
        <f>SUM(AT73:AT77)</f>
        <v>15039226.880000001</v>
      </c>
      <c r="AU78" s="278"/>
      <c r="AV78" s="358"/>
      <c r="AW78" s="407">
        <f t="shared" si="195"/>
        <v>-0.1672687632312265</v>
      </c>
      <c r="AX78" s="192">
        <f t="shared" si="195"/>
        <v>-5.0624660403636064E-2</v>
      </c>
      <c r="AY78" s="192">
        <f t="shared" si="195"/>
        <v>0.13592031882637504</v>
      </c>
      <c r="AZ78" s="192">
        <f t="shared" si="195"/>
        <v>-8.3713497720346544E-2</v>
      </c>
      <c r="BA78" s="192">
        <f t="shared" si="195"/>
        <v>-1.7917924227933219E-2</v>
      </c>
      <c r="BB78" s="192">
        <f t="shared" si="195"/>
        <v>-5.0492312277574398E-2</v>
      </c>
      <c r="BC78" s="192">
        <f t="shared" si="195"/>
        <v>-6.4714119080510862E-2</v>
      </c>
      <c r="BD78" s="232">
        <f t="shared" si="196"/>
        <v>-3.3870732678762158E-2</v>
      </c>
      <c r="BE78" s="232">
        <f t="shared" si="196"/>
        <v>-7.1782411718738323E-2</v>
      </c>
      <c r="BF78" s="232">
        <f t="shared" si="196"/>
        <v>-0.19973173100371006</v>
      </c>
      <c r="BG78" s="232">
        <f t="shared" si="196"/>
        <v>-3.8066518353387549E-2</v>
      </c>
      <c r="BH78" s="232">
        <f t="shared" si="196"/>
        <v>0.21889446264941792</v>
      </c>
      <c r="BI78" s="232">
        <f t="shared" si="196"/>
        <v>0.12472180997738599</v>
      </c>
      <c r="BJ78" s="232">
        <f t="shared" si="196"/>
        <v>-4.7594130642975964E-3</v>
      </c>
      <c r="BK78" s="232">
        <f t="shared" si="196"/>
        <v>-0.19761180827749289</v>
      </c>
      <c r="BL78" s="232">
        <f t="shared" si="196"/>
        <v>9.7176441014890861E-4</v>
      </c>
      <c r="BM78" s="232">
        <f t="shared" si="196"/>
        <v>-2.224788742708976E-2</v>
      </c>
      <c r="BN78" s="232">
        <f t="shared" si="196"/>
        <v>6.3904917314074161E-2</v>
      </c>
      <c r="BO78" s="232">
        <f t="shared" si="196"/>
        <v>-5.9586639750881546E-3</v>
      </c>
      <c r="BP78" s="313">
        <f t="shared" si="196"/>
        <v>-0.10812485115100144</v>
      </c>
      <c r="BQ78" s="313">
        <f t="shared" si="196"/>
        <v>-0.14333882963406075</v>
      </c>
      <c r="BR78" s="193">
        <f t="shared" si="196"/>
        <v>0.10972664629599178</v>
      </c>
      <c r="BS78" s="193">
        <f t="shared" si="197"/>
        <v>-7.3469391444741447E-2</v>
      </c>
      <c r="BT78" s="193">
        <f t="shared" si="198"/>
        <v>2.5190836449950887E-2</v>
      </c>
      <c r="BU78" s="193">
        <f t="shared" si="199"/>
        <v>-2.5736719850800401E-2</v>
      </c>
      <c r="BV78" s="193">
        <f t="shared" si="200"/>
        <v>3.1454557485247996E-2</v>
      </c>
      <c r="BW78" s="487">
        <f t="shared" si="200"/>
        <v>4.7371708629826897E-2</v>
      </c>
      <c r="BX78" s="487">
        <f t="shared" si="200"/>
        <v>-7.1449283609788167E-2</v>
      </c>
      <c r="BY78" s="487">
        <f t="shared" si="200"/>
        <v>5.1559690849586004E-2</v>
      </c>
      <c r="BZ78" s="487">
        <f t="shared" si="200"/>
        <v>-8.6739165880376667E-2</v>
      </c>
      <c r="CA78" s="487">
        <f t="shared" si="200"/>
        <v>8.0029411966666391E-3</v>
      </c>
      <c r="CB78" s="487">
        <f t="shared" si="200"/>
        <v>7.889573368162657E-2</v>
      </c>
      <c r="CC78" s="128">
        <f t="shared" ref="CC78:CF85" si="203">SUM(CC73:CC77)</f>
        <v>-10321467.149999991</v>
      </c>
      <c r="CD78" s="126">
        <f t="shared" ref="CD78:CE78" si="204">SUM(CD73:CD77)</f>
        <v>-2241400.6500000018</v>
      </c>
      <c r="CE78" s="126">
        <f t="shared" si="204"/>
        <v>4070748.950000003</v>
      </c>
      <c r="CF78" s="126">
        <f t="shared" ref="CF78:CG78" si="205">SUM(CF73:CF77)</f>
        <v>-1615173.9099999969</v>
      </c>
      <c r="CG78" s="126">
        <f t="shared" si="205"/>
        <v>-251084.37999999995</v>
      </c>
      <c r="CH78" s="126">
        <f t="shared" ref="CH78:CI78" si="206">SUM(CH73:CH77)</f>
        <v>-707242.57999999833</v>
      </c>
      <c r="CI78" s="126">
        <f t="shared" si="206"/>
        <v>-912008.95000000135</v>
      </c>
      <c r="CJ78" s="234">
        <f t="shared" ref="CJ78:CO78" si="207">IF(CJ77="N/A","N/A",SUM(CJ73:CJ77))</f>
        <v>-547937.87999999407</v>
      </c>
      <c r="CK78" s="234">
        <f t="shared" si="207"/>
        <v>-2048812.3799999994</v>
      </c>
      <c r="CL78" s="234">
        <f t="shared" si="207"/>
        <v>-10389675.970000003</v>
      </c>
      <c r="CM78" s="234">
        <f t="shared" si="207"/>
        <v>-2479103.6599999978</v>
      </c>
      <c r="CN78" s="234">
        <f t="shared" si="207"/>
        <v>12347007.629999999</v>
      </c>
      <c r="CO78" s="234">
        <f t="shared" si="207"/>
        <v>6408757.6599999946</v>
      </c>
      <c r="CP78" s="234">
        <f t="shared" ref="CP78:CQ78" si="208">IF(CP77="N/A","N/A",SUM(CP73:CP77))</f>
        <v>-200054.68000000087</v>
      </c>
      <c r="CQ78" s="234">
        <f t="shared" si="208"/>
        <v>-6722807.7999999989</v>
      </c>
      <c r="CR78" s="234">
        <f t="shared" ref="CR78:CS78" si="209">IF(CR77="N/A","N/A",SUM(CR73:CR77))</f>
        <v>17179.719999995199</v>
      </c>
      <c r="CS78" s="234">
        <f t="shared" si="209"/>
        <v>-306174.17999999819</v>
      </c>
      <c r="CT78" s="234">
        <f t="shared" ref="CT78:CU78" si="210">IF(CT77="N/A","N/A",SUM(CT73:CT77))</f>
        <v>849915.79999999702</v>
      </c>
      <c r="CU78" s="234">
        <f t="shared" si="210"/>
        <v>-78540.439999997587</v>
      </c>
      <c r="CV78" s="330">
        <f t="shared" ref="CV78:DA78" si="211">IF(CV77="N/A","N/A",SUM(CV73:CV77))</f>
        <v>-1689925.2500000009</v>
      </c>
      <c r="CW78" s="330">
        <f t="shared" si="211"/>
        <v>-3797500.08</v>
      </c>
      <c r="CX78" s="323">
        <f t="shared" si="211"/>
        <v>4567753.2999999952</v>
      </c>
      <c r="CY78" s="131">
        <f t="shared" si="211"/>
        <v>-4602597.6700000018</v>
      </c>
      <c r="CZ78" s="131">
        <f t="shared" si="211"/>
        <v>1731951.1300000027</v>
      </c>
      <c r="DA78" s="131">
        <f t="shared" si="211"/>
        <v>-1487406.7799999937</v>
      </c>
      <c r="DB78" s="131">
        <f t="shared" ref="DB78" si="212">IF(DB77="N/A","N/A",SUM(DB73:DB77))</f>
        <v>1315851.7900000007</v>
      </c>
      <c r="DC78" s="131">
        <f t="shared" ref="DC78" si="213">IF(DC77="N/A","N/A",SUM(DC73:DC77))</f>
        <v>1293127.6000000006</v>
      </c>
      <c r="DD78" s="131">
        <f t="shared" ref="DD78:DE78" si="214">IF(DD77="N/A","N/A",SUM(DD73:DD77))</f>
        <v>-1264371.7899999984</v>
      </c>
      <c r="DE78" s="131">
        <f t="shared" si="214"/>
        <v>693775.32999999949</v>
      </c>
      <c r="DF78" s="131">
        <f t="shared" ref="DF78:DG78" si="215">IF(DF77="N/A","N/A",SUM(DF73:DF77))</f>
        <v>-1227325.2899999958</v>
      </c>
      <c r="DG78" s="131">
        <f t="shared" si="215"/>
        <v>104857.25999999908</v>
      </c>
      <c r="DH78" s="131">
        <f t="shared" ref="DH78" si="216">IF(DH77="N/A","N/A",SUM(DH73:DH77))</f>
        <v>1099764.1399999973</v>
      </c>
      <c r="DI78" s="347"/>
      <c r="DJ78" s="202" t="s">
        <v>144</v>
      </c>
    </row>
    <row r="79" spans="1:114" s="37" customFormat="1" x14ac:dyDescent="0.2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76"/>
      <c r="AK79" s="44"/>
      <c r="AL79" s="45"/>
      <c r="AM79" s="45"/>
      <c r="AN79" s="283"/>
      <c r="AO79" s="283"/>
      <c r="AP79" s="283"/>
      <c r="AQ79" s="283"/>
      <c r="AR79" s="283"/>
      <c r="AS79" s="283"/>
      <c r="AT79" s="283"/>
      <c r="AU79" s="283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195"/>
      <c r="BS79" s="195"/>
      <c r="BT79" s="195"/>
      <c r="BU79" s="195"/>
      <c r="BV79" s="195"/>
      <c r="BW79" s="488"/>
      <c r="BX79" s="488"/>
      <c r="BY79" s="488"/>
      <c r="BZ79" s="488"/>
      <c r="CA79" s="488"/>
      <c r="CB79" s="488"/>
      <c r="CC79" s="44"/>
      <c r="CD79" s="47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327"/>
      <c r="CW79" s="327"/>
      <c r="CX79" s="327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348"/>
      <c r="DJ79" s="46"/>
    </row>
    <row r="80" spans="1:114" s="37" customFormat="1" x14ac:dyDescent="0.25">
      <c r="A80" s="139"/>
      <c r="B80" s="38" t="s">
        <v>30</v>
      </c>
      <c r="C80" s="91">
        <f>C94-C87</f>
        <v>35010854.549999997</v>
      </c>
      <c r="D80" s="92">
        <f t="shared" ref="D80:O80" si="217">D94-D87</f>
        <v>25373381.18</v>
      </c>
      <c r="E80" s="92">
        <f t="shared" si="217"/>
        <v>18235807.030000001</v>
      </c>
      <c r="F80" s="92">
        <f t="shared" si="217"/>
        <v>11664183.460000001</v>
      </c>
      <c r="G80" s="92">
        <f t="shared" si="217"/>
        <v>10271171.23</v>
      </c>
      <c r="H80" s="92">
        <f t="shared" si="217"/>
        <v>9375011.1699999999</v>
      </c>
      <c r="I80" s="92">
        <f t="shared" si="217"/>
        <v>9776353.0199999996</v>
      </c>
      <c r="J80" s="92">
        <f t="shared" si="217"/>
        <v>13100990.1</v>
      </c>
      <c r="K80" s="92">
        <f t="shared" si="217"/>
        <v>17644830.98</v>
      </c>
      <c r="L80" s="258">
        <f t="shared" si="217"/>
        <v>31544476.550000001</v>
      </c>
      <c r="M80" s="34">
        <f t="shared" si="217"/>
        <v>41236779.899999999</v>
      </c>
      <c r="N80" s="92">
        <f t="shared" si="217"/>
        <v>32296773.079999998</v>
      </c>
      <c r="O80" s="34">
        <f t="shared" si="217"/>
        <v>31973555.09</v>
      </c>
      <c r="P80" s="148">
        <f t="shared" ref="P80:R80" si="218">P94-P87</f>
        <v>26914356.510000002</v>
      </c>
      <c r="Q80" s="92">
        <f t="shared" si="218"/>
        <v>23384632.41</v>
      </c>
      <c r="R80" s="207">
        <f t="shared" si="218"/>
        <v>11644057.08</v>
      </c>
      <c r="S80" s="207">
        <f t="shared" ref="S80:V80" si="219">S94-S87</f>
        <v>11039342.789999999</v>
      </c>
      <c r="T80" s="207">
        <f t="shared" si="219"/>
        <v>9241523.2699999996</v>
      </c>
      <c r="U80" s="207">
        <f t="shared" si="219"/>
        <v>8203395</v>
      </c>
      <c r="V80" s="207">
        <f t="shared" si="219"/>
        <v>11511500</v>
      </c>
      <c r="W80" s="207">
        <f t="shared" ref="W80:X80" si="220">W94-W87</f>
        <v>17281466.420000002</v>
      </c>
      <c r="X80" s="289">
        <f t="shared" si="220"/>
        <v>30108772.690000001</v>
      </c>
      <c r="Y80" s="207">
        <f t="shared" ref="Y80:AB80" si="221">Y94-Y87</f>
        <v>43429289.68</v>
      </c>
      <c r="Z80" s="207">
        <f t="shared" si="221"/>
        <v>43344564</v>
      </c>
      <c r="AA80" s="207">
        <f t="shared" si="221"/>
        <v>42093415.75</v>
      </c>
      <c r="AB80" s="207">
        <f t="shared" si="221"/>
        <v>26949852.600000001</v>
      </c>
      <c r="AC80" s="207">
        <f t="shared" ref="AC80:AG80" si="222">AC94-AC87</f>
        <v>18958630.620000001</v>
      </c>
      <c r="AD80" s="207">
        <f t="shared" si="222"/>
        <v>13598418.77</v>
      </c>
      <c r="AE80" s="207">
        <f t="shared" si="222"/>
        <v>10324253</v>
      </c>
      <c r="AF80" s="207">
        <f t="shared" si="222"/>
        <v>9852685.3699999992</v>
      </c>
      <c r="AG80" s="207">
        <f t="shared" si="222"/>
        <v>10209079.060000001</v>
      </c>
      <c r="AH80" s="237">
        <f t="shared" ref="AH80:AL80" si="223">AH94-AH87</f>
        <v>11214875.68</v>
      </c>
      <c r="AI80" s="207">
        <f t="shared" si="223"/>
        <v>16754977.01</v>
      </c>
      <c r="AJ80" s="367">
        <f t="shared" si="223"/>
        <v>37185722.920000002</v>
      </c>
      <c r="AK80" s="91">
        <f t="shared" si="223"/>
        <v>41830097.039999999</v>
      </c>
      <c r="AL80" s="92">
        <f t="shared" si="223"/>
        <v>48516007.439999998</v>
      </c>
      <c r="AM80" s="92">
        <f>AM94-AM87</f>
        <v>47532071.549999997</v>
      </c>
      <c r="AN80" s="92">
        <f t="shared" ref="AN80" si="224">AN94-AN87</f>
        <v>30687760.440000001</v>
      </c>
      <c r="AO80" s="292">
        <f t="shared" ref="AO80:AQ80" si="225">AO94-AO87</f>
        <v>20272653.440000001</v>
      </c>
      <c r="AP80" s="292">
        <f t="shared" si="225"/>
        <v>14283216.939999999</v>
      </c>
      <c r="AQ80" s="292">
        <f t="shared" si="225"/>
        <v>10307238.449999999</v>
      </c>
      <c r="AR80" s="292">
        <f t="shared" ref="AR80:AS80" si="226">AR94-AR87</f>
        <v>11207125.91</v>
      </c>
      <c r="AS80" s="292">
        <f t="shared" si="226"/>
        <v>11946361.810000001</v>
      </c>
      <c r="AT80" s="292">
        <f t="shared" ref="AT80" si="227">AT94-AT87</f>
        <v>12759991.91</v>
      </c>
      <c r="AU80" s="292"/>
      <c r="AV80" s="367"/>
      <c r="AW80" s="406">
        <f t="shared" ref="AW80:BF85" si="228">IF(ISERROR((O80-C80)/C80)=TRUE,0,(O80-C80)/C80)</f>
        <v>-8.6753079838778099E-2</v>
      </c>
      <c r="AX80" s="190">
        <f t="shared" si="228"/>
        <v>6.0731966270803565E-2</v>
      </c>
      <c r="AY80" s="191">
        <f t="shared" si="228"/>
        <v>0.28234699849201017</v>
      </c>
      <c r="AZ80" s="191">
        <f t="shared" si="228"/>
        <v>-1.7254855489044938E-3</v>
      </c>
      <c r="BA80" s="191">
        <f t="shared" si="228"/>
        <v>7.4789091019758863E-2</v>
      </c>
      <c r="BB80" s="191">
        <f t="shared" si="228"/>
        <v>-1.4238692368406039E-2</v>
      </c>
      <c r="BC80" s="191">
        <f t="shared" si="228"/>
        <v>-0.16089415109930222</v>
      </c>
      <c r="BD80" s="191">
        <f t="shared" si="228"/>
        <v>-0.12132595230340641</v>
      </c>
      <c r="BE80" s="191">
        <f t="shared" si="228"/>
        <v>-2.0593258184896403E-2</v>
      </c>
      <c r="BF80" s="191">
        <f t="shared" si="228"/>
        <v>-4.5513637156866987E-2</v>
      </c>
      <c r="BG80" s="191">
        <f t="shared" ref="BG80:BP85" si="229">IF(ISERROR((Y80-M80)/M80)=TRUE,0,(Y80-M80)/M80)</f>
        <v>5.3168792163618993E-2</v>
      </c>
      <c r="BH80" s="191">
        <f t="shared" si="229"/>
        <v>0.34207104507420349</v>
      </c>
      <c r="BI80" s="191">
        <f t="shared" si="229"/>
        <v>0.3165072082699078</v>
      </c>
      <c r="BJ80" s="191">
        <f t="shared" si="229"/>
        <v>1.3188533780033461E-3</v>
      </c>
      <c r="BK80" s="191">
        <f t="shared" si="229"/>
        <v>-0.18926967558862726</v>
      </c>
      <c r="BL80" s="191">
        <f t="shared" si="229"/>
        <v>0.16784198811227397</v>
      </c>
      <c r="BM80" s="191">
        <f t="shared" si="229"/>
        <v>-6.4776482042732106E-2</v>
      </c>
      <c r="BN80" s="191">
        <f t="shared" si="229"/>
        <v>6.6132182124560041E-2</v>
      </c>
      <c r="BO80" s="191">
        <f t="shared" si="229"/>
        <v>0.24449439043225402</v>
      </c>
      <c r="BP80" s="314">
        <f t="shared" si="229"/>
        <v>-2.5767651478955853E-2</v>
      </c>
      <c r="BQ80" s="314">
        <f t="shared" ref="BQ80:BR85" si="230">IF(ISERROR((AI80-W80)/W80)=TRUE,0,(AI80-W80)/W80)</f>
        <v>-3.0465551776942431E-2</v>
      </c>
      <c r="BR80" s="168">
        <f t="shared" si="230"/>
        <v>0.23504612103802097</v>
      </c>
      <c r="BS80" s="168">
        <f t="shared" ref="BS80:BS85" si="231">IF(ISERROR((AK80-Y80)/Y80)=TRUE,0,(AK80-Y80)/Y80)</f>
        <v>-3.6822905734432462E-2</v>
      </c>
      <c r="BT80" s="168">
        <f t="shared" ref="BT80:BT85" si="232">IF(ISERROR((AL80-Z80)/Z80)=TRUE,0,(AL80-Z80)/Z80)</f>
        <v>0.11931008095963308</v>
      </c>
      <c r="BU80" s="168">
        <f t="shared" ref="BU80:BU85" si="233">IF(ISERROR((AM80-AA80)/AA80)=TRUE,0,(AM80-AA80)/AA80)</f>
        <v>0.12920443026769565</v>
      </c>
      <c r="BV80" s="168">
        <f t="shared" ref="BV80:CB85" si="234">IF(ISERROR((AN80-AB80)/AB80)=TRUE,0,(AN80-AB80)/AB80)</f>
        <v>0.13869863763188076</v>
      </c>
      <c r="BW80" s="490">
        <f t="shared" si="234"/>
        <v>6.9310006948170619E-2</v>
      </c>
      <c r="BX80" s="490">
        <f t="shared" si="234"/>
        <v>5.0358661663719301E-2</v>
      </c>
      <c r="BY80" s="490">
        <f t="shared" si="234"/>
        <v>-1.6480175369589204E-3</v>
      </c>
      <c r="BZ80" s="490">
        <f t="shared" si="234"/>
        <v>0.137469176081079</v>
      </c>
      <c r="CA80" s="490">
        <f t="shared" si="234"/>
        <v>0.17017036892258133</v>
      </c>
      <c r="CB80" s="490">
        <f t="shared" si="234"/>
        <v>0.13777381703441233</v>
      </c>
      <c r="CC80" s="91">
        <f>O80-C80</f>
        <v>-3037299.4599999972</v>
      </c>
      <c r="CD80" s="93">
        <f>P80-D80</f>
        <v>1540975.3300000019</v>
      </c>
      <c r="CE80" s="94">
        <f>Q80-E80</f>
        <v>5148825.379999999</v>
      </c>
      <c r="CF80" s="94">
        <f>R80-F80</f>
        <v>-20126.38000000082</v>
      </c>
      <c r="CG80" s="94">
        <f>S80-G80</f>
        <v>768171.55999999866</v>
      </c>
      <c r="CH80" s="94">
        <f>T80-H80</f>
        <v>-133487.90000000037</v>
      </c>
      <c r="CI80" s="94">
        <f>U80-I80</f>
        <v>-1572958.0199999996</v>
      </c>
      <c r="CJ80" s="94">
        <f>V80-J80</f>
        <v>-1589490.0999999996</v>
      </c>
      <c r="CK80" s="94">
        <f>W80-K80</f>
        <v>-363364.55999999866</v>
      </c>
      <c r="CL80" s="94">
        <f>X80-L80</f>
        <v>-1435703.8599999994</v>
      </c>
      <c r="CM80" s="94">
        <f>Y80-M80</f>
        <v>2192509.7800000012</v>
      </c>
      <c r="CN80" s="94">
        <f>Z80-N80</f>
        <v>11047790.920000002</v>
      </c>
      <c r="CO80" s="94">
        <f>AA80-O80</f>
        <v>10119860.66</v>
      </c>
      <c r="CP80" s="94">
        <f>AB80-P80</f>
        <v>35496.089999999851</v>
      </c>
      <c r="CQ80" s="94">
        <f>AC80-Q80</f>
        <v>-4426001.7899999991</v>
      </c>
      <c r="CR80" s="94">
        <f>AD80-R80</f>
        <v>1954361.6899999995</v>
      </c>
      <c r="CS80" s="94">
        <f>AE80-S80</f>
        <v>-715089.78999999911</v>
      </c>
      <c r="CT80" s="94">
        <f>AF80-T80</f>
        <v>611162.09999999963</v>
      </c>
      <c r="CU80" s="94">
        <f>AG80-U80</f>
        <v>2005684.0600000005</v>
      </c>
      <c r="CV80" s="331">
        <f>AH80-V80</f>
        <v>-296624.3200000003</v>
      </c>
      <c r="CW80" s="331">
        <f>AI80-W80</f>
        <v>-526489.41000000201</v>
      </c>
      <c r="CX80" s="331">
        <f>AJ80-X80</f>
        <v>7076950.2300000004</v>
      </c>
      <c r="CY80" s="94">
        <f>AK80-Y80</f>
        <v>-1599192.6400000006</v>
      </c>
      <c r="CZ80" s="94">
        <f>AL80-Z80</f>
        <v>5171443.4399999976</v>
      </c>
      <c r="DA80" s="94">
        <f>AM80-AA80</f>
        <v>5438655.799999997</v>
      </c>
      <c r="DB80" s="94">
        <f>AN80-AB80</f>
        <v>3737907.84</v>
      </c>
      <c r="DC80" s="94">
        <f>AO80-AC80</f>
        <v>1314022.8200000003</v>
      </c>
      <c r="DD80" s="94">
        <f>AP80-AD80</f>
        <v>684798.16999999993</v>
      </c>
      <c r="DE80" s="94">
        <f>AQ80-AE80</f>
        <v>-17014.550000000745</v>
      </c>
      <c r="DF80" s="94">
        <f>AR80-AF80</f>
        <v>1354440.540000001</v>
      </c>
      <c r="DG80" s="94">
        <f>AS80-AG80</f>
        <v>1737282.75</v>
      </c>
      <c r="DH80" s="94">
        <f>AT80-AH80</f>
        <v>1545116.2300000004</v>
      </c>
      <c r="DI80" s="348"/>
      <c r="DJ80" s="148">
        <f t="shared" ref="DJ80:DJ85" si="235">DJ94</f>
        <v>11952267</v>
      </c>
    </row>
    <row r="81" spans="1:114" s="37" customFormat="1" x14ac:dyDescent="0.25">
      <c r="A81" s="139"/>
      <c r="B81" s="38" t="s">
        <v>31</v>
      </c>
      <c r="C81" s="91">
        <f t="shared" ref="C81:R84" si="236">C95-C88</f>
        <v>3815460.1</v>
      </c>
      <c r="D81" s="92">
        <f t="shared" si="236"/>
        <v>1981289.28</v>
      </c>
      <c r="E81" s="92">
        <f t="shared" si="236"/>
        <v>1259002.44</v>
      </c>
      <c r="F81" s="92">
        <f t="shared" si="236"/>
        <v>823287</v>
      </c>
      <c r="G81" s="92">
        <f t="shared" si="236"/>
        <v>586925.21</v>
      </c>
      <c r="H81" s="92">
        <f t="shared" si="236"/>
        <v>503590.98</v>
      </c>
      <c r="I81" s="92">
        <f t="shared" si="236"/>
        <v>540984.42000000004</v>
      </c>
      <c r="J81" s="92">
        <f t="shared" si="236"/>
        <v>767284.11</v>
      </c>
      <c r="K81" s="92">
        <f t="shared" si="236"/>
        <v>1169352.3</v>
      </c>
      <c r="L81" s="258">
        <f t="shared" si="236"/>
        <v>1991161.17</v>
      </c>
      <c r="M81" s="34">
        <f t="shared" si="236"/>
        <v>2386866.59</v>
      </c>
      <c r="N81" s="92">
        <f t="shared" si="236"/>
        <v>1917841.73</v>
      </c>
      <c r="O81" s="34">
        <f t="shared" si="236"/>
        <v>1358879.61</v>
      </c>
      <c r="P81" s="148">
        <f t="shared" si="236"/>
        <v>1297533.43</v>
      </c>
      <c r="Q81" s="92">
        <f t="shared" si="236"/>
        <v>979342.28</v>
      </c>
      <c r="R81" s="207">
        <f t="shared" si="236"/>
        <v>553840.9</v>
      </c>
      <c r="S81" s="207">
        <f t="shared" ref="S81:V81" si="237">S95-S88</f>
        <v>498709.01</v>
      </c>
      <c r="T81" s="207">
        <f t="shared" si="237"/>
        <v>403280.13</v>
      </c>
      <c r="U81" s="207">
        <f t="shared" si="237"/>
        <v>435257</v>
      </c>
      <c r="V81" s="207">
        <f t="shared" si="237"/>
        <v>488968</v>
      </c>
      <c r="W81" s="207">
        <f t="shared" ref="W81:X81" si="238">W95-W88</f>
        <v>797031.14</v>
      </c>
      <c r="X81" s="289">
        <f t="shared" si="238"/>
        <v>1338737.3999999999</v>
      </c>
      <c r="Y81" s="207">
        <f t="shared" ref="Y81:AB81" si="239">Y95-Y88</f>
        <v>2062098.12</v>
      </c>
      <c r="Z81" s="207">
        <f t="shared" si="239"/>
        <v>2075631</v>
      </c>
      <c r="AA81" s="207">
        <f t="shared" si="239"/>
        <v>1979760.57</v>
      </c>
      <c r="AB81" s="207">
        <f t="shared" si="239"/>
        <v>1436681.46</v>
      </c>
      <c r="AC81" s="207">
        <f t="shared" ref="AC81:AG81" si="240">AC95-AC88</f>
        <v>906395.6</v>
      </c>
      <c r="AD81" s="207">
        <f t="shared" si="240"/>
        <v>638220.72</v>
      </c>
      <c r="AE81" s="207">
        <f t="shared" si="240"/>
        <v>646780</v>
      </c>
      <c r="AF81" s="207">
        <f t="shared" si="240"/>
        <v>573307.09</v>
      </c>
      <c r="AG81" s="207">
        <f t="shared" si="240"/>
        <v>559899.41</v>
      </c>
      <c r="AH81" s="237">
        <f t="shared" ref="AH81:AI81" si="241">AH95-AH88</f>
        <v>621430.98</v>
      </c>
      <c r="AI81" s="207">
        <f t="shared" si="241"/>
        <v>1032667.95</v>
      </c>
      <c r="AJ81" s="367">
        <f t="shared" ref="AJ81:AK81" si="242">AJ95-AJ88</f>
        <v>2177727.7400000002</v>
      </c>
      <c r="AK81" s="91">
        <f t="shared" si="242"/>
        <v>2702754.66</v>
      </c>
      <c r="AL81" s="92">
        <f t="shared" ref="AL81:AM81" si="243">AL95-AL88</f>
        <v>3114901.82</v>
      </c>
      <c r="AM81" s="92">
        <f t="shared" si="243"/>
        <v>3176283.08</v>
      </c>
      <c r="AN81" s="92">
        <f t="shared" ref="AN81" si="244">AN95-AN88</f>
        <v>2272922.41</v>
      </c>
      <c r="AO81" s="292">
        <f t="shared" ref="AO81:AP81" si="245">AO95-AO88</f>
        <v>1376404.77</v>
      </c>
      <c r="AP81" s="292">
        <f t="shared" si="245"/>
        <v>1045603.24</v>
      </c>
      <c r="AQ81" s="292">
        <f t="shared" ref="AQ81:AR81" si="246">AQ95-AQ88</f>
        <v>715651.47</v>
      </c>
      <c r="AR81" s="292">
        <f t="shared" si="246"/>
        <v>656695.17000000004</v>
      </c>
      <c r="AS81" s="292">
        <f t="shared" ref="AS81:AT81" si="247">AS95-AS88</f>
        <v>764336.33</v>
      </c>
      <c r="AT81" s="292">
        <f t="shared" si="247"/>
        <v>755230.51</v>
      </c>
      <c r="AU81" s="292"/>
      <c r="AV81" s="367"/>
      <c r="AW81" s="406">
        <f t="shared" si="228"/>
        <v>-0.64384908388899154</v>
      </c>
      <c r="AX81" s="190">
        <f t="shared" si="228"/>
        <v>-0.34510652073986897</v>
      </c>
      <c r="AY81" s="191">
        <f t="shared" si="228"/>
        <v>-0.22212837014041048</v>
      </c>
      <c r="AZ81" s="191">
        <f t="shared" si="228"/>
        <v>-0.3272808874669465</v>
      </c>
      <c r="BA81" s="191">
        <f t="shared" si="228"/>
        <v>-0.15030228468121171</v>
      </c>
      <c r="BB81" s="191">
        <f t="shared" si="228"/>
        <v>-0.19919111736274542</v>
      </c>
      <c r="BC81" s="191">
        <f t="shared" si="228"/>
        <v>-0.1954352400758603</v>
      </c>
      <c r="BD81" s="191">
        <f t="shared" si="228"/>
        <v>-0.36272888539292181</v>
      </c>
      <c r="BE81" s="191">
        <f t="shared" si="228"/>
        <v>-0.31839947635969074</v>
      </c>
      <c r="BF81" s="191">
        <f t="shared" si="228"/>
        <v>-0.32765995029925177</v>
      </c>
      <c r="BG81" s="191">
        <f t="shared" si="229"/>
        <v>-0.1360647768755269</v>
      </c>
      <c r="BH81" s="191">
        <f t="shared" si="229"/>
        <v>8.2274396021198279E-2</v>
      </c>
      <c r="BI81" s="191">
        <f t="shared" si="229"/>
        <v>0.45690652463318654</v>
      </c>
      <c r="BJ81" s="191">
        <f t="shared" si="229"/>
        <v>0.10724042000212668</v>
      </c>
      <c r="BK81" s="191">
        <f t="shared" si="229"/>
        <v>-7.4485378084565138E-2</v>
      </c>
      <c r="BL81" s="191">
        <f t="shared" si="229"/>
        <v>0.15235389802378255</v>
      </c>
      <c r="BM81" s="191">
        <f t="shared" si="229"/>
        <v>0.29690859204649217</v>
      </c>
      <c r="BN81" s="191">
        <f t="shared" si="229"/>
        <v>0.42161006048078781</v>
      </c>
      <c r="BO81" s="191">
        <f t="shared" si="229"/>
        <v>0.28636509005024624</v>
      </c>
      <c r="BP81" s="314">
        <f t="shared" si="229"/>
        <v>0.27090316748744292</v>
      </c>
      <c r="BQ81" s="314">
        <f t="shared" si="230"/>
        <v>0.29564316646398525</v>
      </c>
      <c r="BR81" s="168">
        <f t="shared" si="230"/>
        <v>0.62670269763136544</v>
      </c>
      <c r="BS81" s="168">
        <f t="shared" si="231"/>
        <v>0.31068188937585567</v>
      </c>
      <c r="BT81" s="168">
        <f t="shared" si="232"/>
        <v>0.50070114582023484</v>
      </c>
      <c r="BU81" s="168">
        <f t="shared" si="233"/>
        <v>0.60437738185683731</v>
      </c>
      <c r="BV81" s="168">
        <f t="shared" si="234"/>
        <v>0.58206427331497701</v>
      </c>
      <c r="BW81" s="490">
        <f t="shared" si="234"/>
        <v>0.51854749736207906</v>
      </c>
      <c r="BX81" s="490">
        <f t="shared" si="234"/>
        <v>0.6383097684449982</v>
      </c>
      <c r="BY81" s="490">
        <f t="shared" si="234"/>
        <v>0.10648361111970063</v>
      </c>
      <c r="BZ81" s="490">
        <f t="shared" si="234"/>
        <v>0.14545098334646459</v>
      </c>
      <c r="CA81" s="490">
        <f t="shared" si="234"/>
        <v>0.36513151531986776</v>
      </c>
      <c r="CB81" s="490">
        <f t="shared" si="234"/>
        <v>0.21530875399871444</v>
      </c>
      <c r="CC81" s="91">
        <f>O81-C81</f>
        <v>-2456580.4900000002</v>
      </c>
      <c r="CD81" s="93">
        <f>P81-D81</f>
        <v>-683755.85000000009</v>
      </c>
      <c r="CE81" s="94">
        <f>Q81-E81</f>
        <v>-279660.15999999992</v>
      </c>
      <c r="CF81" s="94">
        <f>R81-F81</f>
        <v>-269446.09999999998</v>
      </c>
      <c r="CG81" s="94">
        <f>S81-G81</f>
        <v>-88216.199999999953</v>
      </c>
      <c r="CH81" s="94">
        <f>T81-H81</f>
        <v>-100310.84999999998</v>
      </c>
      <c r="CI81" s="94">
        <f>U81-I81</f>
        <v>-105727.42000000004</v>
      </c>
      <c r="CJ81" s="94">
        <f>V81-J81</f>
        <v>-278316.11</v>
      </c>
      <c r="CK81" s="94">
        <f>W81-K81</f>
        <v>-372321.16000000003</v>
      </c>
      <c r="CL81" s="94">
        <f>X81-L81</f>
        <v>-652423.77</v>
      </c>
      <c r="CM81" s="94">
        <f>Y81-M81</f>
        <v>-324768.46999999974</v>
      </c>
      <c r="CN81" s="94">
        <f>Z81-N81</f>
        <v>157789.27000000002</v>
      </c>
      <c r="CO81" s="94">
        <f>AA81-O81</f>
        <v>620880.96</v>
      </c>
      <c r="CP81" s="94">
        <f>AB81-P81</f>
        <v>139148.03000000003</v>
      </c>
      <c r="CQ81" s="94">
        <f>AC81-Q81</f>
        <v>-72946.680000000051</v>
      </c>
      <c r="CR81" s="94">
        <f>AD81-R81</f>
        <v>84379.819999999949</v>
      </c>
      <c r="CS81" s="94">
        <f>AE81-S81</f>
        <v>148070.99</v>
      </c>
      <c r="CT81" s="94">
        <f>AF81-T81</f>
        <v>170026.95999999996</v>
      </c>
      <c r="CU81" s="94">
        <f>AG81-U81</f>
        <v>124642.41000000003</v>
      </c>
      <c r="CV81" s="331">
        <f>AH81-V81</f>
        <v>132462.97999999998</v>
      </c>
      <c r="CW81" s="331">
        <f>AI81-W81</f>
        <v>235636.80999999994</v>
      </c>
      <c r="CX81" s="331">
        <f>AJ81-X81</f>
        <v>838990.34000000032</v>
      </c>
      <c r="CY81" s="94">
        <f>AK81-Y81</f>
        <v>640656.54</v>
      </c>
      <c r="CZ81" s="94">
        <f>AL81-Z81</f>
        <v>1039270.8199999998</v>
      </c>
      <c r="DA81" s="94">
        <f>AM81-AA81</f>
        <v>1196522.51</v>
      </c>
      <c r="DB81" s="94">
        <f>AN81-AB81</f>
        <v>836240.95000000019</v>
      </c>
      <c r="DC81" s="94">
        <f>AO81-AC81</f>
        <v>470009.17000000004</v>
      </c>
      <c r="DD81" s="94">
        <f>AP81-AD81</f>
        <v>407382.52</v>
      </c>
      <c r="DE81" s="94">
        <f>AQ81-AE81</f>
        <v>68871.469999999972</v>
      </c>
      <c r="DF81" s="94">
        <f>AR81-AF81</f>
        <v>83388.080000000075</v>
      </c>
      <c r="DG81" s="94">
        <f>AS81-AG81</f>
        <v>204436.91999999993</v>
      </c>
      <c r="DH81" s="94">
        <f>AT81-AH81</f>
        <v>133799.53000000003</v>
      </c>
      <c r="DI81" s="348"/>
      <c r="DJ81" s="148">
        <f t="shared" si="235"/>
        <v>764336</v>
      </c>
    </row>
    <row r="82" spans="1:114" s="37" customFormat="1" x14ac:dyDescent="0.25">
      <c r="A82" s="139"/>
      <c r="B82" s="38" t="s">
        <v>32</v>
      </c>
      <c r="C82" s="91">
        <f t="shared" si="236"/>
        <v>5139355.42</v>
      </c>
      <c r="D82" s="92">
        <f t="shared" si="236"/>
        <v>3392083.57</v>
      </c>
      <c r="E82" s="92">
        <f t="shared" si="236"/>
        <v>2062323.67</v>
      </c>
      <c r="F82" s="92">
        <f t="shared" si="236"/>
        <v>1218502.22</v>
      </c>
      <c r="G82" s="92">
        <f t="shared" si="236"/>
        <v>1166155.3400000001</v>
      </c>
      <c r="H82" s="92">
        <f t="shared" si="236"/>
        <v>1025342.24</v>
      </c>
      <c r="I82" s="92">
        <f t="shared" si="236"/>
        <v>1081396.98</v>
      </c>
      <c r="J82" s="92">
        <f t="shared" si="236"/>
        <v>1428173.94</v>
      </c>
      <c r="K82" s="92">
        <f t="shared" si="236"/>
        <v>2957440.95</v>
      </c>
      <c r="L82" s="258">
        <f t="shared" si="236"/>
        <v>4560232.72</v>
      </c>
      <c r="M82" s="34">
        <f t="shared" si="236"/>
        <v>5497423.21</v>
      </c>
      <c r="N82" s="92">
        <f t="shared" si="236"/>
        <v>5069783.54</v>
      </c>
      <c r="O82" s="34">
        <f t="shared" si="236"/>
        <v>4245889.05</v>
      </c>
      <c r="P82" s="148">
        <f t="shared" si="236"/>
        <v>3223618.3</v>
      </c>
      <c r="Q82" s="92">
        <f t="shared" si="236"/>
        <v>2523686.5</v>
      </c>
      <c r="R82" s="207">
        <f t="shared" si="236"/>
        <v>1194096.1399999999</v>
      </c>
      <c r="S82" s="207">
        <f t="shared" ref="S82:V82" si="248">S96-S89</f>
        <v>1165446.1000000001</v>
      </c>
      <c r="T82" s="207">
        <f t="shared" si="248"/>
        <v>1099289.9099999999</v>
      </c>
      <c r="U82" s="207">
        <f t="shared" si="248"/>
        <v>850492</v>
      </c>
      <c r="V82" s="207">
        <f t="shared" si="248"/>
        <v>1194619</v>
      </c>
      <c r="W82" s="207">
        <f t="shared" ref="W82:X82" si="249">W96-W89</f>
        <v>1981921.07</v>
      </c>
      <c r="X82" s="290">
        <f t="shared" si="249"/>
        <v>3949790.67</v>
      </c>
      <c r="Y82" s="207">
        <f t="shared" ref="Y82:AB82" si="250">Y96-Y89</f>
        <v>6021968.3499999996</v>
      </c>
      <c r="Z82" s="207">
        <f t="shared" si="250"/>
        <v>6402171</v>
      </c>
      <c r="AA82" s="207">
        <f t="shared" si="250"/>
        <v>6075236.54</v>
      </c>
      <c r="AB82" s="207">
        <f t="shared" si="250"/>
        <v>3499885.42</v>
      </c>
      <c r="AC82" s="207">
        <f t="shared" ref="AC82:AG82" si="251">AC96-AC89</f>
        <v>2110675.56</v>
      </c>
      <c r="AD82" s="207">
        <f t="shared" si="251"/>
        <v>1598031.15</v>
      </c>
      <c r="AE82" s="207">
        <f t="shared" si="251"/>
        <v>1145963</v>
      </c>
      <c r="AF82" s="207">
        <f t="shared" si="251"/>
        <v>1249042.9099999999</v>
      </c>
      <c r="AG82" s="207">
        <f t="shared" si="251"/>
        <v>1063297.5</v>
      </c>
      <c r="AH82" s="237">
        <f t="shared" ref="AH82:AI82" si="252">AH96-AH89</f>
        <v>1105885</v>
      </c>
      <c r="AI82" s="207">
        <f t="shared" si="252"/>
        <v>1959758.72</v>
      </c>
      <c r="AJ82" s="367">
        <f t="shared" ref="AJ82:AK82" si="253">AJ96-AJ89</f>
        <v>4983111.49</v>
      </c>
      <c r="AK82" s="91">
        <f t="shared" si="253"/>
        <v>5991507.4500000002</v>
      </c>
      <c r="AL82" s="92">
        <f t="shared" ref="AL82:AM82" si="254">AL96-AL89</f>
        <v>7593215.8499999996</v>
      </c>
      <c r="AM82" s="92">
        <f t="shared" si="254"/>
        <v>6720553.6900000004</v>
      </c>
      <c r="AN82" s="92">
        <f t="shared" ref="AN82" si="255">AN96-AN89</f>
        <v>4001266.42</v>
      </c>
      <c r="AO82" s="292">
        <f t="shared" ref="AO82:AP82" si="256">AO96-AO89</f>
        <v>2394891.19</v>
      </c>
      <c r="AP82" s="292">
        <f t="shared" si="256"/>
        <v>1650321.55</v>
      </c>
      <c r="AQ82" s="292">
        <f t="shared" ref="AQ82:AR82" si="257">AQ96-AQ89</f>
        <v>1049964.26</v>
      </c>
      <c r="AR82" s="292">
        <f t="shared" si="257"/>
        <v>1927474.97</v>
      </c>
      <c r="AS82" s="292">
        <f t="shared" ref="AS82:AT82" si="258">AS96-AS89</f>
        <v>1472751.88</v>
      </c>
      <c r="AT82" s="292">
        <f t="shared" si="258"/>
        <v>1544355.36</v>
      </c>
      <c r="AU82" s="292"/>
      <c r="AV82" s="367"/>
      <c r="AW82" s="406">
        <f t="shared" si="228"/>
        <v>-0.17384794336718595</v>
      </c>
      <c r="AX82" s="190">
        <f t="shared" si="228"/>
        <v>-4.9664245153016685E-2</v>
      </c>
      <c r="AY82" s="191">
        <f t="shared" si="228"/>
        <v>0.22371019482116505</v>
      </c>
      <c r="AZ82" s="191">
        <f t="shared" si="228"/>
        <v>-2.0029573684322115E-2</v>
      </c>
      <c r="BA82" s="191">
        <f t="shared" si="228"/>
        <v>-6.0818655600375728E-4</v>
      </c>
      <c r="BB82" s="191">
        <f t="shared" si="228"/>
        <v>7.2119987956411433E-2</v>
      </c>
      <c r="BC82" s="191">
        <f t="shared" si="228"/>
        <v>-0.21352471319089497</v>
      </c>
      <c r="BD82" s="191">
        <f t="shared" si="228"/>
        <v>-0.16353396001610276</v>
      </c>
      <c r="BE82" s="191">
        <f t="shared" si="228"/>
        <v>-0.32985269917223542</v>
      </c>
      <c r="BF82" s="191">
        <f t="shared" si="228"/>
        <v>-0.13386203895313481</v>
      </c>
      <c r="BG82" s="191">
        <f t="shared" si="229"/>
        <v>9.5416546982563424E-2</v>
      </c>
      <c r="BH82" s="191">
        <f t="shared" si="229"/>
        <v>0.26280953604579338</v>
      </c>
      <c r="BI82" s="191">
        <f t="shared" si="229"/>
        <v>0.43085145854199847</v>
      </c>
      <c r="BJ82" s="191">
        <f t="shared" si="229"/>
        <v>8.5700940461840694E-2</v>
      </c>
      <c r="BK82" s="191">
        <f t="shared" si="229"/>
        <v>-0.16365382150278965</v>
      </c>
      <c r="BL82" s="191">
        <f t="shared" si="229"/>
        <v>0.33827679067784278</v>
      </c>
      <c r="BM82" s="191">
        <f t="shared" si="229"/>
        <v>-1.6717289628409321E-2</v>
      </c>
      <c r="BN82" s="191">
        <f t="shared" si="229"/>
        <v>0.13622703041093137</v>
      </c>
      <c r="BO82" s="191">
        <f t="shared" si="229"/>
        <v>0.25021458167742905</v>
      </c>
      <c r="BP82" s="314">
        <f t="shared" si="229"/>
        <v>-7.4278075269186242E-2</v>
      </c>
      <c r="BQ82" s="314">
        <f t="shared" si="230"/>
        <v>-1.1182256617313268E-2</v>
      </c>
      <c r="BR82" s="168">
        <f t="shared" si="230"/>
        <v>0.26161407181611485</v>
      </c>
      <c r="BS82" s="168">
        <f t="shared" si="231"/>
        <v>-5.0582962628821261E-3</v>
      </c>
      <c r="BT82" s="168">
        <f t="shared" si="232"/>
        <v>0.18603765035329417</v>
      </c>
      <c r="BU82" s="168">
        <f t="shared" si="233"/>
        <v>0.10622090938371929</v>
      </c>
      <c r="BV82" s="168">
        <f t="shared" si="234"/>
        <v>0.14325640409108023</v>
      </c>
      <c r="BW82" s="490">
        <f t="shared" si="234"/>
        <v>0.13465623774029956</v>
      </c>
      <c r="BX82" s="490">
        <f t="shared" si="234"/>
        <v>3.2721765154577961E-2</v>
      </c>
      <c r="BY82" s="490">
        <f t="shared" si="234"/>
        <v>-8.3771238687461974E-2</v>
      </c>
      <c r="BZ82" s="490">
        <f t="shared" si="234"/>
        <v>0.54316153157620506</v>
      </c>
      <c r="CA82" s="490">
        <f t="shared" si="234"/>
        <v>0.38507979187386399</v>
      </c>
      <c r="CB82" s="490">
        <f t="shared" si="234"/>
        <v>0.39648820627822973</v>
      </c>
      <c r="CC82" s="91">
        <f>O82-C82</f>
        <v>-893466.37000000011</v>
      </c>
      <c r="CD82" s="93">
        <f>P82-D82</f>
        <v>-168465.27000000002</v>
      </c>
      <c r="CE82" s="94">
        <f>Q82-E82</f>
        <v>461362.83000000007</v>
      </c>
      <c r="CF82" s="94">
        <f>R82-F82</f>
        <v>-24406.080000000075</v>
      </c>
      <c r="CG82" s="94">
        <f>S82-G82</f>
        <v>-709.23999999999069</v>
      </c>
      <c r="CH82" s="94">
        <f>T82-H82</f>
        <v>73947.669999999925</v>
      </c>
      <c r="CI82" s="94">
        <f>U82-I82</f>
        <v>-230904.97999999998</v>
      </c>
      <c r="CJ82" s="94">
        <f>V82-J82</f>
        <v>-233554.93999999994</v>
      </c>
      <c r="CK82" s="94">
        <f>W82-K82</f>
        <v>-975519.88000000012</v>
      </c>
      <c r="CL82" s="94">
        <f>X82-L82</f>
        <v>-610442.04999999981</v>
      </c>
      <c r="CM82" s="94">
        <f>Y82-M82</f>
        <v>524545.13999999966</v>
      </c>
      <c r="CN82" s="94">
        <f>Z82-N82</f>
        <v>1332387.46</v>
      </c>
      <c r="CO82" s="94">
        <f>AA82-O82</f>
        <v>1829347.4900000002</v>
      </c>
      <c r="CP82" s="94">
        <f>AB82-P82</f>
        <v>276267.12000000011</v>
      </c>
      <c r="CQ82" s="94">
        <f>AC82-Q82</f>
        <v>-413010.93999999994</v>
      </c>
      <c r="CR82" s="94">
        <f>AD82-R82</f>
        <v>403935.01</v>
      </c>
      <c r="CS82" s="94">
        <f>AE82-S82</f>
        <v>-19483.100000000093</v>
      </c>
      <c r="CT82" s="94">
        <f>AF82-T82</f>
        <v>149753</v>
      </c>
      <c r="CU82" s="94">
        <f>AG82-U82</f>
        <v>212805.5</v>
      </c>
      <c r="CV82" s="331">
        <f>AH82-V82</f>
        <v>-88734</v>
      </c>
      <c r="CW82" s="331">
        <f>AI82-W82</f>
        <v>-22162.350000000093</v>
      </c>
      <c r="CX82" s="331">
        <f>AJ82-X82</f>
        <v>1033320.8200000003</v>
      </c>
      <c r="CY82" s="94">
        <f>AK82-Y82</f>
        <v>-30460.899999999441</v>
      </c>
      <c r="CZ82" s="94">
        <f>AL82-Z82</f>
        <v>1191044.8499999996</v>
      </c>
      <c r="DA82" s="94">
        <f>AM82-AA82</f>
        <v>645317.15000000037</v>
      </c>
      <c r="DB82" s="94">
        <f>AN82-AB82</f>
        <v>501381</v>
      </c>
      <c r="DC82" s="94">
        <f>AO82-AC82</f>
        <v>284215.62999999989</v>
      </c>
      <c r="DD82" s="94">
        <f>AP82-AD82</f>
        <v>52290.40000000014</v>
      </c>
      <c r="DE82" s="94">
        <f>AQ82-AE82</f>
        <v>-95998.739999999991</v>
      </c>
      <c r="DF82" s="94">
        <f>AR82-AF82</f>
        <v>678432.06</v>
      </c>
      <c r="DG82" s="94">
        <f>AS82-AG82</f>
        <v>409454.37999999989</v>
      </c>
      <c r="DH82" s="94">
        <f>AT82-AH82</f>
        <v>438470.3600000001</v>
      </c>
      <c r="DI82" s="348"/>
      <c r="DJ82" s="148">
        <f t="shared" si="235"/>
        <v>1472957</v>
      </c>
    </row>
    <row r="83" spans="1:114" s="37" customFormat="1" x14ac:dyDescent="0.25">
      <c r="A83" s="139"/>
      <c r="B83" s="38" t="s">
        <v>33</v>
      </c>
      <c r="C83" s="91">
        <f t="shared" si="236"/>
        <v>7151330.8499999996</v>
      </c>
      <c r="D83" s="92">
        <f t="shared" si="236"/>
        <v>5645637.5800000001</v>
      </c>
      <c r="E83" s="92">
        <f t="shared" si="236"/>
        <v>3898857.65</v>
      </c>
      <c r="F83" s="92">
        <f t="shared" si="236"/>
        <v>2737896.27</v>
      </c>
      <c r="G83" s="92">
        <f t="shared" si="236"/>
        <v>2328065.31</v>
      </c>
      <c r="H83" s="92">
        <f t="shared" si="236"/>
        <v>2110454.15</v>
      </c>
      <c r="I83" s="92">
        <f t="shared" si="236"/>
        <v>2212347.54</v>
      </c>
      <c r="J83" s="92">
        <f t="shared" si="236"/>
        <v>2787688.32</v>
      </c>
      <c r="K83" s="92">
        <f t="shared" si="236"/>
        <v>3444815.29</v>
      </c>
      <c r="L83" s="258">
        <f t="shared" si="236"/>
        <v>5749623.5899999999</v>
      </c>
      <c r="M83" s="34">
        <f t="shared" si="236"/>
        <v>7209833.8499999996</v>
      </c>
      <c r="N83" s="92">
        <f t="shared" si="236"/>
        <v>5935939.5199999996</v>
      </c>
      <c r="O83" s="34">
        <f t="shared" si="236"/>
        <v>5711672.3899999997</v>
      </c>
      <c r="P83" s="148">
        <f t="shared" si="236"/>
        <v>4662597.63</v>
      </c>
      <c r="Q83" s="92">
        <f t="shared" si="236"/>
        <v>3869396.89</v>
      </c>
      <c r="R83" s="207">
        <f t="shared" si="236"/>
        <v>2694414.26</v>
      </c>
      <c r="S83" s="207">
        <f t="shared" ref="S83:V83" si="259">S97-S90</f>
        <v>3205047.91</v>
      </c>
      <c r="T83" s="207">
        <f t="shared" si="259"/>
        <v>2044997.13</v>
      </c>
      <c r="U83" s="207">
        <f t="shared" si="259"/>
        <v>2833917</v>
      </c>
      <c r="V83" s="207">
        <f t="shared" si="259"/>
        <v>2417620</v>
      </c>
      <c r="W83" s="207">
        <f t="shared" ref="W83:X83" si="260">W97-W90</f>
        <v>3198463.32</v>
      </c>
      <c r="X83" s="289">
        <f t="shared" si="260"/>
        <v>5403119.54</v>
      </c>
      <c r="Y83" s="207">
        <f t="shared" ref="Y83:AB83" si="261">Y97-Y90</f>
        <v>7393447.8099999996</v>
      </c>
      <c r="Z83" s="207">
        <f t="shared" si="261"/>
        <v>7540651</v>
      </c>
      <c r="AA83" s="207">
        <f t="shared" si="261"/>
        <v>7794204.3600000003</v>
      </c>
      <c r="AB83" s="207">
        <f t="shared" si="261"/>
        <v>6075485.4100000001</v>
      </c>
      <c r="AC83" s="207">
        <f t="shared" ref="AC83:AG83" si="262">AC97-AC90</f>
        <v>3891971.23</v>
      </c>
      <c r="AD83" s="207">
        <f t="shared" si="262"/>
        <v>2677148.25</v>
      </c>
      <c r="AE83" s="207">
        <f t="shared" si="262"/>
        <v>2223804</v>
      </c>
      <c r="AF83" s="207">
        <f t="shared" si="262"/>
        <v>2404937.69</v>
      </c>
      <c r="AG83" s="207">
        <f t="shared" si="262"/>
        <v>2352871.9300000002</v>
      </c>
      <c r="AH83" s="237">
        <f t="shared" ref="AH83:AI83" si="263">AH97-AH90</f>
        <v>3359064.51</v>
      </c>
      <c r="AI83" s="207">
        <f t="shared" si="263"/>
        <v>3339185.7</v>
      </c>
      <c r="AJ83" s="367">
        <f t="shared" ref="AJ83:AK83" si="264">AJ97-AJ90</f>
        <v>7208405.7999999998</v>
      </c>
      <c r="AK83" s="91">
        <f t="shared" si="264"/>
        <v>7803052.6900000004</v>
      </c>
      <c r="AL83" s="92">
        <f t="shared" ref="AL83:AM83" si="265">AL97-AL90</f>
        <v>10511819.5</v>
      </c>
      <c r="AM83" s="92">
        <f t="shared" si="265"/>
        <v>8754228.3599999994</v>
      </c>
      <c r="AN83" s="92">
        <f t="shared" ref="AN83" si="266">AN97-AN90</f>
        <v>6311033.1399999997</v>
      </c>
      <c r="AO83" s="292">
        <f t="shared" ref="AO83:AP83" si="267">AO97-AO90</f>
        <v>5786558.7699999996</v>
      </c>
      <c r="AP83" s="292">
        <f t="shared" si="267"/>
        <v>3309707.61</v>
      </c>
      <c r="AQ83" s="292">
        <f t="shared" ref="AQ83:AR83" si="268">AQ97-AQ90</f>
        <v>4597075.47</v>
      </c>
      <c r="AR83" s="292">
        <f t="shared" si="268"/>
        <v>2623353.15</v>
      </c>
      <c r="AS83" s="292">
        <f>AS97-AS90</f>
        <v>2782263.5</v>
      </c>
      <c r="AT83" s="292">
        <f>AT97-AT90</f>
        <v>2931090.7</v>
      </c>
      <c r="AU83" s="292"/>
      <c r="AV83" s="367"/>
      <c r="AW83" s="406">
        <f t="shared" si="228"/>
        <v>-0.20131336253307314</v>
      </c>
      <c r="AX83" s="190">
        <f t="shared" si="228"/>
        <v>-0.17412381437350433</v>
      </c>
      <c r="AY83" s="191">
        <f t="shared" si="228"/>
        <v>-7.5562543300342804E-3</v>
      </c>
      <c r="AZ83" s="191">
        <f t="shared" si="228"/>
        <v>-1.5881540318545464E-2</v>
      </c>
      <c r="BA83" s="191">
        <f t="shared" si="228"/>
        <v>0.37670017083842039</v>
      </c>
      <c r="BB83" s="191">
        <f t="shared" si="228"/>
        <v>-3.1015608654658536E-2</v>
      </c>
      <c r="BC83" s="191">
        <f t="shared" si="228"/>
        <v>0.28095470931298611</v>
      </c>
      <c r="BD83" s="191">
        <f t="shared" si="228"/>
        <v>-0.13275096693736546</v>
      </c>
      <c r="BE83" s="191">
        <f t="shared" si="228"/>
        <v>-7.1513840151354008E-2</v>
      </c>
      <c r="BF83" s="191">
        <f t="shared" si="228"/>
        <v>-6.0265519051134933E-2</v>
      </c>
      <c r="BG83" s="191">
        <f t="shared" si="229"/>
        <v>2.5467155529527212E-2</v>
      </c>
      <c r="BH83" s="191">
        <f t="shared" si="229"/>
        <v>0.27033824630342607</v>
      </c>
      <c r="BI83" s="191">
        <f t="shared" si="229"/>
        <v>0.36460984240729549</v>
      </c>
      <c r="BJ83" s="191">
        <f t="shared" si="229"/>
        <v>0.30302588645205492</v>
      </c>
      <c r="BK83" s="191">
        <f t="shared" si="229"/>
        <v>5.834071986345099E-3</v>
      </c>
      <c r="BL83" s="191">
        <f t="shared" si="229"/>
        <v>-6.4080754976407299E-3</v>
      </c>
      <c r="BM83" s="191">
        <f t="shared" si="229"/>
        <v>-0.30615576975883652</v>
      </c>
      <c r="BN83" s="191">
        <f t="shared" si="229"/>
        <v>0.17601030080663246</v>
      </c>
      <c r="BO83" s="191">
        <f t="shared" si="229"/>
        <v>-0.16974564533823674</v>
      </c>
      <c r="BP83" s="314">
        <f t="shared" si="229"/>
        <v>0.38940963013211333</v>
      </c>
      <c r="BQ83" s="314">
        <f t="shared" si="230"/>
        <v>4.3996871597702228E-2</v>
      </c>
      <c r="BR83" s="168">
        <f t="shared" si="230"/>
        <v>0.33411925215335875</v>
      </c>
      <c r="BS83" s="168">
        <f t="shared" si="231"/>
        <v>5.540106463536406E-2</v>
      </c>
      <c r="BT83" s="168">
        <f t="shared" si="232"/>
        <v>0.39402015820649966</v>
      </c>
      <c r="BU83" s="168">
        <f t="shared" si="233"/>
        <v>0.12317152022942326</v>
      </c>
      <c r="BV83" s="168">
        <f t="shared" si="234"/>
        <v>3.8770191038941117E-2</v>
      </c>
      <c r="BW83" s="490">
        <f t="shared" si="234"/>
        <v>0.48679381938802246</v>
      </c>
      <c r="BX83" s="490">
        <f t="shared" si="234"/>
        <v>0.23628103523964347</v>
      </c>
      <c r="BY83" s="490">
        <f t="shared" si="234"/>
        <v>1.0672125196285283</v>
      </c>
      <c r="BZ83" s="490">
        <f t="shared" si="234"/>
        <v>9.081959208681202E-2</v>
      </c>
      <c r="CA83" s="490">
        <f t="shared" si="234"/>
        <v>0.18249678808484907</v>
      </c>
      <c r="CB83" s="490">
        <f t="shared" si="234"/>
        <v>-0.12740863080358036</v>
      </c>
      <c r="CC83" s="91">
        <f>O83-C83</f>
        <v>-1439658.46</v>
      </c>
      <c r="CD83" s="93">
        <f>P83-D83</f>
        <v>-983039.95000000019</v>
      </c>
      <c r="CE83" s="94">
        <f>Q83-E83</f>
        <v>-29460.759999999776</v>
      </c>
      <c r="CF83" s="94">
        <f>R83-F83</f>
        <v>-43482.010000000242</v>
      </c>
      <c r="CG83" s="94">
        <f>S83-G83</f>
        <v>876982.60000000009</v>
      </c>
      <c r="CH83" s="94">
        <f>T83-H83</f>
        <v>-65457.020000000019</v>
      </c>
      <c r="CI83" s="94">
        <f>U83-I83</f>
        <v>621569.46</v>
      </c>
      <c r="CJ83" s="94">
        <f>V83-J83</f>
        <v>-370068.31999999983</v>
      </c>
      <c r="CK83" s="94">
        <f>W83-K83</f>
        <v>-246351.9700000002</v>
      </c>
      <c r="CL83" s="94">
        <f>X83-L83</f>
        <v>-346504.04999999981</v>
      </c>
      <c r="CM83" s="94">
        <f>Y83-M83</f>
        <v>183613.95999999996</v>
      </c>
      <c r="CN83" s="94">
        <f>Z83-N83</f>
        <v>1604711.4800000004</v>
      </c>
      <c r="CO83" s="94">
        <f>AA83-O83</f>
        <v>2082531.9700000007</v>
      </c>
      <c r="CP83" s="94">
        <f>AB83-P83</f>
        <v>1412887.7800000003</v>
      </c>
      <c r="CQ83" s="94">
        <f>AC83-Q83</f>
        <v>22574.339999999851</v>
      </c>
      <c r="CR83" s="94">
        <f>AD83-R83</f>
        <v>-17266.009999999776</v>
      </c>
      <c r="CS83" s="94">
        <f>AE83-S83</f>
        <v>-981243.91000000015</v>
      </c>
      <c r="CT83" s="94">
        <f>AF83-T83</f>
        <v>359940.56000000006</v>
      </c>
      <c r="CU83" s="94">
        <f>AG83-U83</f>
        <v>-481045.06999999983</v>
      </c>
      <c r="CV83" s="331">
        <f>AH83-V83</f>
        <v>941444.50999999978</v>
      </c>
      <c r="CW83" s="331">
        <f>AI83-W83</f>
        <v>140722.38000000035</v>
      </c>
      <c r="CX83" s="331">
        <f>AJ83-X83</f>
        <v>1805286.2599999998</v>
      </c>
      <c r="CY83" s="94">
        <f>AK83-Y83</f>
        <v>409604.88000000082</v>
      </c>
      <c r="CZ83" s="94">
        <f>AL83-Z83</f>
        <v>2971168.5</v>
      </c>
      <c r="DA83" s="94">
        <f>AM83-AA83</f>
        <v>960023.99999999907</v>
      </c>
      <c r="DB83" s="94">
        <f>AN83-AB83</f>
        <v>235547.72999999952</v>
      </c>
      <c r="DC83" s="94">
        <f>AO83-AC83</f>
        <v>1894587.5399999996</v>
      </c>
      <c r="DD83" s="94">
        <f>AP83-AD83</f>
        <v>632559.35999999987</v>
      </c>
      <c r="DE83" s="94">
        <f>AQ83-AE83</f>
        <v>2373271.4699999997</v>
      </c>
      <c r="DF83" s="94">
        <f>AR83-AF83</f>
        <v>218415.45999999996</v>
      </c>
      <c r="DG83" s="94">
        <f>AS83-AG83</f>
        <v>429391.56999999983</v>
      </c>
      <c r="DH83" s="94">
        <f>AT83-AH83</f>
        <v>-427973.80999999959</v>
      </c>
      <c r="DI83" s="348"/>
      <c r="DJ83" s="148">
        <f t="shared" si="235"/>
        <v>2782263</v>
      </c>
    </row>
    <row r="84" spans="1:114" s="37" customFormat="1" x14ac:dyDescent="0.25">
      <c r="A84" s="139"/>
      <c r="B84" s="38" t="s">
        <v>34</v>
      </c>
      <c r="C84" s="91">
        <f t="shared" si="236"/>
        <v>5096794.8499999996</v>
      </c>
      <c r="D84" s="92">
        <f t="shared" si="236"/>
        <v>4395181.9000000004</v>
      </c>
      <c r="E84" s="92">
        <f t="shared" si="236"/>
        <v>4214261.4800000004</v>
      </c>
      <c r="F84" s="92">
        <f t="shared" si="236"/>
        <v>2641807.2200000002</v>
      </c>
      <c r="G84" s="92">
        <f t="shared" si="236"/>
        <v>2584602.34</v>
      </c>
      <c r="H84" s="92">
        <f t="shared" si="236"/>
        <v>2254854.6800000002</v>
      </c>
      <c r="I84" s="92">
        <f t="shared" si="236"/>
        <v>2317623.4500000002</v>
      </c>
      <c r="J84" s="92">
        <f t="shared" si="236"/>
        <v>2623803.62</v>
      </c>
      <c r="K84" s="92">
        <f t="shared" si="236"/>
        <v>3186487.91</v>
      </c>
      <c r="L84" s="258">
        <f t="shared" si="236"/>
        <v>5033011.22</v>
      </c>
      <c r="M84" s="34">
        <f t="shared" si="236"/>
        <v>5831380.7300000004</v>
      </c>
      <c r="N84" s="92">
        <f t="shared" si="236"/>
        <v>5110497.51</v>
      </c>
      <c r="O84" s="34">
        <f t="shared" si="236"/>
        <v>5032683.05</v>
      </c>
      <c r="P84" s="148">
        <f t="shared" si="236"/>
        <v>4125935.65</v>
      </c>
      <c r="Q84" s="92">
        <f t="shared" si="236"/>
        <v>3845959.44</v>
      </c>
      <c r="R84" s="207">
        <f t="shared" si="236"/>
        <v>3359671.59</v>
      </c>
      <c r="S84" s="207">
        <f t="shared" ref="S84:V84" si="269">S98-S91</f>
        <v>2666135.7999999998</v>
      </c>
      <c r="T84" s="207">
        <f t="shared" si="269"/>
        <v>2630181.17</v>
      </c>
      <c r="U84" s="207">
        <f t="shared" si="269"/>
        <v>2407858</v>
      </c>
      <c r="V84" s="207">
        <f t="shared" si="269"/>
        <v>3365183</v>
      </c>
      <c r="W84" s="207">
        <f t="shared" ref="W84:X84" si="270">W98-W91</f>
        <v>3321239.8</v>
      </c>
      <c r="X84" s="289">
        <f t="shared" si="270"/>
        <v>4848075.18</v>
      </c>
      <c r="Y84" s="207">
        <f t="shared" ref="Y84:AB84" si="271">Y98-Y91</f>
        <v>5876571.9699999997</v>
      </c>
      <c r="Z84" s="207">
        <f t="shared" si="271"/>
        <v>7086942</v>
      </c>
      <c r="AA84" s="207">
        <f t="shared" si="271"/>
        <v>6860468.6699999999</v>
      </c>
      <c r="AB84" s="207">
        <f t="shared" si="271"/>
        <v>4670643.4800000004</v>
      </c>
      <c r="AC84" s="207">
        <f t="shared" ref="AC84:AG84" si="272">AC98-AC91</f>
        <v>4045971.72</v>
      </c>
      <c r="AD84" s="207">
        <f t="shared" si="272"/>
        <v>3507506.47</v>
      </c>
      <c r="AE84" s="207">
        <f t="shared" si="272"/>
        <v>2971059</v>
      </c>
      <c r="AF84" s="207">
        <f t="shared" si="272"/>
        <v>4120458.7</v>
      </c>
      <c r="AG84" s="207">
        <f t="shared" si="272"/>
        <v>2702417.32</v>
      </c>
      <c r="AH84" s="237">
        <f t="shared" ref="AH84:AM84" si="273">AH98-AH91</f>
        <v>3405668.26</v>
      </c>
      <c r="AI84" s="207">
        <f t="shared" si="273"/>
        <v>3821457.45</v>
      </c>
      <c r="AJ84" s="367">
        <f t="shared" si="273"/>
        <v>6490420.2199999997</v>
      </c>
      <c r="AK84" s="91">
        <f t="shared" si="273"/>
        <v>6869628.4400000004</v>
      </c>
      <c r="AL84" s="92">
        <f t="shared" si="273"/>
        <v>8691136.3900000006</v>
      </c>
      <c r="AM84" s="92">
        <f t="shared" si="273"/>
        <v>8058574.1200000001</v>
      </c>
      <c r="AN84" s="92">
        <f t="shared" ref="AN84" si="274">AN98-AN91</f>
        <v>6262609.25</v>
      </c>
      <c r="AO84" s="292">
        <f t="shared" ref="AO84:AP84" si="275">AO98-AO91</f>
        <v>6534166.71</v>
      </c>
      <c r="AP84" s="292">
        <f t="shared" si="275"/>
        <v>3976508.1</v>
      </c>
      <c r="AQ84" s="292">
        <f>AQ98-AQ91</f>
        <v>3010495.5</v>
      </c>
      <c r="AR84" s="292">
        <f>AR98-AR91</f>
        <v>3304527.31</v>
      </c>
      <c r="AS84" s="292">
        <f>AS98-AS91</f>
        <v>3499724.79</v>
      </c>
      <c r="AT84" s="292">
        <f>AT98-AT91</f>
        <v>3559913.67</v>
      </c>
      <c r="AU84" s="292"/>
      <c r="AV84" s="367"/>
      <c r="AW84" s="406">
        <f t="shared" si="228"/>
        <v>-1.2578846488200289E-2</v>
      </c>
      <c r="AX84" s="190">
        <f t="shared" si="228"/>
        <v>-6.1259409991654828E-2</v>
      </c>
      <c r="AY84" s="191">
        <f t="shared" si="228"/>
        <v>-8.7394206967907576E-2</v>
      </c>
      <c r="AZ84" s="191">
        <f t="shared" si="228"/>
        <v>0.27173230679564864</v>
      </c>
      <c r="BA84" s="191">
        <f t="shared" si="228"/>
        <v>3.1545843141192839E-2</v>
      </c>
      <c r="BB84" s="191">
        <f t="shared" si="228"/>
        <v>0.16645262922220766</v>
      </c>
      <c r="BC84" s="191">
        <f t="shared" si="228"/>
        <v>3.8934085690235751E-2</v>
      </c>
      <c r="BD84" s="191">
        <f t="shared" si="228"/>
        <v>0.28255902017545043</v>
      </c>
      <c r="BE84" s="191">
        <f t="shared" si="228"/>
        <v>4.2288530132850763E-2</v>
      </c>
      <c r="BF84" s="191">
        <f t="shared" si="228"/>
        <v>-3.6744611111755088E-2</v>
      </c>
      <c r="BG84" s="191">
        <f t="shared" si="229"/>
        <v>7.7496637747402385E-3</v>
      </c>
      <c r="BH84" s="191">
        <f t="shared" si="229"/>
        <v>0.38674209039972712</v>
      </c>
      <c r="BI84" s="191">
        <f t="shared" si="229"/>
        <v>0.36318313747177067</v>
      </c>
      <c r="BJ84" s="191">
        <f t="shared" si="229"/>
        <v>0.13202043759456125</v>
      </c>
      <c r="BK84" s="191">
        <f t="shared" si="229"/>
        <v>5.2005821465449534E-2</v>
      </c>
      <c r="BL84" s="191">
        <f t="shared" si="229"/>
        <v>4.4002777069052861E-2</v>
      </c>
      <c r="BM84" s="191">
        <f t="shared" si="229"/>
        <v>0.11436896800230514</v>
      </c>
      <c r="BN84" s="191">
        <f t="shared" si="229"/>
        <v>0.56660641745830775</v>
      </c>
      <c r="BO84" s="191">
        <f t="shared" si="229"/>
        <v>0.12233251296380428</v>
      </c>
      <c r="BP84" s="314">
        <f t="shared" si="229"/>
        <v>1.2030626566222336E-2</v>
      </c>
      <c r="BQ84" s="314">
        <f t="shared" si="230"/>
        <v>0.15061172336908657</v>
      </c>
      <c r="BR84" s="168">
        <f t="shared" si="230"/>
        <v>0.33876228792310109</v>
      </c>
      <c r="BS84" s="168">
        <f t="shared" si="231"/>
        <v>0.16898567312194437</v>
      </c>
      <c r="BT84" s="168">
        <f t="shared" si="232"/>
        <v>0.226359181435378</v>
      </c>
      <c r="BU84" s="168">
        <f t="shared" si="233"/>
        <v>0.17463900902851878</v>
      </c>
      <c r="BV84" s="168">
        <f t="shared" si="234"/>
        <v>0.34084506274497306</v>
      </c>
      <c r="BW84" s="490">
        <f t="shared" si="234"/>
        <v>0.61498081603002397</v>
      </c>
      <c r="BX84" s="490">
        <f t="shared" si="234"/>
        <v>0.13371368920097812</v>
      </c>
      <c r="BY84" s="490">
        <f t="shared" si="234"/>
        <v>1.3273549936234858E-2</v>
      </c>
      <c r="BZ84" s="490">
        <f t="shared" si="234"/>
        <v>-0.19801955301724056</v>
      </c>
      <c r="CA84" s="490">
        <f t="shared" si="234"/>
        <v>0.29503491710895352</v>
      </c>
      <c r="CB84" s="490">
        <f t="shared" si="234"/>
        <v>4.5290791182344976E-2</v>
      </c>
      <c r="CC84" s="91">
        <f>O84-C84</f>
        <v>-64111.799999999814</v>
      </c>
      <c r="CD84" s="93">
        <f>P84-D84</f>
        <v>-269246.25000000047</v>
      </c>
      <c r="CE84" s="94">
        <f>Q84-E84</f>
        <v>-368302.0400000005</v>
      </c>
      <c r="CF84" s="94">
        <f>R84-F84</f>
        <v>717864.36999999965</v>
      </c>
      <c r="CG84" s="94">
        <f>S84-G84</f>
        <v>81533.459999999963</v>
      </c>
      <c r="CH84" s="94">
        <f>T84-H84</f>
        <v>375326.48999999976</v>
      </c>
      <c r="CI84" s="94">
        <f>U84-I84</f>
        <v>90234.549999999814</v>
      </c>
      <c r="CJ84" s="94">
        <f>V84-J84</f>
        <v>741379.37999999989</v>
      </c>
      <c r="CK84" s="94">
        <f>W84-K84</f>
        <v>134751.88999999966</v>
      </c>
      <c r="CL84" s="94">
        <f>X84-L84</f>
        <v>-184936.04000000004</v>
      </c>
      <c r="CM84" s="94">
        <f>Y84-M84</f>
        <v>45191.239999999292</v>
      </c>
      <c r="CN84" s="94">
        <f>Z84-N84</f>
        <v>1976444.4900000002</v>
      </c>
      <c r="CO84" s="94">
        <f>AA84-O84</f>
        <v>1827785.62</v>
      </c>
      <c r="CP84" s="94">
        <f>AB84-P84</f>
        <v>544707.83000000054</v>
      </c>
      <c r="CQ84" s="94">
        <f>AC84-Q84</f>
        <v>200012.28000000026</v>
      </c>
      <c r="CR84" s="94">
        <f>AD84-R84</f>
        <v>147834.88000000035</v>
      </c>
      <c r="CS84" s="94">
        <f>AE84-S84</f>
        <v>304923.20000000019</v>
      </c>
      <c r="CT84" s="94">
        <f>AF84-T84</f>
        <v>1490277.5300000003</v>
      </c>
      <c r="CU84" s="94">
        <f>AG84-U84</f>
        <v>294559.31999999983</v>
      </c>
      <c r="CV84" s="331">
        <f>AH84-V84</f>
        <v>40485.259999999776</v>
      </c>
      <c r="CW84" s="331">
        <f>AI84-W84</f>
        <v>500217.65000000037</v>
      </c>
      <c r="CX84" s="331">
        <f>AJ84-X84</f>
        <v>1642345.04</v>
      </c>
      <c r="CY84" s="94">
        <f>AK84-Y84</f>
        <v>993056.47000000067</v>
      </c>
      <c r="CZ84" s="94">
        <f>AL84-Z84</f>
        <v>1604194.3900000006</v>
      </c>
      <c r="DA84" s="94">
        <f>AM84-AA84</f>
        <v>1198105.4500000002</v>
      </c>
      <c r="DB84" s="94">
        <f>AN84-AB84</f>
        <v>1591965.7699999996</v>
      </c>
      <c r="DC84" s="94">
        <f>AO84-AC84</f>
        <v>2488194.9899999998</v>
      </c>
      <c r="DD84" s="94">
        <f>AP84-AD84</f>
        <v>469001.62999999989</v>
      </c>
      <c r="DE84" s="94">
        <f>AQ84-AE84</f>
        <v>39436.5</v>
      </c>
      <c r="DF84" s="94">
        <f>AR84-AF84</f>
        <v>-815931.39000000013</v>
      </c>
      <c r="DG84" s="94">
        <f>AS84-AG84</f>
        <v>797307.4700000002</v>
      </c>
      <c r="DH84" s="94">
        <f>AT84-AH84</f>
        <v>154245.41000000015</v>
      </c>
      <c r="DI84" s="348"/>
      <c r="DJ84" s="148">
        <f t="shared" si="235"/>
        <v>3499724</v>
      </c>
    </row>
    <row r="85" spans="1:114" s="122" customFormat="1" x14ac:dyDescent="0.25">
      <c r="A85" s="140"/>
      <c r="B85" s="38" t="s">
        <v>35</v>
      </c>
      <c r="C85" s="123">
        <f>SUM(C80:C84)</f>
        <v>56213795.770000003</v>
      </c>
      <c r="D85" s="124">
        <f t="shared" ref="D85:R85" si="276">SUM(D80:D84)</f>
        <v>40787573.509999998</v>
      </c>
      <c r="E85" s="124">
        <f t="shared" si="276"/>
        <v>29670252.27</v>
      </c>
      <c r="F85" s="124">
        <f t="shared" si="276"/>
        <v>19085676.170000002</v>
      </c>
      <c r="G85" s="124">
        <f t="shared" si="276"/>
        <v>16936919.43</v>
      </c>
      <c r="H85" s="124">
        <f t="shared" si="276"/>
        <v>15269253.220000001</v>
      </c>
      <c r="I85" s="124">
        <f t="shared" si="276"/>
        <v>15928705.41</v>
      </c>
      <c r="J85" s="124">
        <f t="shared" si="276"/>
        <v>20707940.09</v>
      </c>
      <c r="K85" s="124">
        <f t="shared" si="276"/>
        <v>28402927.43</v>
      </c>
      <c r="L85" s="259">
        <f t="shared" si="276"/>
        <v>48878505.25</v>
      </c>
      <c r="M85" s="125">
        <f t="shared" si="276"/>
        <v>62162284.280000001</v>
      </c>
      <c r="N85" s="124">
        <f t="shared" si="276"/>
        <v>50330835.379999988</v>
      </c>
      <c r="O85" s="125">
        <f t="shared" si="276"/>
        <v>48322679.189999998</v>
      </c>
      <c r="P85" s="124">
        <f t="shared" si="276"/>
        <v>40224041.520000003</v>
      </c>
      <c r="Q85" s="124">
        <f t="shared" si="276"/>
        <v>34603017.520000003</v>
      </c>
      <c r="R85" s="201">
        <f t="shared" si="276"/>
        <v>19446079.969999999</v>
      </c>
      <c r="S85" s="201">
        <f t="shared" ref="S85:V85" si="277">SUM(S80:S84)</f>
        <v>18574681.609999999</v>
      </c>
      <c r="T85" s="201">
        <f t="shared" si="277"/>
        <v>15419271.610000001</v>
      </c>
      <c r="U85" s="201">
        <f t="shared" si="277"/>
        <v>14730919</v>
      </c>
      <c r="V85" s="201">
        <f t="shared" si="277"/>
        <v>18977890</v>
      </c>
      <c r="W85" s="201">
        <f t="shared" ref="W85:X85" si="278">SUM(W80:W84)</f>
        <v>26580121.750000004</v>
      </c>
      <c r="X85" s="295">
        <f t="shared" si="278"/>
        <v>45648495.479999997</v>
      </c>
      <c r="Y85" s="272">
        <f t="shared" ref="Y85:AB85" si="279">SUM(Y80:Y84)</f>
        <v>64783375.93</v>
      </c>
      <c r="Z85" s="201">
        <f t="shared" si="279"/>
        <v>66449959</v>
      </c>
      <c r="AA85" s="201">
        <f t="shared" si="279"/>
        <v>64803085.890000001</v>
      </c>
      <c r="AB85" s="201">
        <f t="shared" si="279"/>
        <v>42632548.370000005</v>
      </c>
      <c r="AC85" s="201">
        <f t="shared" ref="AC85:AG85" si="280">SUM(AC80:AC84)</f>
        <v>29913644.73</v>
      </c>
      <c r="AD85" s="201">
        <f t="shared" si="280"/>
        <v>22019325.359999999</v>
      </c>
      <c r="AE85" s="201">
        <f t="shared" si="280"/>
        <v>17311859</v>
      </c>
      <c r="AF85" s="201">
        <f t="shared" si="280"/>
        <v>18200431.759999998</v>
      </c>
      <c r="AG85" s="201">
        <f t="shared" si="280"/>
        <v>16887565.219999999</v>
      </c>
      <c r="AH85" s="238">
        <f t="shared" ref="AH85" si="281">SUM(AH80:AH84)</f>
        <v>19706924.43</v>
      </c>
      <c r="AI85" s="201">
        <f t="shared" ref="AI85:AO85" si="282">SUM(AI80:AI84)</f>
        <v>26908046.829999998</v>
      </c>
      <c r="AJ85" s="372">
        <f t="shared" si="282"/>
        <v>58045388.170000002</v>
      </c>
      <c r="AK85" s="419">
        <f t="shared" si="282"/>
        <v>65197040.280000001</v>
      </c>
      <c r="AL85" s="476">
        <f t="shared" si="282"/>
        <v>78427081</v>
      </c>
      <c r="AM85" s="476">
        <f t="shared" si="282"/>
        <v>74241710.799999997</v>
      </c>
      <c r="AN85" s="476">
        <f t="shared" si="282"/>
        <v>49535591.660000004</v>
      </c>
      <c r="AO85" s="379">
        <f t="shared" si="282"/>
        <v>36364674.880000003</v>
      </c>
      <c r="AP85" s="379">
        <f t="shared" ref="AP85" si="283">SUM(AP80:AP84)</f>
        <v>24265357.440000001</v>
      </c>
      <c r="AQ85" s="379">
        <f>SUM(AQ80:AQ84)</f>
        <v>19680425.149999999</v>
      </c>
      <c r="AR85" s="379">
        <f>SUM(AR80:AR84)</f>
        <v>19719176.510000002</v>
      </c>
      <c r="AS85" s="379">
        <f>SUM(AS80:AS84)</f>
        <v>20465438.309999999</v>
      </c>
      <c r="AT85" s="379">
        <f>SUM(AT80:AT84)</f>
        <v>21550582.149999999</v>
      </c>
      <c r="AU85" s="379"/>
      <c r="AV85" s="385"/>
      <c r="AW85" s="407">
        <f t="shared" si="228"/>
        <v>-0.14037686784729295</v>
      </c>
      <c r="AX85" s="192">
        <f t="shared" si="228"/>
        <v>-1.3816266610266286E-2</v>
      </c>
      <c r="AY85" s="193">
        <f t="shared" si="228"/>
        <v>0.16625289212615124</v>
      </c>
      <c r="AZ85" s="193">
        <f t="shared" si="228"/>
        <v>1.8883470346547172E-2</v>
      </c>
      <c r="BA85" s="193">
        <f t="shared" si="228"/>
        <v>9.6697760579711259E-2</v>
      </c>
      <c r="BB85" s="193">
        <f t="shared" si="228"/>
        <v>9.8248675189630905E-3</v>
      </c>
      <c r="BC85" s="193">
        <f t="shared" si="228"/>
        <v>-7.5196720585216731E-2</v>
      </c>
      <c r="BD85" s="193">
        <f t="shared" si="228"/>
        <v>-8.3545252810319479E-2</v>
      </c>
      <c r="BE85" s="193">
        <f t="shared" si="228"/>
        <v>-6.417668335393821E-2</v>
      </c>
      <c r="BF85" s="193">
        <f t="shared" si="228"/>
        <v>-6.6082417076369235E-2</v>
      </c>
      <c r="BG85" s="193">
        <f t="shared" si="229"/>
        <v>4.2165304579119281E-2</v>
      </c>
      <c r="BH85" s="193">
        <f t="shared" si="229"/>
        <v>0.32026338323812692</v>
      </c>
      <c r="BI85" s="193">
        <f t="shared" si="229"/>
        <v>0.3410491093674809</v>
      </c>
      <c r="BJ85" s="193">
        <f t="shared" si="229"/>
        <v>5.987729623843132E-2</v>
      </c>
      <c r="BK85" s="193">
        <f t="shared" si="229"/>
        <v>-0.13551918665155774</v>
      </c>
      <c r="BL85" s="193">
        <f t="shared" si="229"/>
        <v>0.13232720393877928</v>
      </c>
      <c r="BM85" s="193">
        <f t="shared" si="229"/>
        <v>-6.798623182429879E-2</v>
      </c>
      <c r="BN85" s="193">
        <f t="shared" si="229"/>
        <v>0.18036910045713866</v>
      </c>
      <c r="BO85" s="193">
        <f t="shared" si="229"/>
        <v>0.14640269354546032</v>
      </c>
      <c r="BP85" s="315">
        <f t="shared" si="229"/>
        <v>3.8414936012380704E-2</v>
      </c>
      <c r="BQ85" s="315">
        <f t="shared" si="230"/>
        <v>1.2337230170888681E-2</v>
      </c>
      <c r="BR85" s="197">
        <f t="shared" si="230"/>
        <v>0.271572864771227</v>
      </c>
      <c r="BS85" s="197">
        <f t="shared" si="231"/>
        <v>6.3853472293104296E-3</v>
      </c>
      <c r="BT85" s="197">
        <f t="shared" si="232"/>
        <v>0.1802427297208716</v>
      </c>
      <c r="BU85" s="197">
        <f t="shared" si="233"/>
        <v>0.14565085567100292</v>
      </c>
      <c r="BV85" s="197">
        <f t="shared" si="234"/>
        <v>0.16191955568993349</v>
      </c>
      <c r="BW85" s="491">
        <f t="shared" si="234"/>
        <v>0.21565510348962422</v>
      </c>
      <c r="BX85" s="491">
        <f t="shared" si="234"/>
        <v>0.10200276544712458</v>
      </c>
      <c r="BY85" s="491">
        <f t="shared" si="234"/>
        <v>0.13681755090542261</v>
      </c>
      <c r="BZ85" s="491">
        <f t="shared" si="234"/>
        <v>8.3445534151438391E-2</v>
      </c>
      <c r="CA85" s="491">
        <f t="shared" si="234"/>
        <v>0.21186435364659395</v>
      </c>
      <c r="CB85" s="491">
        <f t="shared" si="234"/>
        <v>9.3553802702637093E-2</v>
      </c>
      <c r="CC85" s="123">
        <f t="shared" si="203"/>
        <v>-7891116.5799999973</v>
      </c>
      <c r="CD85" s="126">
        <f t="shared" si="203"/>
        <v>-563531.98999999883</v>
      </c>
      <c r="CE85" s="127">
        <f t="shared" si="203"/>
        <v>4932765.2499999981</v>
      </c>
      <c r="CF85" s="127">
        <f t="shared" si="203"/>
        <v>360403.79999999853</v>
      </c>
      <c r="CG85" s="127">
        <f t="shared" ref="CG85:CH85" si="284">SUM(CG80:CG84)</f>
        <v>1637762.1799999988</v>
      </c>
      <c r="CH85" s="127">
        <f t="shared" si="284"/>
        <v>150018.38999999932</v>
      </c>
      <c r="CI85" s="127">
        <f t="shared" ref="CI85:CJ85" si="285">SUM(CI80:CI84)</f>
        <v>-1197786.4099999997</v>
      </c>
      <c r="CJ85" s="127">
        <f t="shared" si="285"/>
        <v>-1730050.0899999994</v>
      </c>
      <c r="CK85" s="127">
        <f t="shared" ref="CK85:CL85" si="286">SUM(CK80:CK84)</f>
        <v>-1822805.6799999992</v>
      </c>
      <c r="CL85" s="127">
        <f t="shared" si="286"/>
        <v>-3230009.7699999991</v>
      </c>
      <c r="CM85" s="127">
        <f t="shared" ref="CM85:CN85" si="287">SUM(CM80:CM84)</f>
        <v>2621091.6500000004</v>
      </c>
      <c r="CN85" s="127">
        <f t="shared" si="287"/>
        <v>16119123.620000003</v>
      </c>
      <c r="CO85" s="127">
        <f t="shared" ref="CO85:CP85" si="288">SUM(CO80:CO84)</f>
        <v>16480406.700000003</v>
      </c>
      <c r="CP85" s="127">
        <f t="shared" si="288"/>
        <v>2408506.8500000006</v>
      </c>
      <c r="CQ85" s="127">
        <f t="shared" ref="CQ85:CR85" si="289">SUM(CQ80:CQ84)</f>
        <v>-4689372.7899999982</v>
      </c>
      <c r="CR85" s="127">
        <f t="shared" si="289"/>
        <v>2573245.39</v>
      </c>
      <c r="CS85" s="127">
        <f t="shared" ref="CS85:CT85" si="290">SUM(CS80:CS84)</f>
        <v>-1262822.6099999992</v>
      </c>
      <c r="CT85" s="127">
        <f t="shared" si="290"/>
        <v>2781160.15</v>
      </c>
      <c r="CU85" s="127">
        <f t="shared" ref="CU85:CV85" si="291">SUM(CU80:CU84)</f>
        <v>2156646.2200000007</v>
      </c>
      <c r="CV85" s="332">
        <f t="shared" si="291"/>
        <v>729034.42999999924</v>
      </c>
      <c r="CW85" s="332">
        <f t="shared" ref="CW85:DC85" si="292">SUM(CW80:CW84)</f>
        <v>327925.07999999856</v>
      </c>
      <c r="CX85" s="332">
        <f t="shared" si="292"/>
        <v>12396892.690000001</v>
      </c>
      <c r="CY85" s="127">
        <f t="shared" si="292"/>
        <v>413664.35000000149</v>
      </c>
      <c r="CZ85" s="127">
        <f t="shared" si="292"/>
        <v>11977121.999999998</v>
      </c>
      <c r="DA85" s="127">
        <f t="shared" si="292"/>
        <v>9438624.9099999964</v>
      </c>
      <c r="DB85" s="127">
        <f t="shared" si="292"/>
        <v>6903043.2899999991</v>
      </c>
      <c r="DC85" s="127">
        <f t="shared" si="292"/>
        <v>6451030.1499999994</v>
      </c>
      <c r="DD85" s="127">
        <f t="shared" ref="DD85:DE85" si="293">SUM(DD80:DD84)</f>
        <v>2246032.08</v>
      </c>
      <c r="DE85" s="127">
        <f t="shared" si="293"/>
        <v>2368566.149999999</v>
      </c>
      <c r="DF85" s="127">
        <f t="shared" ref="DF85:DG85" si="294">SUM(DF80:DF84)</f>
        <v>1518744.7500000009</v>
      </c>
      <c r="DG85" s="127">
        <f t="shared" si="294"/>
        <v>3577873.09</v>
      </c>
      <c r="DH85" s="127">
        <f t="shared" ref="DH85" si="295">SUM(DH80:DH84)</f>
        <v>1843657.7200000011</v>
      </c>
      <c r="DI85" s="349"/>
      <c r="DJ85" s="202">
        <f t="shared" si="235"/>
        <v>20471547</v>
      </c>
    </row>
    <row r="86" spans="1:114" s="37" customFormat="1" x14ac:dyDescent="0.2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283"/>
      <c r="AO86" s="283"/>
      <c r="AP86" s="283"/>
      <c r="AQ86" s="283"/>
      <c r="AR86" s="283"/>
      <c r="AS86" s="283"/>
      <c r="AT86" s="283"/>
      <c r="AU86" s="283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195"/>
      <c r="BS86" s="195"/>
      <c r="BT86" s="195"/>
      <c r="BU86" s="195"/>
      <c r="BV86" s="195"/>
      <c r="BW86" s="488"/>
      <c r="BX86" s="488"/>
      <c r="BY86" s="488"/>
      <c r="BZ86" s="488"/>
      <c r="CA86" s="488"/>
      <c r="CB86" s="488"/>
      <c r="CC86" s="44"/>
      <c r="CD86" s="47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327"/>
      <c r="CW86" s="327"/>
      <c r="CX86" s="327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348"/>
      <c r="DJ86" s="46"/>
    </row>
    <row r="87" spans="1:114" s="37" customFormat="1" x14ac:dyDescent="0.2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92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292"/>
      <c r="AO87" s="292"/>
      <c r="AP87" s="292"/>
      <c r="AQ87" s="292"/>
      <c r="AR87" s="292"/>
      <c r="AS87" s="292"/>
      <c r="AT87" s="292"/>
      <c r="AU87" s="2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168"/>
      <c r="BS87" s="168"/>
      <c r="BT87" s="168"/>
      <c r="BU87" s="168"/>
      <c r="BV87" s="168"/>
      <c r="BW87" s="490"/>
      <c r="BX87" s="490"/>
      <c r="BY87" s="490"/>
      <c r="BZ87" s="490"/>
      <c r="CA87" s="490"/>
      <c r="CB87" s="490"/>
      <c r="CC87" s="91"/>
      <c r="CD87" s="93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331"/>
      <c r="CW87" s="331"/>
      <c r="CX87" s="331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348"/>
      <c r="DJ87" s="148"/>
    </row>
    <row r="88" spans="1:114" s="37" customFormat="1" x14ac:dyDescent="0.2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92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292"/>
      <c r="AO88" s="292"/>
      <c r="AP88" s="292"/>
      <c r="AQ88" s="292"/>
      <c r="AR88" s="292"/>
      <c r="AS88" s="292"/>
      <c r="AT88" s="292"/>
      <c r="AU88" s="2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168"/>
      <c r="BS88" s="168"/>
      <c r="BT88" s="168"/>
      <c r="BU88" s="168"/>
      <c r="BV88" s="168"/>
      <c r="BW88" s="490"/>
      <c r="BX88" s="490"/>
      <c r="BY88" s="490"/>
      <c r="BZ88" s="490"/>
      <c r="CA88" s="490"/>
      <c r="CB88" s="490"/>
      <c r="CC88" s="91"/>
      <c r="CD88" s="93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331"/>
      <c r="CW88" s="331"/>
      <c r="CX88" s="331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348"/>
      <c r="DJ88" s="148"/>
    </row>
    <row r="89" spans="1:114" s="37" customFormat="1" x14ac:dyDescent="0.2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92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292"/>
      <c r="AO89" s="292"/>
      <c r="AP89" s="292"/>
      <c r="AQ89" s="292"/>
      <c r="AR89" s="292"/>
      <c r="AS89" s="292"/>
      <c r="AT89" s="292"/>
      <c r="AU89" s="2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168"/>
      <c r="BS89" s="168"/>
      <c r="BT89" s="168"/>
      <c r="BU89" s="168"/>
      <c r="BV89" s="168"/>
      <c r="BW89" s="490"/>
      <c r="BX89" s="490"/>
      <c r="BY89" s="490"/>
      <c r="BZ89" s="490"/>
      <c r="CA89" s="490"/>
      <c r="CB89" s="490"/>
      <c r="CC89" s="91"/>
      <c r="CD89" s="93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331"/>
      <c r="CW89" s="331"/>
      <c r="CX89" s="331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348"/>
      <c r="DJ89" s="148"/>
    </row>
    <row r="90" spans="1:114" s="37" customFormat="1" x14ac:dyDescent="0.2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92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292"/>
      <c r="AO90" s="292"/>
      <c r="AP90" s="292"/>
      <c r="AQ90" s="292"/>
      <c r="AR90" s="292"/>
      <c r="AS90" s="292"/>
      <c r="AT90" s="292"/>
      <c r="AU90" s="2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168"/>
      <c r="BS90" s="168"/>
      <c r="BT90" s="168"/>
      <c r="BU90" s="168"/>
      <c r="BV90" s="168"/>
      <c r="BW90" s="490"/>
      <c r="BX90" s="490"/>
      <c r="BY90" s="490"/>
      <c r="BZ90" s="490"/>
      <c r="CA90" s="490"/>
      <c r="CB90" s="490"/>
      <c r="CC90" s="91"/>
      <c r="CD90" s="93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331"/>
      <c r="CW90" s="331"/>
      <c r="CX90" s="331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348"/>
      <c r="DJ90" s="148"/>
    </row>
    <row r="91" spans="1:114" s="37" customFormat="1" x14ac:dyDescent="0.2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92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292"/>
      <c r="AO91" s="292"/>
      <c r="AP91" s="292"/>
      <c r="AQ91" s="292"/>
      <c r="AR91" s="292"/>
      <c r="AS91" s="292"/>
      <c r="AT91" s="292"/>
      <c r="AU91" s="2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168"/>
      <c r="BS91" s="168"/>
      <c r="BT91" s="168"/>
      <c r="BU91" s="168"/>
      <c r="BV91" s="168"/>
      <c r="BW91" s="490"/>
      <c r="BX91" s="490"/>
      <c r="BY91" s="490"/>
      <c r="BZ91" s="490"/>
      <c r="CA91" s="490"/>
      <c r="CB91" s="490"/>
      <c r="CC91" s="91"/>
      <c r="CD91" s="93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331"/>
      <c r="CW91" s="331"/>
      <c r="CX91" s="331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348"/>
      <c r="DJ91" s="148"/>
    </row>
    <row r="92" spans="1:114" s="122" customFormat="1" x14ac:dyDescent="0.2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63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293"/>
      <c r="AO92" s="293"/>
      <c r="AP92" s="293"/>
      <c r="AQ92" s="293"/>
      <c r="AR92" s="293"/>
      <c r="AS92" s="293"/>
      <c r="AT92" s="293"/>
      <c r="AU92" s="293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197"/>
      <c r="BS92" s="197"/>
      <c r="BT92" s="197"/>
      <c r="BU92" s="197"/>
      <c r="BV92" s="197"/>
      <c r="BW92" s="491"/>
      <c r="BX92" s="491"/>
      <c r="BY92" s="491"/>
      <c r="BZ92" s="491"/>
      <c r="CA92" s="491"/>
      <c r="CB92" s="491"/>
      <c r="CC92" s="123"/>
      <c r="CD92" s="126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127"/>
      <c r="CV92" s="332"/>
      <c r="CW92" s="332"/>
      <c r="CX92" s="332"/>
      <c r="CY92" s="127"/>
      <c r="CZ92" s="127"/>
      <c r="DA92" s="127"/>
      <c r="DB92" s="127"/>
      <c r="DC92" s="127"/>
      <c r="DD92" s="127"/>
      <c r="DE92" s="127"/>
      <c r="DF92" s="127"/>
      <c r="DG92" s="127"/>
      <c r="DH92" s="127"/>
      <c r="DI92" s="349"/>
      <c r="DJ92" s="202"/>
    </row>
    <row r="93" spans="1:114" s="37" customFormat="1" x14ac:dyDescent="0.2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283"/>
      <c r="AO93" s="283"/>
      <c r="AP93" s="283"/>
      <c r="AQ93" s="283"/>
      <c r="AR93" s="283"/>
      <c r="AS93" s="283"/>
      <c r="AT93" s="283"/>
      <c r="AU93" s="283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195"/>
      <c r="BS93" s="195"/>
      <c r="BT93" s="195"/>
      <c r="BU93" s="195"/>
      <c r="BV93" s="195"/>
      <c r="BW93" s="488"/>
      <c r="BX93" s="488"/>
      <c r="BY93" s="488"/>
      <c r="BZ93" s="488"/>
      <c r="CA93" s="488"/>
      <c r="CB93" s="488"/>
      <c r="CC93" s="44"/>
      <c r="CD93" s="47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327"/>
      <c r="CW93" s="327"/>
      <c r="CX93" s="327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348"/>
      <c r="DJ93" s="46"/>
    </row>
    <row r="94" spans="1:114" s="37" customFormat="1" x14ac:dyDescent="0.25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58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25">
        <v>8203395</v>
      </c>
      <c r="V94" s="225">
        <v>11511500</v>
      </c>
      <c r="W94" s="225">
        <v>17281466.420000002</v>
      </c>
      <c r="X94" s="258">
        <v>30108772.690000001</v>
      </c>
      <c r="Y94" s="292">
        <v>43429289.68</v>
      </c>
      <c r="Z94" s="225">
        <v>43344564</v>
      </c>
      <c r="AA94" s="225">
        <v>42093415.75</v>
      </c>
      <c r="AB94" s="225">
        <v>26949852.600000001</v>
      </c>
      <c r="AC94" s="225">
        <v>18958630.620000001</v>
      </c>
      <c r="AD94" s="225">
        <v>13598418.77</v>
      </c>
      <c r="AE94" s="225">
        <v>10324253</v>
      </c>
      <c r="AF94" s="225">
        <v>9852685.3699999992</v>
      </c>
      <c r="AG94" s="225">
        <v>10209079.060000001</v>
      </c>
      <c r="AH94" s="225">
        <v>11214875.68</v>
      </c>
      <c r="AI94" s="92">
        <v>16754977.01</v>
      </c>
      <c r="AJ94" s="367">
        <v>37185722.920000002</v>
      </c>
      <c r="AK94" s="91">
        <v>41830097.039999999</v>
      </c>
      <c r="AL94" s="92">
        <v>48516007.439999998</v>
      </c>
      <c r="AM94" s="92">
        <v>47532071.549999997</v>
      </c>
      <c r="AN94" s="292">
        <v>30687760.440000001</v>
      </c>
      <c r="AO94" s="292">
        <v>20272653.440000001</v>
      </c>
      <c r="AP94" s="292">
        <v>14283216.939999999</v>
      </c>
      <c r="AQ94" s="292">
        <v>10307238.449999999</v>
      </c>
      <c r="AR94" s="292">
        <v>11207125.91</v>
      </c>
      <c r="AS94" s="292">
        <v>11946361.810000001</v>
      </c>
      <c r="AT94" s="292">
        <v>12759991.91</v>
      </c>
      <c r="AU94" s="292"/>
      <c r="AV94" s="367"/>
      <c r="AW94" s="406">
        <f t="shared" ref="AW94:BF99" si="296">IF(ISERROR((O94-C94)/C94)=TRUE,0,(O94-C94)/C94)</f>
        <v>-8.6753079838778099E-2</v>
      </c>
      <c r="AX94" s="190">
        <f t="shared" si="296"/>
        <v>6.0731966270803565E-2</v>
      </c>
      <c r="AY94" s="191">
        <f t="shared" si="296"/>
        <v>0.28234699849201017</v>
      </c>
      <c r="AZ94" s="191">
        <f t="shared" si="296"/>
        <v>-1.7254855489044938E-3</v>
      </c>
      <c r="BA94" s="191">
        <f t="shared" si="296"/>
        <v>7.4789091019758863E-2</v>
      </c>
      <c r="BB94" s="191">
        <f t="shared" si="296"/>
        <v>-1.4238692368406039E-2</v>
      </c>
      <c r="BC94" s="191">
        <f t="shared" si="296"/>
        <v>-0.16089415109930222</v>
      </c>
      <c r="BD94" s="191">
        <f t="shared" si="296"/>
        <v>-0.12132595230340641</v>
      </c>
      <c r="BE94" s="191">
        <f t="shared" si="296"/>
        <v>-2.0593258184896403E-2</v>
      </c>
      <c r="BF94" s="191">
        <f t="shared" si="296"/>
        <v>-4.5513637156866987E-2</v>
      </c>
      <c r="BG94" s="191">
        <f t="shared" ref="BG94:BP99" si="297">IF(ISERROR((Y94-M94)/M94)=TRUE,0,(Y94-M94)/M94)</f>
        <v>5.3168792163618993E-2</v>
      </c>
      <c r="BH94" s="191">
        <f t="shared" si="297"/>
        <v>0.34207104507420349</v>
      </c>
      <c r="BI94" s="191">
        <f t="shared" si="297"/>
        <v>0.3165072082699078</v>
      </c>
      <c r="BJ94" s="191">
        <f t="shared" si="297"/>
        <v>1.3188533780033461E-3</v>
      </c>
      <c r="BK94" s="191">
        <f t="shared" si="297"/>
        <v>-0.18926967558862726</v>
      </c>
      <c r="BL94" s="191">
        <f t="shared" si="297"/>
        <v>0.16784198811227397</v>
      </c>
      <c r="BM94" s="191">
        <f t="shared" si="297"/>
        <v>-6.4776482042732106E-2</v>
      </c>
      <c r="BN94" s="191">
        <f t="shared" si="297"/>
        <v>6.6132182124560041E-2</v>
      </c>
      <c r="BO94" s="191">
        <f t="shared" si="297"/>
        <v>0.24449439043225402</v>
      </c>
      <c r="BP94" s="314">
        <f t="shared" si="297"/>
        <v>-2.5767651478955853E-2</v>
      </c>
      <c r="BQ94" s="314">
        <f t="shared" ref="BQ94:BR99" si="298">IF(ISERROR((AI94-W94)/W94)=TRUE,0,(AI94-W94)/W94)</f>
        <v>-3.0465551776942431E-2</v>
      </c>
      <c r="BR94" s="168">
        <f t="shared" si="298"/>
        <v>0.23504612103802097</v>
      </c>
      <c r="BS94" s="168">
        <f t="shared" ref="BS94:BS99" si="299">IF(ISERROR((AK94-Y94)/Y94)=TRUE,0,(AK94-Y94)/Y94)</f>
        <v>-3.6822905734432462E-2</v>
      </c>
      <c r="BT94" s="168">
        <f t="shared" ref="BT94:BT99" si="300">IF(ISERROR((AL94-Z94)/Z94)=TRUE,0,(AL94-Z94)/Z94)</f>
        <v>0.11931008095963308</v>
      </c>
      <c r="BU94" s="168">
        <f t="shared" ref="BU94:BU99" si="301">IF(ISERROR((AM94-AA94)/AA94)=TRUE,0,(AM94-AA94)/AA94)</f>
        <v>0.12920443026769565</v>
      </c>
      <c r="BV94" s="168">
        <f t="shared" ref="BV94:CB99" si="302">IF(ISERROR((AN94-AB94)/AB94)=TRUE,0,(AN94-AB94)/AB94)</f>
        <v>0.13869863763188076</v>
      </c>
      <c r="BW94" s="490">
        <f t="shared" si="302"/>
        <v>6.9310006948170619E-2</v>
      </c>
      <c r="BX94" s="490">
        <f t="shared" si="302"/>
        <v>5.0358661663719301E-2</v>
      </c>
      <c r="BY94" s="490">
        <f t="shared" si="302"/>
        <v>-1.6480175369589204E-3</v>
      </c>
      <c r="BZ94" s="490">
        <f t="shared" si="302"/>
        <v>0.137469176081079</v>
      </c>
      <c r="CA94" s="490">
        <f t="shared" si="302"/>
        <v>0.17017036892258133</v>
      </c>
      <c r="CB94" s="490">
        <f t="shared" si="302"/>
        <v>0.13777381703441233</v>
      </c>
      <c r="CC94" s="91">
        <f>O94-C94</f>
        <v>-3037299.4599999972</v>
      </c>
      <c r="CD94" s="61">
        <f>P94-D94</f>
        <v>1540975.3300000019</v>
      </c>
      <c r="CE94" s="62">
        <f>Q94-E94</f>
        <v>5148825.379999999</v>
      </c>
      <c r="CF94" s="62">
        <f>R94-F94</f>
        <v>-20126.38000000082</v>
      </c>
      <c r="CG94" s="62">
        <f>S94-G94</f>
        <v>768171.55999999866</v>
      </c>
      <c r="CH94" s="62">
        <f>T94-H94</f>
        <v>-133487.90000000037</v>
      </c>
      <c r="CI94" s="62">
        <f>U94-I94</f>
        <v>-1572958.0199999996</v>
      </c>
      <c r="CJ94" s="62">
        <f>V94-J94</f>
        <v>-1589490.0999999996</v>
      </c>
      <c r="CK94" s="62">
        <f>W94-K94</f>
        <v>-363364.55999999866</v>
      </c>
      <c r="CL94" s="62">
        <f>X94-L94</f>
        <v>-1435703.8599999994</v>
      </c>
      <c r="CM94" s="62">
        <f>Y94-M94</f>
        <v>2192509.7800000012</v>
      </c>
      <c r="CN94" s="62">
        <f>Z94-N94</f>
        <v>11047790.920000002</v>
      </c>
      <c r="CO94" s="62">
        <f>AA94-O94</f>
        <v>10119860.66</v>
      </c>
      <c r="CP94" s="62">
        <f>AB94-P94</f>
        <v>35496.089999999851</v>
      </c>
      <c r="CQ94" s="62">
        <f>AC94-Q94</f>
        <v>-4426001.7899999991</v>
      </c>
      <c r="CR94" s="62">
        <f>AD94-R94</f>
        <v>1954361.6899999995</v>
      </c>
      <c r="CS94" s="62">
        <f>AE94-S94</f>
        <v>-715089.78999999911</v>
      </c>
      <c r="CT94" s="62">
        <f>AF94-T94</f>
        <v>611162.09999999963</v>
      </c>
      <c r="CU94" s="62">
        <f>AG94-U94</f>
        <v>2005684.0600000005</v>
      </c>
      <c r="CV94" s="333">
        <f>AH94-V94</f>
        <v>-296624.3200000003</v>
      </c>
      <c r="CW94" s="333">
        <f>AI94-W94</f>
        <v>-526489.41000000201</v>
      </c>
      <c r="CX94" s="331">
        <f>AJ94-X94</f>
        <v>7076950.2300000004</v>
      </c>
      <c r="CY94" s="94">
        <f>AK94-Y94</f>
        <v>-1599192.6400000006</v>
      </c>
      <c r="CZ94" s="94">
        <f>AL94-Z94</f>
        <v>5171443.4399999976</v>
      </c>
      <c r="DA94" s="94">
        <f>AM94-AA94</f>
        <v>5438655.799999997</v>
      </c>
      <c r="DB94" s="94">
        <f>AN94-AB94</f>
        <v>3737907.84</v>
      </c>
      <c r="DC94" s="94">
        <f>AO94-AC94</f>
        <v>1314022.8200000003</v>
      </c>
      <c r="DD94" s="94">
        <f>AP94-AD94</f>
        <v>684798.16999999993</v>
      </c>
      <c r="DE94" s="94">
        <f>AQ94-AE94</f>
        <v>-17014.550000000745</v>
      </c>
      <c r="DF94" s="94">
        <f>AR94-AF94</f>
        <v>1354440.540000001</v>
      </c>
      <c r="DG94" s="94">
        <f>AS94-AG94</f>
        <v>1737282.75</v>
      </c>
      <c r="DH94" s="94">
        <f>AT94-AH94</f>
        <v>1545116.2300000004</v>
      </c>
      <c r="DI94" s="348"/>
      <c r="DJ94" s="60">
        <f>IF(ISERROR(GETPIVOTDATA("VALUE",'CSS WK pvt'!$J$2,"DT_FILE",DJ$8,"COMMODITY",DJ$6,"TRIM_CAT",TRIM(B94),"TRIM_LINE",A93))=TRUE,0,GETPIVOTDATA("VALUE",'CSS WK pvt'!$J$2,"DT_FILE",DJ$8,"COMMODITY",DJ$6,"TRIM_CAT",TRIM(B94),"TRIM_LINE",A93))</f>
        <v>11952267</v>
      </c>
    </row>
    <row r="95" spans="1:114" s="37" customFormat="1" x14ac:dyDescent="0.25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58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25">
        <v>435257</v>
      </c>
      <c r="V95" s="225">
        <v>488968</v>
      </c>
      <c r="W95" s="225">
        <v>797031.14</v>
      </c>
      <c r="X95" s="258">
        <v>1338737.3999999999</v>
      </c>
      <c r="Y95" s="292">
        <v>2062098.12</v>
      </c>
      <c r="Z95" s="225">
        <v>2075631</v>
      </c>
      <c r="AA95" s="225">
        <v>1979760.57</v>
      </c>
      <c r="AB95" s="225">
        <v>1436681.46</v>
      </c>
      <c r="AC95" s="225">
        <v>906395.6</v>
      </c>
      <c r="AD95" s="225">
        <v>638220.72</v>
      </c>
      <c r="AE95" s="225">
        <v>646780</v>
      </c>
      <c r="AF95" s="225">
        <v>573307.09</v>
      </c>
      <c r="AG95" s="225">
        <v>559899.41</v>
      </c>
      <c r="AH95" s="225">
        <v>621430.98</v>
      </c>
      <c r="AI95" s="92">
        <v>1032667.95</v>
      </c>
      <c r="AJ95" s="367">
        <v>2177727.7400000002</v>
      </c>
      <c r="AK95" s="91">
        <v>2702754.66</v>
      </c>
      <c r="AL95" s="92">
        <v>3114901.82</v>
      </c>
      <c r="AM95" s="92">
        <v>3176283.08</v>
      </c>
      <c r="AN95" s="292">
        <v>2272922.41</v>
      </c>
      <c r="AO95" s="292">
        <v>1376404.77</v>
      </c>
      <c r="AP95" s="292">
        <v>1045603.24</v>
      </c>
      <c r="AQ95" s="292">
        <v>715651.47</v>
      </c>
      <c r="AR95" s="292">
        <v>656695.17000000004</v>
      </c>
      <c r="AS95" s="292">
        <v>764336.33</v>
      </c>
      <c r="AT95" s="292">
        <v>755230.51</v>
      </c>
      <c r="AU95" s="292"/>
      <c r="AV95" s="367"/>
      <c r="AW95" s="406">
        <f t="shared" si="296"/>
        <v>-0.64384908388899154</v>
      </c>
      <c r="AX95" s="190">
        <f t="shared" si="296"/>
        <v>-0.34510652073986897</v>
      </c>
      <c r="AY95" s="191">
        <f t="shared" si="296"/>
        <v>-0.22212837014041048</v>
      </c>
      <c r="AZ95" s="191">
        <f t="shared" si="296"/>
        <v>-0.3272808874669465</v>
      </c>
      <c r="BA95" s="191">
        <f t="shared" si="296"/>
        <v>-0.15030228468121171</v>
      </c>
      <c r="BB95" s="191">
        <f t="shared" si="296"/>
        <v>-0.19919111736274542</v>
      </c>
      <c r="BC95" s="191">
        <f t="shared" si="296"/>
        <v>-0.1954352400758603</v>
      </c>
      <c r="BD95" s="191">
        <f t="shared" si="296"/>
        <v>-0.36272888539292181</v>
      </c>
      <c r="BE95" s="191">
        <f t="shared" si="296"/>
        <v>-0.31839947635969074</v>
      </c>
      <c r="BF95" s="191">
        <f t="shared" si="296"/>
        <v>-0.32765995029925177</v>
      </c>
      <c r="BG95" s="191">
        <f t="shared" si="297"/>
        <v>-0.1360647768755269</v>
      </c>
      <c r="BH95" s="191">
        <f t="shared" si="297"/>
        <v>8.2274396021198279E-2</v>
      </c>
      <c r="BI95" s="191">
        <f t="shared" si="297"/>
        <v>0.45690652463318654</v>
      </c>
      <c r="BJ95" s="191">
        <f t="shared" si="297"/>
        <v>0.10724042000212668</v>
      </c>
      <c r="BK95" s="191">
        <f t="shared" si="297"/>
        <v>-7.4485378084565138E-2</v>
      </c>
      <c r="BL95" s="191">
        <f t="shared" si="297"/>
        <v>0.15235389802378255</v>
      </c>
      <c r="BM95" s="191">
        <f t="shared" si="297"/>
        <v>0.29690859204649217</v>
      </c>
      <c r="BN95" s="191">
        <f t="shared" si="297"/>
        <v>0.42161006048078781</v>
      </c>
      <c r="BO95" s="191">
        <f t="shared" si="297"/>
        <v>0.28636509005024624</v>
      </c>
      <c r="BP95" s="314">
        <f t="shared" si="297"/>
        <v>0.27090316748744292</v>
      </c>
      <c r="BQ95" s="314">
        <f t="shared" si="298"/>
        <v>0.29564316646398525</v>
      </c>
      <c r="BR95" s="168">
        <f t="shared" si="298"/>
        <v>0.62670269763136544</v>
      </c>
      <c r="BS95" s="168">
        <f t="shared" si="299"/>
        <v>0.31068188937585567</v>
      </c>
      <c r="BT95" s="168">
        <f t="shared" si="300"/>
        <v>0.50070114582023484</v>
      </c>
      <c r="BU95" s="168">
        <f t="shared" si="301"/>
        <v>0.60437738185683731</v>
      </c>
      <c r="BV95" s="168">
        <f t="shared" si="302"/>
        <v>0.58206427331497701</v>
      </c>
      <c r="BW95" s="490">
        <f t="shared" si="302"/>
        <v>0.51854749736207906</v>
      </c>
      <c r="BX95" s="490">
        <f t="shared" si="302"/>
        <v>0.6383097684449982</v>
      </c>
      <c r="BY95" s="490">
        <f t="shared" si="302"/>
        <v>0.10648361111970063</v>
      </c>
      <c r="BZ95" s="490">
        <f t="shared" si="302"/>
        <v>0.14545098334646459</v>
      </c>
      <c r="CA95" s="490">
        <f t="shared" si="302"/>
        <v>0.36513151531986776</v>
      </c>
      <c r="CB95" s="490">
        <f t="shared" si="302"/>
        <v>0.21530875399871444</v>
      </c>
      <c r="CC95" s="91">
        <f>O95-C95</f>
        <v>-2456580.4900000002</v>
      </c>
      <c r="CD95" s="61">
        <f>P95-D95</f>
        <v>-683755.85000000009</v>
      </c>
      <c r="CE95" s="62">
        <f>Q95-E95</f>
        <v>-279660.15999999992</v>
      </c>
      <c r="CF95" s="62">
        <f>R95-F95</f>
        <v>-269446.09999999998</v>
      </c>
      <c r="CG95" s="62">
        <f>S95-G95</f>
        <v>-88216.199999999953</v>
      </c>
      <c r="CH95" s="62">
        <f>T95-H95</f>
        <v>-100310.84999999998</v>
      </c>
      <c r="CI95" s="62">
        <f>U95-I95</f>
        <v>-105727.42000000004</v>
      </c>
      <c r="CJ95" s="62">
        <f>V95-J95</f>
        <v>-278316.11</v>
      </c>
      <c r="CK95" s="62">
        <f>W95-K95</f>
        <v>-372321.16000000003</v>
      </c>
      <c r="CL95" s="62">
        <f>X95-L95</f>
        <v>-652423.77</v>
      </c>
      <c r="CM95" s="62">
        <f>Y95-M95</f>
        <v>-324768.46999999974</v>
      </c>
      <c r="CN95" s="62">
        <f>Z95-N95</f>
        <v>157789.27000000002</v>
      </c>
      <c r="CO95" s="62">
        <f>AA95-O95</f>
        <v>620880.96</v>
      </c>
      <c r="CP95" s="62">
        <f>AB95-P95</f>
        <v>139148.03000000003</v>
      </c>
      <c r="CQ95" s="62">
        <f>AC95-Q95</f>
        <v>-72946.680000000051</v>
      </c>
      <c r="CR95" s="62">
        <f>AD95-R95</f>
        <v>84379.819999999949</v>
      </c>
      <c r="CS95" s="62">
        <f>AE95-S95</f>
        <v>148070.99</v>
      </c>
      <c r="CT95" s="62">
        <f>AF95-T95</f>
        <v>170026.95999999996</v>
      </c>
      <c r="CU95" s="62">
        <f>AG95-U95</f>
        <v>124642.41000000003</v>
      </c>
      <c r="CV95" s="333">
        <f>AH95-V95</f>
        <v>132462.97999999998</v>
      </c>
      <c r="CW95" s="333">
        <f>AI95-W95</f>
        <v>235636.80999999994</v>
      </c>
      <c r="CX95" s="331">
        <f>AJ95-X95</f>
        <v>838990.34000000032</v>
      </c>
      <c r="CY95" s="94">
        <f>AK95-Y95</f>
        <v>640656.54</v>
      </c>
      <c r="CZ95" s="94">
        <f>AL95-Z95</f>
        <v>1039270.8199999998</v>
      </c>
      <c r="DA95" s="94">
        <f>AM95-AA95</f>
        <v>1196522.51</v>
      </c>
      <c r="DB95" s="94">
        <f>AN95-AB95</f>
        <v>836240.95000000019</v>
      </c>
      <c r="DC95" s="94">
        <f>AO95-AC95</f>
        <v>470009.17000000004</v>
      </c>
      <c r="DD95" s="94">
        <f>AP95-AD95</f>
        <v>407382.52</v>
      </c>
      <c r="DE95" s="94">
        <f>AQ95-AE95</f>
        <v>68871.469999999972</v>
      </c>
      <c r="DF95" s="94">
        <f>AR95-AF95</f>
        <v>83388.080000000075</v>
      </c>
      <c r="DG95" s="94">
        <f>AS95-AG95</f>
        <v>204436.91999999993</v>
      </c>
      <c r="DH95" s="94">
        <f>AT95-AH95</f>
        <v>133799.53000000003</v>
      </c>
      <c r="DI95" s="348"/>
      <c r="DJ95" s="60">
        <f>IF(ISERROR(GETPIVOTDATA("VALUE",'CSS WK pvt'!$J$2,"DT_FILE",DJ$8,"COMMODITY",DJ$6,"TRIM_CAT",TRIM(B95),"TRIM_LINE",A93))=TRUE,0,GETPIVOTDATA("VALUE",'CSS WK pvt'!$J$2,"DT_FILE",DJ$8,"COMMODITY",DJ$6,"TRIM_CAT",TRIM(B95),"TRIM_LINE",A93))</f>
        <v>764336</v>
      </c>
    </row>
    <row r="96" spans="1:114" s="37" customFormat="1" x14ac:dyDescent="0.25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58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25">
        <v>850492</v>
      </c>
      <c r="V96" s="225">
        <v>1194619</v>
      </c>
      <c r="W96" s="225">
        <v>1981921.07</v>
      </c>
      <c r="X96" s="258">
        <v>3949790.67</v>
      </c>
      <c r="Y96" s="292">
        <v>6021968.3499999996</v>
      </c>
      <c r="Z96" s="225">
        <v>6402171</v>
      </c>
      <c r="AA96" s="225">
        <v>6075236.54</v>
      </c>
      <c r="AB96" s="225">
        <v>3499885.42</v>
      </c>
      <c r="AC96" s="225">
        <v>2110675.56</v>
      </c>
      <c r="AD96" s="225">
        <v>1598031.15</v>
      </c>
      <c r="AE96" s="225">
        <v>1145963</v>
      </c>
      <c r="AF96" s="225">
        <v>1249042.9099999999</v>
      </c>
      <c r="AG96" s="225">
        <v>1063297.5</v>
      </c>
      <c r="AH96" s="225">
        <v>1105885</v>
      </c>
      <c r="AI96" s="92">
        <v>1959758.72</v>
      </c>
      <c r="AJ96" s="367">
        <v>4983111.49</v>
      </c>
      <c r="AK96" s="91">
        <v>5991507.4500000002</v>
      </c>
      <c r="AL96" s="92">
        <v>7593215.8499999996</v>
      </c>
      <c r="AM96" s="92">
        <v>6720553.6900000004</v>
      </c>
      <c r="AN96" s="292">
        <v>4001266.42</v>
      </c>
      <c r="AO96" s="292">
        <v>2394891.19</v>
      </c>
      <c r="AP96" s="292">
        <v>1650321.55</v>
      </c>
      <c r="AQ96" s="292">
        <v>1049964.26</v>
      </c>
      <c r="AR96" s="292">
        <v>1927474.97</v>
      </c>
      <c r="AS96" s="292">
        <v>1472751.88</v>
      </c>
      <c r="AT96" s="292">
        <v>1544355.36</v>
      </c>
      <c r="AU96" s="292"/>
      <c r="AV96" s="367"/>
      <c r="AW96" s="406">
        <f t="shared" si="296"/>
        <v>-0.17384794336718595</v>
      </c>
      <c r="AX96" s="190">
        <f t="shared" si="296"/>
        <v>-4.9664245153016685E-2</v>
      </c>
      <c r="AY96" s="191">
        <f t="shared" si="296"/>
        <v>0.22371019482116505</v>
      </c>
      <c r="AZ96" s="191">
        <f t="shared" si="296"/>
        <v>-2.0029573684322115E-2</v>
      </c>
      <c r="BA96" s="191">
        <f t="shared" si="296"/>
        <v>-6.0818655600375728E-4</v>
      </c>
      <c r="BB96" s="191">
        <f t="shared" si="296"/>
        <v>7.2119987956411433E-2</v>
      </c>
      <c r="BC96" s="191">
        <f t="shared" si="296"/>
        <v>-0.21352471319089497</v>
      </c>
      <c r="BD96" s="191">
        <f t="shared" si="296"/>
        <v>-0.16353396001610276</v>
      </c>
      <c r="BE96" s="191">
        <f t="shared" si="296"/>
        <v>-0.32985269917223542</v>
      </c>
      <c r="BF96" s="191">
        <f t="shared" si="296"/>
        <v>-0.13386203895313481</v>
      </c>
      <c r="BG96" s="191">
        <f t="shared" si="297"/>
        <v>9.5416546982563424E-2</v>
      </c>
      <c r="BH96" s="191">
        <f t="shared" si="297"/>
        <v>0.26280953604579338</v>
      </c>
      <c r="BI96" s="191">
        <f t="shared" si="297"/>
        <v>0.43085145854199847</v>
      </c>
      <c r="BJ96" s="191">
        <f t="shared" si="297"/>
        <v>8.5700940461840694E-2</v>
      </c>
      <c r="BK96" s="191">
        <f t="shared" si="297"/>
        <v>-0.16365382150278965</v>
      </c>
      <c r="BL96" s="191">
        <f t="shared" si="297"/>
        <v>0.33827679067784278</v>
      </c>
      <c r="BM96" s="191">
        <f t="shared" si="297"/>
        <v>-1.6717289628409321E-2</v>
      </c>
      <c r="BN96" s="191">
        <f t="shared" si="297"/>
        <v>0.13622703041093137</v>
      </c>
      <c r="BO96" s="191">
        <f t="shared" si="297"/>
        <v>0.25021458167742905</v>
      </c>
      <c r="BP96" s="314">
        <f t="shared" si="297"/>
        <v>-7.4278075269186242E-2</v>
      </c>
      <c r="BQ96" s="314">
        <f t="shared" si="298"/>
        <v>-1.1182256617313268E-2</v>
      </c>
      <c r="BR96" s="168">
        <f t="shared" si="298"/>
        <v>0.26161407181611485</v>
      </c>
      <c r="BS96" s="168">
        <f t="shared" si="299"/>
        <v>-5.0582962628821261E-3</v>
      </c>
      <c r="BT96" s="168">
        <f t="shared" si="300"/>
        <v>0.18603765035329417</v>
      </c>
      <c r="BU96" s="168">
        <f t="shared" si="301"/>
        <v>0.10622090938371929</v>
      </c>
      <c r="BV96" s="168">
        <f t="shared" si="302"/>
        <v>0.14325640409108023</v>
      </c>
      <c r="BW96" s="490">
        <f t="shared" si="302"/>
        <v>0.13465623774029956</v>
      </c>
      <c r="BX96" s="490">
        <f t="shared" si="302"/>
        <v>3.2721765154577961E-2</v>
      </c>
      <c r="BY96" s="490">
        <f t="shared" si="302"/>
        <v>-8.3771238687461974E-2</v>
      </c>
      <c r="BZ96" s="490">
        <f t="shared" si="302"/>
        <v>0.54316153157620506</v>
      </c>
      <c r="CA96" s="490">
        <f t="shared" si="302"/>
        <v>0.38507979187386399</v>
      </c>
      <c r="CB96" s="490">
        <f t="shared" si="302"/>
        <v>0.39648820627822973</v>
      </c>
      <c r="CC96" s="91">
        <f>O96-C96</f>
        <v>-893466.37000000011</v>
      </c>
      <c r="CD96" s="61">
        <f>P96-D96</f>
        <v>-168465.27000000002</v>
      </c>
      <c r="CE96" s="62">
        <f>Q96-E96</f>
        <v>461362.83000000007</v>
      </c>
      <c r="CF96" s="62">
        <f>R96-F96</f>
        <v>-24406.080000000075</v>
      </c>
      <c r="CG96" s="62">
        <f>S96-G96</f>
        <v>-709.23999999999069</v>
      </c>
      <c r="CH96" s="62">
        <f>T96-H96</f>
        <v>73947.669999999925</v>
      </c>
      <c r="CI96" s="62">
        <f>U96-I96</f>
        <v>-230904.97999999998</v>
      </c>
      <c r="CJ96" s="62">
        <f>V96-J96</f>
        <v>-233554.93999999994</v>
      </c>
      <c r="CK96" s="62">
        <f>W96-K96</f>
        <v>-975519.88000000012</v>
      </c>
      <c r="CL96" s="62">
        <f>X96-L96</f>
        <v>-610442.04999999981</v>
      </c>
      <c r="CM96" s="62">
        <f>Y96-M96</f>
        <v>524545.13999999966</v>
      </c>
      <c r="CN96" s="62">
        <f>Z96-N96</f>
        <v>1332387.46</v>
      </c>
      <c r="CO96" s="62">
        <f>AA96-O96</f>
        <v>1829347.4900000002</v>
      </c>
      <c r="CP96" s="62">
        <f>AB96-P96</f>
        <v>276267.12000000011</v>
      </c>
      <c r="CQ96" s="62">
        <f>AC96-Q96</f>
        <v>-413010.93999999994</v>
      </c>
      <c r="CR96" s="62">
        <f>AD96-R96</f>
        <v>403935.01</v>
      </c>
      <c r="CS96" s="62">
        <f>AE96-S96</f>
        <v>-19483.100000000093</v>
      </c>
      <c r="CT96" s="62">
        <f>AF96-T96</f>
        <v>149753</v>
      </c>
      <c r="CU96" s="62">
        <f>AG96-U96</f>
        <v>212805.5</v>
      </c>
      <c r="CV96" s="333">
        <f>AH96-V96</f>
        <v>-88734</v>
      </c>
      <c r="CW96" s="333">
        <f>AI96-W96</f>
        <v>-22162.350000000093</v>
      </c>
      <c r="CX96" s="331">
        <f>AJ96-X96</f>
        <v>1033320.8200000003</v>
      </c>
      <c r="CY96" s="94">
        <f>AK96-Y96</f>
        <v>-30460.899999999441</v>
      </c>
      <c r="CZ96" s="94">
        <f>AL96-Z96</f>
        <v>1191044.8499999996</v>
      </c>
      <c r="DA96" s="94">
        <f>AM96-AA96</f>
        <v>645317.15000000037</v>
      </c>
      <c r="DB96" s="94">
        <f>AN96-AB96</f>
        <v>501381</v>
      </c>
      <c r="DC96" s="94">
        <f>AO96-AC96</f>
        <v>284215.62999999989</v>
      </c>
      <c r="DD96" s="94">
        <f>AP96-AD96</f>
        <v>52290.40000000014</v>
      </c>
      <c r="DE96" s="94">
        <f>AQ96-AE96</f>
        <v>-95998.739999999991</v>
      </c>
      <c r="DF96" s="94">
        <f>AR96-AF96</f>
        <v>678432.06</v>
      </c>
      <c r="DG96" s="94">
        <f>AS96-AG96</f>
        <v>409454.37999999989</v>
      </c>
      <c r="DH96" s="94">
        <f>AT96-AH96</f>
        <v>438470.3600000001</v>
      </c>
      <c r="DI96" s="348"/>
      <c r="DJ96" s="60">
        <f>IF(ISERROR(GETPIVOTDATA("VALUE",'CSS WK pvt'!$J$2,"DT_FILE",DJ$8,"COMMODITY",DJ$6,"TRIM_CAT",TRIM(B96),"TRIM_LINE",A93))=TRUE,0,GETPIVOTDATA("VALUE",'CSS WK pvt'!$J$2,"DT_FILE",DJ$8,"COMMODITY",DJ$6,"TRIM_CAT",TRIM(B96),"TRIM_LINE",A93))</f>
        <v>1472957</v>
      </c>
    </row>
    <row r="97" spans="1:114" s="37" customFormat="1" x14ac:dyDescent="0.25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58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25">
        <v>2833917</v>
      </c>
      <c r="V97" s="225">
        <v>2417620</v>
      </c>
      <c r="W97" s="225">
        <v>3198463.32</v>
      </c>
      <c r="X97" s="258">
        <v>5403119.54</v>
      </c>
      <c r="Y97" s="292">
        <v>7393447.8099999996</v>
      </c>
      <c r="Z97" s="225">
        <v>7540651</v>
      </c>
      <c r="AA97" s="225">
        <v>7794204.3600000003</v>
      </c>
      <c r="AB97" s="225">
        <v>6075485.4100000001</v>
      </c>
      <c r="AC97" s="225">
        <v>3891971.23</v>
      </c>
      <c r="AD97" s="225">
        <v>2677148.25</v>
      </c>
      <c r="AE97" s="225">
        <v>2223804</v>
      </c>
      <c r="AF97" s="225">
        <v>2404937.69</v>
      </c>
      <c r="AG97" s="225">
        <v>2352871.9300000002</v>
      </c>
      <c r="AH97" s="225">
        <v>3359064.51</v>
      </c>
      <c r="AI97" s="92">
        <v>3339185.7</v>
      </c>
      <c r="AJ97" s="367">
        <v>7208405.7999999998</v>
      </c>
      <c r="AK97" s="91">
        <v>7803052.6900000004</v>
      </c>
      <c r="AL97" s="92">
        <v>10511819.5</v>
      </c>
      <c r="AM97" s="92">
        <v>8754228.3599999994</v>
      </c>
      <c r="AN97" s="292">
        <v>6311033.1399999997</v>
      </c>
      <c r="AO97" s="292">
        <v>5786558.7699999996</v>
      </c>
      <c r="AP97" s="292">
        <v>3309707.61</v>
      </c>
      <c r="AQ97" s="292">
        <v>4597075.47</v>
      </c>
      <c r="AR97" s="292">
        <v>2623353.15</v>
      </c>
      <c r="AS97" s="292">
        <v>2782263.5</v>
      </c>
      <c r="AT97" s="292">
        <v>2931090.7</v>
      </c>
      <c r="AU97" s="292"/>
      <c r="AV97" s="367"/>
      <c r="AW97" s="406">
        <f t="shared" si="296"/>
        <v>-0.20131336253307314</v>
      </c>
      <c r="AX97" s="190">
        <f t="shared" si="296"/>
        <v>-0.17412381437350433</v>
      </c>
      <c r="AY97" s="191">
        <f t="shared" si="296"/>
        <v>-7.5562543300342804E-3</v>
      </c>
      <c r="AZ97" s="191">
        <f t="shared" si="296"/>
        <v>-1.5881540318545464E-2</v>
      </c>
      <c r="BA97" s="191">
        <f t="shared" si="296"/>
        <v>0.37670017083842039</v>
      </c>
      <c r="BB97" s="191">
        <f t="shared" si="296"/>
        <v>-3.1015608654658536E-2</v>
      </c>
      <c r="BC97" s="191">
        <f t="shared" si="296"/>
        <v>0.28095470931298611</v>
      </c>
      <c r="BD97" s="191">
        <f t="shared" si="296"/>
        <v>-0.13275096693736546</v>
      </c>
      <c r="BE97" s="191">
        <f t="shared" si="296"/>
        <v>-7.1513840151354008E-2</v>
      </c>
      <c r="BF97" s="191">
        <f t="shared" si="296"/>
        <v>-6.0265519051134933E-2</v>
      </c>
      <c r="BG97" s="191">
        <f t="shared" si="297"/>
        <v>2.5467155529527212E-2</v>
      </c>
      <c r="BH97" s="191">
        <f t="shared" si="297"/>
        <v>0.27033824630342607</v>
      </c>
      <c r="BI97" s="191">
        <f t="shared" si="297"/>
        <v>0.36460984240729549</v>
      </c>
      <c r="BJ97" s="191">
        <f t="shared" si="297"/>
        <v>0.30302588645205492</v>
      </c>
      <c r="BK97" s="191">
        <f t="shared" si="297"/>
        <v>5.834071986345099E-3</v>
      </c>
      <c r="BL97" s="191">
        <f t="shared" si="297"/>
        <v>-6.4080754976407299E-3</v>
      </c>
      <c r="BM97" s="191">
        <f t="shared" si="297"/>
        <v>-0.30615576975883652</v>
      </c>
      <c r="BN97" s="191">
        <f t="shared" si="297"/>
        <v>0.17601030080663246</v>
      </c>
      <c r="BO97" s="191">
        <f t="shared" si="297"/>
        <v>-0.16974564533823674</v>
      </c>
      <c r="BP97" s="314">
        <f t="shared" si="297"/>
        <v>0.38940963013211333</v>
      </c>
      <c r="BQ97" s="314">
        <f t="shared" si="298"/>
        <v>4.3996871597702228E-2</v>
      </c>
      <c r="BR97" s="168">
        <f t="shared" si="298"/>
        <v>0.33411925215335875</v>
      </c>
      <c r="BS97" s="168">
        <f t="shared" si="299"/>
        <v>5.540106463536406E-2</v>
      </c>
      <c r="BT97" s="168">
        <f t="shared" si="300"/>
        <v>0.39402015820649966</v>
      </c>
      <c r="BU97" s="168">
        <f t="shared" si="301"/>
        <v>0.12317152022942326</v>
      </c>
      <c r="BV97" s="168">
        <f t="shared" si="302"/>
        <v>3.8770191038941117E-2</v>
      </c>
      <c r="BW97" s="490">
        <f t="shared" si="302"/>
        <v>0.48679381938802246</v>
      </c>
      <c r="BX97" s="490">
        <f t="shared" si="302"/>
        <v>0.23628103523964347</v>
      </c>
      <c r="BY97" s="490">
        <f t="shared" si="302"/>
        <v>1.0672125196285283</v>
      </c>
      <c r="BZ97" s="490">
        <f t="shared" si="302"/>
        <v>9.081959208681202E-2</v>
      </c>
      <c r="CA97" s="490">
        <f t="shared" si="302"/>
        <v>0.18249678808484907</v>
      </c>
      <c r="CB97" s="490">
        <f t="shared" si="302"/>
        <v>-0.12740863080358036</v>
      </c>
      <c r="CC97" s="91">
        <f>O97-C97</f>
        <v>-1439658.46</v>
      </c>
      <c r="CD97" s="61">
        <f>P97-D97</f>
        <v>-983039.95000000019</v>
      </c>
      <c r="CE97" s="62">
        <f>Q97-E97</f>
        <v>-29460.759999999776</v>
      </c>
      <c r="CF97" s="62">
        <f>R97-F97</f>
        <v>-43482.010000000242</v>
      </c>
      <c r="CG97" s="62">
        <f>S97-G97</f>
        <v>876982.60000000009</v>
      </c>
      <c r="CH97" s="62">
        <f>T97-H97</f>
        <v>-65457.020000000019</v>
      </c>
      <c r="CI97" s="62">
        <f>U97-I97</f>
        <v>621569.46</v>
      </c>
      <c r="CJ97" s="62">
        <f>V97-J97</f>
        <v>-370068.31999999983</v>
      </c>
      <c r="CK97" s="62">
        <f>W97-K97</f>
        <v>-246351.9700000002</v>
      </c>
      <c r="CL97" s="62">
        <f>X97-L97</f>
        <v>-346504.04999999981</v>
      </c>
      <c r="CM97" s="62">
        <f>Y97-M97</f>
        <v>183613.95999999996</v>
      </c>
      <c r="CN97" s="62">
        <f>Z97-N97</f>
        <v>1604711.4800000004</v>
      </c>
      <c r="CO97" s="62">
        <f>AA97-O97</f>
        <v>2082531.9700000007</v>
      </c>
      <c r="CP97" s="62">
        <f>AB97-P97</f>
        <v>1412887.7800000003</v>
      </c>
      <c r="CQ97" s="62">
        <f>AC97-Q97</f>
        <v>22574.339999999851</v>
      </c>
      <c r="CR97" s="62">
        <f>AD97-R97</f>
        <v>-17266.009999999776</v>
      </c>
      <c r="CS97" s="62">
        <f>AE97-S97</f>
        <v>-981243.91000000015</v>
      </c>
      <c r="CT97" s="62">
        <f>AF97-T97</f>
        <v>359940.56000000006</v>
      </c>
      <c r="CU97" s="62">
        <f>AG97-U97</f>
        <v>-481045.06999999983</v>
      </c>
      <c r="CV97" s="333">
        <f>AH97-V97</f>
        <v>941444.50999999978</v>
      </c>
      <c r="CW97" s="333">
        <f>AI97-W97</f>
        <v>140722.38000000035</v>
      </c>
      <c r="CX97" s="331">
        <f>AJ97-X97</f>
        <v>1805286.2599999998</v>
      </c>
      <c r="CY97" s="94">
        <f>AK97-Y97</f>
        <v>409604.88000000082</v>
      </c>
      <c r="CZ97" s="94">
        <f>AL97-Z97</f>
        <v>2971168.5</v>
      </c>
      <c r="DA97" s="94">
        <f>AM97-AA97</f>
        <v>960023.99999999907</v>
      </c>
      <c r="DB97" s="94">
        <f>AN97-AB97</f>
        <v>235547.72999999952</v>
      </c>
      <c r="DC97" s="94">
        <f>AO97-AC97</f>
        <v>1894587.5399999996</v>
      </c>
      <c r="DD97" s="94">
        <f>AP97-AD97</f>
        <v>632559.35999999987</v>
      </c>
      <c r="DE97" s="94">
        <f>AQ97-AE97</f>
        <v>2373271.4699999997</v>
      </c>
      <c r="DF97" s="94">
        <f>AR97-AF97</f>
        <v>218415.45999999996</v>
      </c>
      <c r="DG97" s="94">
        <f>AS97-AG97</f>
        <v>429391.56999999983</v>
      </c>
      <c r="DH97" s="94">
        <f>AT97-AH97</f>
        <v>-427973.80999999959</v>
      </c>
      <c r="DI97" s="348"/>
      <c r="DJ97" s="60">
        <f>IF(ISERROR(GETPIVOTDATA("VALUE",'CSS WK pvt'!$J$2,"DT_FILE",DJ$8,"COMMODITY",DJ$6,"TRIM_CAT",TRIM(B97),"TRIM_LINE",A93))=TRUE,0,GETPIVOTDATA("VALUE",'CSS WK pvt'!$J$2,"DT_FILE",DJ$8,"COMMODITY",DJ$6,"TRIM_CAT",TRIM(B97),"TRIM_LINE",A93))</f>
        <v>2782263</v>
      </c>
    </row>
    <row r="98" spans="1:114" s="37" customFormat="1" x14ac:dyDescent="0.25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58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25">
        <v>2407858</v>
      </c>
      <c r="V98" s="225">
        <v>3365183</v>
      </c>
      <c r="W98" s="225">
        <v>3321239.8</v>
      </c>
      <c r="X98" s="258">
        <v>4848075.18</v>
      </c>
      <c r="Y98" s="292">
        <v>5876571.9699999997</v>
      </c>
      <c r="Z98" s="225">
        <v>7086942</v>
      </c>
      <c r="AA98" s="225">
        <v>6860468.6699999999</v>
      </c>
      <c r="AB98" s="225">
        <v>4670643.4800000004</v>
      </c>
      <c r="AC98" s="225">
        <v>4045971.72</v>
      </c>
      <c r="AD98" s="225">
        <v>3507506.47</v>
      </c>
      <c r="AE98" s="225">
        <v>2971059</v>
      </c>
      <c r="AF98" s="225">
        <v>4120458.7</v>
      </c>
      <c r="AG98" s="225">
        <v>2702417.32</v>
      </c>
      <c r="AH98" s="225">
        <v>3405668.26</v>
      </c>
      <c r="AI98" s="92">
        <v>3821457.45</v>
      </c>
      <c r="AJ98" s="367">
        <v>6490420.2199999997</v>
      </c>
      <c r="AK98" s="91">
        <v>6869628.4400000004</v>
      </c>
      <c r="AL98" s="92">
        <v>8691136.3900000006</v>
      </c>
      <c r="AM98" s="92">
        <v>8058574.1200000001</v>
      </c>
      <c r="AN98" s="292">
        <v>6262609.25</v>
      </c>
      <c r="AO98" s="292">
        <v>6534166.71</v>
      </c>
      <c r="AP98" s="292">
        <v>3976508.1</v>
      </c>
      <c r="AQ98" s="292">
        <v>3010495.5</v>
      </c>
      <c r="AR98" s="292">
        <v>3304527.31</v>
      </c>
      <c r="AS98" s="292">
        <v>3499724.79</v>
      </c>
      <c r="AT98" s="292">
        <v>3559913.67</v>
      </c>
      <c r="AU98" s="292"/>
      <c r="AV98" s="367"/>
      <c r="AW98" s="406">
        <f t="shared" si="296"/>
        <v>-1.2578846488200289E-2</v>
      </c>
      <c r="AX98" s="190">
        <f t="shared" si="296"/>
        <v>-6.1259409991654828E-2</v>
      </c>
      <c r="AY98" s="191">
        <f t="shared" si="296"/>
        <v>-8.7394206967907576E-2</v>
      </c>
      <c r="AZ98" s="191">
        <f t="shared" si="296"/>
        <v>0.27173230679564864</v>
      </c>
      <c r="BA98" s="191">
        <f t="shared" si="296"/>
        <v>3.1545843141192839E-2</v>
      </c>
      <c r="BB98" s="191">
        <f t="shared" si="296"/>
        <v>0.16645262922220766</v>
      </c>
      <c r="BC98" s="191">
        <f t="shared" si="296"/>
        <v>3.8934085690235751E-2</v>
      </c>
      <c r="BD98" s="191">
        <f t="shared" si="296"/>
        <v>0.28255902017545043</v>
      </c>
      <c r="BE98" s="191">
        <f t="shared" si="296"/>
        <v>4.2288530132850763E-2</v>
      </c>
      <c r="BF98" s="191">
        <f t="shared" si="296"/>
        <v>-3.6744611111755088E-2</v>
      </c>
      <c r="BG98" s="191">
        <f t="shared" si="297"/>
        <v>7.7496637747402385E-3</v>
      </c>
      <c r="BH98" s="191">
        <f t="shared" si="297"/>
        <v>0.38674209039972712</v>
      </c>
      <c r="BI98" s="191">
        <f t="shared" si="297"/>
        <v>0.36318313747177067</v>
      </c>
      <c r="BJ98" s="191">
        <f t="shared" si="297"/>
        <v>0.13202043759456125</v>
      </c>
      <c r="BK98" s="191">
        <f t="shared" si="297"/>
        <v>5.2005821465449534E-2</v>
      </c>
      <c r="BL98" s="191">
        <f t="shared" si="297"/>
        <v>4.4002777069052861E-2</v>
      </c>
      <c r="BM98" s="191">
        <f t="shared" si="297"/>
        <v>0.11436896800230514</v>
      </c>
      <c r="BN98" s="191">
        <f t="shared" si="297"/>
        <v>0.56660641745830775</v>
      </c>
      <c r="BO98" s="191">
        <f t="shared" si="297"/>
        <v>0.12233251296380428</v>
      </c>
      <c r="BP98" s="314">
        <f t="shared" si="297"/>
        <v>1.2030626566222336E-2</v>
      </c>
      <c r="BQ98" s="314">
        <f t="shared" si="298"/>
        <v>0.15061172336908657</v>
      </c>
      <c r="BR98" s="168">
        <f t="shared" si="298"/>
        <v>0.33876228792310109</v>
      </c>
      <c r="BS98" s="168">
        <f t="shared" si="299"/>
        <v>0.16898567312194437</v>
      </c>
      <c r="BT98" s="168">
        <f t="shared" si="300"/>
        <v>0.226359181435378</v>
      </c>
      <c r="BU98" s="168">
        <f t="shared" si="301"/>
        <v>0.17463900902851878</v>
      </c>
      <c r="BV98" s="168">
        <f t="shared" si="302"/>
        <v>0.34084506274497306</v>
      </c>
      <c r="BW98" s="490">
        <f t="shared" si="302"/>
        <v>0.61498081603002397</v>
      </c>
      <c r="BX98" s="490">
        <f t="shared" si="302"/>
        <v>0.13371368920097812</v>
      </c>
      <c r="BY98" s="490">
        <f t="shared" si="302"/>
        <v>1.3273549936234858E-2</v>
      </c>
      <c r="BZ98" s="490">
        <f t="shared" si="302"/>
        <v>-0.19801955301724056</v>
      </c>
      <c r="CA98" s="490">
        <f t="shared" si="302"/>
        <v>0.29503491710895352</v>
      </c>
      <c r="CB98" s="490">
        <f t="shared" si="302"/>
        <v>4.5290791182344976E-2</v>
      </c>
      <c r="CC98" s="91">
        <f>O98-C98</f>
        <v>-64111.799999999814</v>
      </c>
      <c r="CD98" s="61">
        <f>P98-D98</f>
        <v>-269246.25000000047</v>
      </c>
      <c r="CE98" s="62">
        <f>Q98-E98</f>
        <v>-368302.0400000005</v>
      </c>
      <c r="CF98" s="62">
        <f>R98-F98</f>
        <v>717864.36999999965</v>
      </c>
      <c r="CG98" s="62">
        <f>S98-G98</f>
        <v>81533.459999999963</v>
      </c>
      <c r="CH98" s="62">
        <f>T98-H98</f>
        <v>375326.48999999976</v>
      </c>
      <c r="CI98" s="62">
        <f>U98-I98</f>
        <v>90234.549999999814</v>
      </c>
      <c r="CJ98" s="62">
        <f>V98-J98</f>
        <v>741379.37999999989</v>
      </c>
      <c r="CK98" s="62">
        <f>W98-K98</f>
        <v>134751.88999999966</v>
      </c>
      <c r="CL98" s="62">
        <f>X98-L98</f>
        <v>-184936.04000000004</v>
      </c>
      <c r="CM98" s="62">
        <f>Y98-M98</f>
        <v>45191.239999999292</v>
      </c>
      <c r="CN98" s="62">
        <f>Z98-N98</f>
        <v>1976444.4900000002</v>
      </c>
      <c r="CO98" s="62">
        <f>AA98-O98</f>
        <v>1827785.62</v>
      </c>
      <c r="CP98" s="62">
        <f>AB98-P98</f>
        <v>544707.83000000054</v>
      </c>
      <c r="CQ98" s="62">
        <f>AC98-Q98</f>
        <v>200012.28000000026</v>
      </c>
      <c r="CR98" s="62">
        <f>AD98-R98</f>
        <v>147834.88000000035</v>
      </c>
      <c r="CS98" s="62">
        <f>AE98-S98</f>
        <v>304923.20000000019</v>
      </c>
      <c r="CT98" s="62">
        <f>AF98-T98</f>
        <v>1490277.5300000003</v>
      </c>
      <c r="CU98" s="62">
        <f>AG98-U98</f>
        <v>294559.31999999983</v>
      </c>
      <c r="CV98" s="333">
        <f>AH98-V98</f>
        <v>40485.259999999776</v>
      </c>
      <c r="CW98" s="333">
        <f>AI98-W98</f>
        <v>500217.65000000037</v>
      </c>
      <c r="CX98" s="331">
        <f>AJ98-X98</f>
        <v>1642345.04</v>
      </c>
      <c r="CY98" s="94">
        <f>AK98-Y98</f>
        <v>993056.47000000067</v>
      </c>
      <c r="CZ98" s="94">
        <f>AL98-Z98</f>
        <v>1604194.3900000006</v>
      </c>
      <c r="DA98" s="94">
        <f>AM98-AA98</f>
        <v>1198105.4500000002</v>
      </c>
      <c r="DB98" s="94">
        <f>AN98-AB98</f>
        <v>1591965.7699999996</v>
      </c>
      <c r="DC98" s="94">
        <f>AO98-AC98</f>
        <v>2488194.9899999998</v>
      </c>
      <c r="DD98" s="94">
        <f>AP98-AD98</f>
        <v>469001.62999999989</v>
      </c>
      <c r="DE98" s="94">
        <f>AQ98-AE98</f>
        <v>39436.5</v>
      </c>
      <c r="DF98" s="94">
        <f>AR98-AF98</f>
        <v>-815931.39000000013</v>
      </c>
      <c r="DG98" s="94">
        <f>AS98-AG98</f>
        <v>797307.4700000002</v>
      </c>
      <c r="DH98" s="94">
        <f>AT98-AH98</f>
        <v>154245.41000000015</v>
      </c>
      <c r="DI98" s="348"/>
      <c r="DJ98" s="60">
        <f>IF(ISERROR(GETPIVOTDATA("VALUE",'CSS WK pvt'!$J$2,"DT_FILE",DJ$8,"COMMODITY",DJ$6,"TRIM_CAT",TRIM(B98),"TRIM_LINE",A93))=TRUE,0,GETPIVOTDATA("VALUE",'CSS WK pvt'!$J$2,"DT_FILE",DJ$8,"COMMODITY",DJ$6,"TRIM_CAT",TRIM(B98),"TRIM_LINE",A93))</f>
        <v>3499724</v>
      </c>
    </row>
    <row r="99" spans="1:114" s="122" customFormat="1" ht="15.75" thickBot="1" x14ac:dyDescent="0.3">
      <c r="A99" s="140"/>
      <c r="B99" s="49" t="s">
        <v>35</v>
      </c>
      <c r="C99" s="118">
        <f>SUM(C94:C98)</f>
        <v>56213795.770000003</v>
      </c>
      <c r="D99" s="119">
        <f t="shared" ref="D99:DJ99" si="303">SUM(D94:D98)</f>
        <v>40787573.509999998</v>
      </c>
      <c r="E99" s="119">
        <f t="shared" si="303"/>
        <v>29670252.27</v>
      </c>
      <c r="F99" s="119">
        <f t="shared" si="303"/>
        <v>19085676.170000002</v>
      </c>
      <c r="G99" s="119">
        <f t="shared" si="303"/>
        <v>16936919.43</v>
      </c>
      <c r="H99" s="119">
        <f t="shared" si="303"/>
        <v>15269253.220000001</v>
      </c>
      <c r="I99" s="119">
        <f t="shared" si="303"/>
        <v>15928705.41</v>
      </c>
      <c r="J99" s="119">
        <f t="shared" si="303"/>
        <v>20707940.09</v>
      </c>
      <c r="K99" s="119">
        <f t="shared" si="303"/>
        <v>28402927.43</v>
      </c>
      <c r="L99" s="257">
        <f t="shared" si="303"/>
        <v>48878505.25</v>
      </c>
      <c r="M99" s="35">
        <f t="shared" si="303"/>
        <v>62162284.280000001</v>
      </c>
      <c r="N99" s="119">
        <f t="shared" si="303"/>
        <v>50330835.379999988</v>
      </c>
      <c r="O99" s="35">
        <f t="shared" si="303"/>
        <v>48322679.189999998</v>
      </c>
      <c r="P99" s="119">
        <f t="shared" si="303"/>
        <v>40224041.520000003</v>
      </c>
      <c r="Q99" s="119">
        <f t="shared" si="303"/>
        <v>34603017.520000003</v>
      </c>
      <c r="R99" s="119">
        <f t="shared" si="303"/>
        <v>19446079.969999999</v>
      </c>
      <c r="S99" s="119">
        <f t="shared" si="303"/>
        <v>18574681.609999999</v>
      </c>
      <c r="T99" s="119">
        <f t="shared" si="303"/>
        <v>15419271.610000001</v>
      </c>
      <c r="U99" s="119">
        <f t="shared" si="303"/>
        <v>14730919</v>
      </c>
      <c r="V99" s="119">
        <f t="shared" si="303"/>
        <v>18977890</v>
      </c>
      <c r="W99" s="119">
        <f t="shared" si="303"/>
        <v>26580121.750000004</v>
      </c>
      <c r="X99" s="257">
        <f t="shared" si="303"/>
        <v>45648495.479999997</v>
      </c>
      <c r="Y99" s="35">
        <f t="shared" si="303"/>
        <v>64783375.93</v>
      </c>
      <c r="Z99" s="119">
        <f t="shared" si="303"/>
        <v>66449959</v>
      </c>
      <c r="AA99" s="119">
        <f t="shared" si="303"/>
        <v>64803085.890000001</v>
      </c>
      <c r="AB99" s="119">
        <f t="shared" si="303"/>
        <v>42632548.370000005</v>
      </c>
      <c r="AC99" s="119">
        <f t="shared" si="303"/>
        <v>29913644.73</v>
      </c>
      <c r="AD99" s="119">
        <f t="shared" si="303"/>
        <v>22019325.359999999</v>
      </c>
      <c r="AE99" s="119">
        <f t="shared" si="303"/>
        <v>17311859</v>
      </c>
      <c r="AF99" s="119">
        <f t="shared" si="303"/>
        <v>18200431.759999998</v>
      </c>
      <c r="AG99" s="119">
        <f t="shared" si="303"/>
        <v>16887565.219999999</v>
      </c>
      <c r="AH99" s="119">
        <f t="shared" ref="AH99:AM99" si="304">SUM(AH94:AH98)</f>
        <v>19706924.43</v>
      </c>
      <c r="AI99" s="119">
        <f t="shared" si="304"/>
        <v>26908046.829999998</v>
      </c>
      <c r="AJ99" s="412">
        <f t="shared" si="304"/>
        <v>58045388.170000002</v>
      </c>
      <c r="AK99" s="118">
        <f t="shared" si="304"/>
        <v>65197040.280000001</v>
      </c>
      <c r="AL99" s="119">
        <f t="shared" si="304"/>
        <v>78427081</v>
      </c>
      <c r="AM99" s="119">
        <f t="shared" si="304"/>
        <v>74241710.799999997</v>
      </c>
      <c r="AN99" s="119">
        <f t="shared" ref="AN99:AT99" si="305">SUM(AN94:AN98)</f>
        <v>49535591.660000004</v>
      </c>
      <c r="AO99" s="119">
        <f t="shared" si="305"/>
        <v>36364674.880000003</v>
      </c>
      <c r="AP99" s="119">
        <f t="shared" si="305"/>
        <v>24265357.440000001</v>
      </c>
      <c r="AQ99" s="119">
        <f t="shared" si="305"/>
        <v>19680425.149999999</v>
      </c>
      <c r="AR99" s="119">
        <f t="shared" si="305"/>
        <v>19719176.510000002</v>
      </c>
      <c r="AS99" s="119">
        <f t="shared" si="305"/>
        <v>20465438.309999999</v>
      </c>
      <c r="AT99" s="119">
        <f t="shared" si="305"/>
        <v>21550582.149999999</v>
      </c>
      <c r="AU99" s="119">
        <f t="shared" ref="AU99:AV99" si="306">SUM(AU94:AU98)</f>
        <v>0</v>
      </c>
      <c r="AV99" s="119">
        <f t="shared" si="306"/>
        <v>0</v>
      </c>
      <c r="AW99" s="170">
        <f t="shared" si="296"/>
        <v>-0.14037686784729295</v>
      </c>
      <c r="AX99" s="173">
        <f t="shared" si="296"/>
        <v>-1.3816266610266286E-2</v>
      </c>
      <c r="AY99" s="174">
        <f t="shared" si="296"/>
        <v>0.16625289212615124</v>
      </c>
      <c r="AZ99" s="174">
        <f t="shared" si="296"/>
        <v>1.8883470346547172E-2</v>
      </c>
      <c r="BA99" s="174">
        <f t="shared" si="296"/>
        <v>9.6697760579711259E-2</v>
      </c>
      <c r="BB99" s="174">
        <f t="shared" si="296"/>
        <v>9.8248675189630905E-3</v>
      </c>
      <c r="BC99" s="174">
        <f t="shared" si="296"/>
        <v>-7.5196720585216731E-2</v>
      </c>
      <c r="BD99" s="174">
        <f t="shared" si="296"/>
        <v>-8.3545252810319479E-2</v>
      </c>
      <c r="BE99" s="174">
        <f t="shared" si="296"/>
        <v>-6.417668335393821E-2</v>
      </c>
      <c r="BF99" s="174">
        <f t="shared" si="296"/>
        <v>-6.6082417076369235E-2</v>
      </c>
      <c r="BG99" s="174">
        <f t="shared" si="297"/>
        <v>4.2165304579119281E-2</v>
      </c>
      <c r="BH99" s="174">
        <f t="shared" si="297"/>
        <v>0.32026338323812692</v>
      </c>
      <c r="BI99" s="174">
        <f t="shared" si="297"/>
        <v>0.3410491093674809</v>
      </c>
      <c r="BJ99" s="174">
        <f t="shared" si="297"/>
        <v>5.987729623843132E-2</v>
      </c>
      <c r="BK99" s="174">
        <f t="shared" si="297"/>
        <v>-0.13551918665155774</v>
      </c>
      <c r="BL99" s="174">
        <f t="shared" si="297"/>
        <v>0.13232720393877928</v>
      </c>
      <c r="BM99" s="174">
        <f t="shared" si="297"/>
        <v>-6.798623182429879E-2</v>
      </c>
      <c r="BN99" s="174">
        <f t="shared" si="297"/>
        <v>0.18036910045713866</v>
      </c>
      <c r="BO99" s="174">
        <f t="shared" si="297"/>
        <v>0.14640269354546032</v>
      </c>
      <c r="BP99" s="308">
        <f t="shared" si="297"/>
        <v>3.8414936012380704E-2</v>
      </c>
      <c r="BQ99" s="308">
        <f t="shared" si="298"/>
        <v>1.2337230170888681E-2</v>
      </c>
      <c r="BR99" s="174">
        <f t="shared" si="298"/>
        <v>0.271572864771227</v>
      </c>
      <c r="BS99" s="174">
        <f t="shared" si="299"/>
        <v>6.3853472293104296E-3</v>
      </c>
      <c r="BT99" s="174">
        <f t="shared" si="300"/>
        <v>0.1802427297208716</v>
      </c>
      <c r="BU99" s="174">
        <f t="shared" si="301"/>
        <v>0.14565085567100292</v>
      </c>
      <c r="BV99" s="174">
        <f t="shared" si="302"/>
        <v>0.16191955568993349</v>
      </c>
      <c r="BW99" s="485">
        <f t="shared" si="302"/>
        <v>0.21565510348962422</v>
      </c>
      <c r="BX99" s="485">
        <f t="shared" si="302"/>
        <v>0.10200276544712458</v>
      </c>
      <c r="BY99" s="485">
        <f t="shared" si="302"/>
        <v>0.13681755090542261</v>
      </c>
      <c r="BZ99" s="485">
        <f t="shared" si="302"/>
        <v>8.3445534151438391E-2</v>
      </c>
      <c r="CA99" s="485">
        <f t="shared" si="302"/>
        <v>0.21186435364659395</v>
      </c>
      <c r="CB99" s="485">
        <f t="shared" si="302"/>
        <v>9.3553802702637093E-2</v>
      </c>
      <c r="CC99" s="118">
        <f t="shared" ref="CC99:CF106" si="307">SUM(CC94:CC98)</f>
        <v>-7891116.5799999973</v>
      </c>
      <c r="CD99" s="120">
        <f t="shared" si="307"/>
        <v>-563531.98999999883</v>
      </c>
      <c r="CE99" s="121">
        <f t="shared" si="307"/>
        <v>4932765.2499999981</v>
      </c>
      <c r="CF99" s="121">
        <f t="shared" si="307"/>
        <v>360403.79999999853</v>
      </c>
      <c r="CG99" s="121">
        <f t="shared" ref="CG99:CH99" si="308">SUM(CG94:CG98)</f>
        <v>1637762.1799999988</v>
      </c>
      <c r="CH99" s="121">
        <f t="shared" si="308"/>
        <v>150018.38999999932</v>
      </c>
      <c r="CI99" s="121">
        <f t="shared" ref="CI99:CJ99" si="309">SUM(CI94:CI98)</f>
        <v>-1197786.4099999997</v>
      </c>
      <c r="CJ99" s="121">
        <f t="shared" si="309"/>
        <v>-1730050.0899999994</v>
      </c>
      <c r="CK99" s="121">
        <f t="shared" ref="CK99:CL99" si="310">SUM(CK94:CK98)</f>
        <v>-1822805.6799999992</v>
      </c>
      <c r="CL99" s="121">
        <f t="shared" si="310"/>
        <v>-3230009.7699999991</v>
      </c>
      <c r="CM99" s="121">
        <f t="shared" ref="CM99:CN99" si="311">SUM(CM94:CM98)</f>
        <v>2621091.6500000004</v>
      </c>
      <c r="CN99" s="121">
        <f t="shared" si="311"/>
        <v>16119123.620000003</v>
      </c>
      <c r="CO99" s="121">
        <f t="shared" ref="CO99:CP99" si="312">SUM(CO94:CO98)</f>
        <v>16480406.700000003</v>
      </c>
      <c r="CP99" s="121">
        <f t="shared" si="312"/>
        <v>2408506.8500000006</v>
      </c>
      <c r="CQ99" s="121">
        <f t="shared" ref="CQ99:CR99" si="313">SUM(CQ94:CQ98)</f>
        <v>-4689372.7899999982</v>
      </c>
      <c r="CR99" s="121">
        <f t="shared" si="313"/>
        <v>2573245.39</v>
      </c>
      <c r="CS99" s="121">
        <f t="shared" ref="CS99:CT99" si="314">SUM(CS94:CS98)</f>
        <v>-1262822.6099999992</v>
      </c>
      <c r="CT99" s="121">
        <f t="shared" si="314"/>
        <v>2781160.15</v>
      </c>
      <c r="CU99" s="121">
        <f t="shared" ref="CU99" si="315">SUM(CU94:CU98)</f>
        <v>2156646.2200000007</v>
      </c>
      <c r="CV99" s="328">
        <f t="shared" ref="CV99:DA99" si="316">SUM(CV94:CV98)</f>
        <v>729034.42999999924</v>
      </c>
      <c r="CW99" s="328">
        <f t="shared" si="316"/>
        <v>327925.07999999856</v>
      </c>
      <c r="CX99" s="328">
        <f t="shared" si="316"/>
        <v>12396892.690000001</v>
      </c>
      <c r="CY99" s="121">
        <f t="shared" si="316"/>
        <v>413664.35000000149</v>
      </c>
      <c r="CZ99" s="121">
        <f t="shared" si="316"/>
        <v>11977121.999999998</v>
      </c>
      <c r="DA99" s="121">
        <f t="shared" si="316"/>
        <v>9438624.9099999964</v>
      </c>
      <c r="DB99" s="121">
        <f t="shared" ref="DB99" si="317">SUM(DB94:DB98)</f>
        <v>6903043.2899999991</v>
      </c>
      <c r="DC99" s="121">
        <f t="shared" ref="DC99" si="318">SUM(DC94:DC98)</f>
        <v>6451030.1499999994</v>
      </c>
      <c r="DD99" s="121">
        <f t="shared" ref="DD99:DE99" si="319">SUM(DD94:DD98)</f>
        <v>2246032.08</v>
      </c>
      <c r="DE99" s="121">
        <f t="shared" si="319"/>
        <v>2368566.149999999</v>
      </c>
      <c r="DF99" s="121">
        <f t="shared" ref="DF99:DG99" si="320">SUM(DF94:DF98)</f>
        <v>1518744.7500000009</v>
      </c>
      <c r="DG99" s="121">
        <f t="shared" si="320"/>
        <v>3577873.09</v>
      </c>
      <c r="DH99" s="121">
        <f t="shared" ref="DH99" si="321">SUM(DH94:DH98)</f>
        <v>1843657.7200000011</v>
      </c>
      <c r="DI99" s="349"/>
      <c r="DJ99" s="35">
        <f t="shared" si="303"/>
        <v>20471547</v>
      </c>
    </row>
    <row r="100" spans="1:114" s="37" customFormat="1" x14ac:dyDescent="0.2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280"/>
      <c r="AO100" s="280"/>
      <c r="AP100" s="280"/>
      <c r="AQ100" s="280"/>
      <c r="AR100" s="280"/>
      <c r="AS100" s="280"/>
      <c r="AT100" s="280"/>
      <c r="AU100" s="280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189"/>
      <c r="BS100" s="189"/>
      <c r="BT100" s="189"/>
      <c r="BU100" s="189"/>
      <c r="BV100" s="189"/>
      <c r="BW100" s="489"/>
      <c r="BX100" s="489"/>
      <c r="BY100" s="489"/>
      <c r="BZ100" s="489"/>
      <c r="CA100" s="489"/>
      <c r="CB100" s="489"/>
      <c r="CC100" s="86"/>
      <c r="CD100" s="89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325"/>
      <c r="CW100" s="325"/>
      <c r="CX100" s="325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348"/>
      <c r="DJ100" s="88"/>
    </row>
    <row r="101" spans="1:114" s="37" customFormat="1" x14ac:dyDescent="0.25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58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25">
        <v>9493749.9900000002</v>
      </c>
      <c r="V101" s="225">
        <v>10276225</v>
      </c>
      <c r="W101" s="225">
        <v>12109178.6</v>
      </c>
      <c r="X101" s="258">
        <v>19528408.539999999</v>
      </c>
      <c r="Y101" s="292">
        <v>29513548.989999998</v>
      </c>
      <c r="Z101" s="225">
        <v>35176462</v>
      </c>
      <c r="AA101" s="225">
        <v>44552787.350000001</v>
      </c>
      <c r="AB101" s="225">
        <v>31262028.739999998</v>
      </c>
      <c r="AC101" s="225">
        <v>38755663.530000001</v>
      </c>
      <c r="AD101" s="225">
        <v>18436866.039999999</v>
      </c>
      <c r="AE101" s="225">
        <v>13157598</v>
      </c>
      <c r="AF101" s="225">
        <v>11868364.300000001</v>
      </c>
      <c r="AG101" s="225">
        <v>10532972.189999999</v>
      </c>
      <c r="AH101" s="225">
        <v>10756044.76</v>
      </c>
      <c r="AI101" s="92">
        <v>12780911.289999999</v>
      </c>
      <c r="AJ101" s="367">
        <v>22147022.34</v>
      </c>
      <c r="AK101" s="91">
        <v>32212162.940000001</v>
      </c>
      <c r="AL101" s="92">
        <v>41924909.700000003</v>
      </c>
      <c r="AM101" s="92">
        <v>48860844.539999999</v>
      </c>
      <c r="AN101" s="292">
        <v>35214461.549999997</v>
      </c>
      <c r="AO101" s="292">
        <v>27380253.75</v>
      </c>
      <c r="AP101" s="292">
        <v>18492751.260000002</v>
      </c>
      <c r="AQ101" s="292">
        <v>13357438.18</v>
      </c>
      <c r="AR101" s="292">
        <v>13204064.359999999</v>
      </c>
      <c r="AS101" s="292">
        <v>11300006.41</v>
      </c>
      <c r="AT101" s="292">
        <v>11963287.039999999</v>
      </c>
      <c r="AU101" s="292"/>
      <c r="AV101" s="367"/>
      <c r="AW101" s="406">
        <f t="shared" ref="AW101:BF106" si="322">IF(ISERROR((O101-C101)/C101)=TRUE,0,(O101-C101)/C101)</f>
        <v>-9.3166007784208985E-2</v>
      </c>
      <c r="AX101" s="190">
        <f t="shared" si="322"/>
        <v>-0.15716211222083512</v>
      </c>
      <c r="AY101" s="191">
        <f t="shared" si="322"/>
        <v>1.9991394545262251E-2</v>
      </c>
      <c r="AZ101" s="191">
        <f t="shared" si="322"/>
        <v>0.1999107532277638</v>
      </c>
      <c r="BA101" s="191">
        <f t="shared" si="322"/>
        <v>-1.1405556256935644E-2</v>
      </c>
      <c r="BB101" s="191">
        <f t="shared" si="322"/>
        <v>-5.9078272257567094E-2</v>
      </c>
      <c r="BC101" s="191">
        <f t="shared" si="322"/>
        <v>-5.7249362795402221E-2</v>
      </c>
      <c r="BD101" s="191">
        <f t="shared" si="322"/>
        <v>-8.9799069634344378E-2</v>
      </c>
      <c r="BE101" s="191">
        <f t="shared" si="322"/>
        <v>-1.9754434241649053E-2</v>
      </c>
      <c r="BF101" s="191">
        <f t="shared" si="322"/>
        <v>-0.12805960460917321</v>
      </c>
      <c r="BG101" s="191">
        <f t="shared" ref="BG101:BP106" si="323">IF(ISERROR((Y101-M101)/M101)=TRUE,0,(Y101-M101)/M101)</f>
        <v>-8.6356538006933228E-2</v>
      </c>
      <c r="BH101" s="191">
        <f t="shared" si="323"/>
        <v>0.11713760974377192</v>
      </c>
      <c r="BI101" s="191">
        <f t="shared" si="323"/>
        <v>0.35792354834670065</v>
      </c>
      <c r="BJ101" s="191">
        <f t="shared" si="323"/>
        <v>0.15704313951398599</v>
      </c>
      <c r="BK101" s="191">
        <f t="shared" si="323"/>
        <v>0.59184448429918124</v>
      </c>
      <c r="BL101" s="191">
        <f t="shared" si="323"/>
        <v>-2.8982437269389604E-2</v>
      </c>
      <c r="BM101" s="191">
        <f t="shared" si="323"/>
        <v>3.5477749348444852E-2</v>
      </c>
      <c r="BN101" s="191">
        <f t="shared" si="323"/>
        <v>0.16565981470960231</v>
      </c>
      <c r="BO101" s="191">
        <f t="shared" si="323"/>
        <v>0.10946382631674918</v>
      </c>
      <c r="BP101" s="314">
        <f t="shared" si="323"/>
        <v>4.6692220148935995E-2</v>
      </c>
      <c r="BQ101" s="314">
        <f t="shared" ref="BQ101:BR106" si="324">IF(ISERROR((AI101-W101)/W101)=TRUE,0,(AI101-W101)/W101)</f>
        <v>5.5473018624070794E-2</v>
      </c>
      <c r="BR101" s="168">
        <f t="shared" si="324"/>
        <v>0.13409253471097246</v>
      </c>
      <c r="BS101" s="168">
        <f t="shared" ref="BS101:BS106" si="325">IF(ISERROR((AK101-Y101)/Y101)=TRUE,0,(AK101-Y101)/Y101)</f>
        <v>9.143644334045925E-2</v>
      </c>
      <c r="BT101" s="168">
        <f t="shared" ref="BT101:BT106" si="326">IF(ISERROR((AL101-Z101)/Z101)=TRUE,0,(AL101-Z101)/Z101)</f>
        <v>0.19184555001580328</v>
      </c>
      <c r="BU101" s="168">
        <f t="shared" ref="BU101:BU106" si="327">IF(ISERROR((AM101-AA101)/AA101)=TRUE,0,(AM101-AA101)/AA101)</f>
        <v>9.6695570496107192E-2</v>
      </c>
      <c r="BV101" s="168">
        <f t="shared" ref="BV101:CB106" si="328">IF(ISERROR((AN101-AB101)/AB101)=TRUE,0,(AN101-AB101)/AB101)</f>
        <v>0.12642918483862922</v>
      </c>
      <c r="BW101" s="490">
        <f t="shared" si="328"/>
        <v>-0.29351606304442496</v>
      </c>
      <c r="BX101" s="490">
        <f t="shared" si="328"/>
        <v>3.0311670041294359E-3</v>
      </c>
      <c r="BY101" s="490">
        <f t="shared" si="328"/>
        <v>1.5188196204200774E-2</v>
      </c>
      <c r="BZ101" s="490">
        <f t="shared" si="328"/>
        <v>0.11254289354768109</v>
      </c>
      <c r="CA101" s="490">
        <f t="shared" si="328"/>
        <v>7.2822201194855787E-2</v>
      </c>
      <c r="CB101" s="490">
        <f t="shared" si="328"/>
        <v>0.11223849537048593</v>
      </c>
      <c r="CC101" s="91">
        <f>O101-C101</f>
        <v>-3370771.0500000007</v>
      </c>
      <c r="CD101" s="61">
        <f>P101-D101</f>
        <v>-5038153.7099999972</v>
      </c>
      <c r="CE101" s="62">
        <f>Q101-E101</f>
        <v>477178.78000000119</v>
      </c>
      <c r="CF101" s="62">
        <f>R101-F101</f>
        <v>3163349.8499999996</v>
      </c>
      <c r="CG101" s="62">
        <f>S101-G101</f>
        <v>-146600.06000000052</v>
      </c>
      <c r="CH101" s="62">
        <f>T101-H101</f>
        <v>-639283.25999999978</v>
      </c>
      <c r="CI101" s="62">
        <f>U101-I101</f>
        <v>-576516.33000000007</v>
      </c>
      <c r="CJ101" s="62">
        <f>V101-J101</f>
        <v>-1013837.0700000003</v>
      </c>
      <c r="CK101" s="62">
        <f>W101-K101</f>
        <v>-244030.66000000015</v>
      </c>
      <c r="CL101" s="62">
        <f>X101-L101</f>
        <v>-2868086.2699999996</v>
      </c>
      <c r="CM101" s="62">
        <f>Y101-M101</f>
        <v>-2789586.9900000021</v>
      </c>
      <c r="CN101" s="62">
        <f>Z101-N101</f>
        <v>3688432.5100000016</v>
      </c>
      <c r="CO101" s="62">
        <f>AA101-O101</f>
        <v>11743291.260000002</v>
      </c>
      <c r="CP101" s="62">
        <f>AB101-P101</f>
        <v>4243132.3199999966</v>
      </c>
      <c r="CQ101" s="62">
        <f>AC101-Q101</f>
        <v>14409275.48</v>
      </c>
      <c r="CR101" s="62">
        <f>AD101-R101</f>
        <v>-550294.1799999997</v>
      </c>
      <c r="CS101" s="62">
        <f>AE101-S101</f>
        <v>450808.30000000075</v>
      </c>
      <c r="CT101" s="62">
        <f>AF101-T101</f>
        <v>1686693.67</v>
      </c>
      <c r="CU101" s="62">
        <f>AG101-U101</f>
        <v>1039222.1999999993</v>
      </c>
      <c r="CV101" s="333">
        <f>AH101-V101</f>
        <v>479819.75999999978</v>
      </c>
      <c r="CW101" s="333">
        <f>AI101-W101</f>
        <v>671732.68999999948</v>
      </c>
      <c r="CX101" s="331">
        <f>AJ101-X101</f>
        <v>2618613.8000000007</v>
      </c>
      <c r="CY101" s="94">
        <f>AK101-Y101</f>
        <v>2698613.950000003</v>
      </c>
      <c r="CZ101" s="94">
        <f>AL101-Z101</f>
        <v>6748447.700000003</v>
      </c>
      <c r="DA101" s="94">
        <f>AM101-AA101</f>
        <v>4308057.1899999976</v>
      </c>
      <c r="DB101" s="94">
        <f>AN101-AB101</f>
        <v>3952432.8099999987</v>
      </c>
      <c r="DC101" s="94">
        <f>AO101-AC101</f>
        <v>-11375409.780000001</v>
      </c>
      <c r="DD101" s="94">
        <f>AP101-AD101</f>
        <v>55885.220000002533</v>
      </c>
      <c r="DE101" s="94">
        <f>AQ101-AE101</f>
        <v>199840.1799999997</v>
      </c>
      <c r="DF101" s="94">
        <f>AR101-AF101</f>
        <v>1335700.0599999987</v>
      </c>
      <c r="DG101" s="94">
        <f>AS101-AG101</f>
        <v>767034.22000000067</v>
      </c>
      <c r="DH101" s="94">
        <f>AT101-AH101</f>
        <v>1207242.2799999993</v>
      </c>
      <c r="DI101" s="348"/>
      <c r="DJ101" s="60">
        <f>IF(ISERROR(GETPIVOTDATA("VALUE",'CSS WK pvt'!$J$2,"DT_FILE",DJ$8,"COMMODITY",DJ$6,"TRIM_CAT",TRIM(B101),"TRIM_LINE",A100))=TRUE,0,GETPIVOTDATA("VALUE",'CSS WK pvt'!$J$2,"DT_FILE",DJ$8,"COMMODITY",DJ$6,"TRIM_CAT",TRIM(B101),"TRIM_LINE",A100))</f>
        <v>11300150</v>
      </c>
    </row>
    <row r="102" spans="1:114" s="37" customFormat="1" x14ac:dyDescent="0.25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58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25">
        <v>632928.89</v>
      </c>
      <c r="V102" s="225">
        <v>338398</v>
      </c>
      <c r="W102" s="225">
        <v>342882.29</v>
      </c>
      <c r="X102" s="258">
        <v>470533.2</v>
      </c>
      <c r="Y102" s="292">
        <v>2145773.48</v>
      </c>
      <c r="Z102" s="225">
        <v>1545901</v>
      </c>
      <c r="AA102" s="225">
        <v>1937584.36</v>
      </c>
      <c r="AB102" s="225">
        <v>1902806.12</v>
      </c>
      <c r="AC102" s="225">
        <v>1553879.64</v>
      </c>
      <c r="AD102" s="225">
        <v>797186.75</v>
      </c>
      <c r="AE102" s="225">
        <v>1089507</v>
      </c>
      <c r="AF102" s="225">
        <v>1465646.3</v>
      </c>
      <c r="AG102" s="225">
        <v>876296.24</v>
      </c>
      <c r="AH102" s="225">
        <v>696345.93</v>
      </c>
      <c r="AI102" s="92">
        <v>868063.85</v>
      </c>
      <c r="AJ102" s="367">
        <v>872729.75</v>
      </c>
      <c r="AK102" s="91">
        <v>2220276.4700000002</v>
      </c>
      <c r="AL102" s="92">
        <v>2584422.87</v>
      </c>
      <c r="AM102" s="92">
        <v>2501347.41</v>
      </c>
      <c r="AN102" s="292">
        <v>2340636.54</v>
      </c>
      <c r="AO102" s="292">
        <v>2077342.39</v>
      </c>
      <c r="AP102" s="292">
        <v>1612208.69</v>
      </c>
      <c r="AQ102" s="292">
        <v>1589122.5</v>
      </c>
      <c r="AR102" s="292">
        <v>1174031.97</v>
      </c>
      <c r="AS102" s="292">
        <v>665469.05000000005</v>
      </c>
      <c r="AT102" s="292">
        <v>669730.56000000006</v>
      </c>
      <c r="AU102" s="292"/>
      <c r="AV102" s="367"/>
      <c r="AW102" s="406">
        <f t="shared" si="322"/>
        <v>-0.2249129244535705</v>
      </c>
      <c r="AX102" s="190">
        <f t="shared" si="322"/>
        <v>-0.65738994529192796</v>
      </c>
      <c r="AY102" s="191">
        <f t="shared" si="322"/>
        <v>-0.30754512335044726</v>
      </c>
      <c r="AZ102" s="191">
        <f t="shared" si="322"/>
        <v>-0.68294652541312018</v>
      </c>
      <c r="BA102" s="191">
        <f t="shared" si="322"/>
        <v>-0.49438897749237554</v>
      </c>
      <c r="BB102" s="191">
        <f t="shared" si="322"/>
        <v>-0.20901352502165035</v>
      </c>
      <c r="BC102" s="191">
        <f t="shared" si="322"/>
        <v>0.32634105421802884</v>
      </c>
      <c r="BD102" s="191">
        <f t="shared" si="322"/>
        <v>-0.38912126126553515</v>
      </c>
      <c r="BE102" s="191">
        <f t="shared" si="322"/>
        <v>-0.24385018206972761</v>
      </c>
      <c r="BF102" s="191">
        <f t="shared" si="322"/>
        <v>-0.35048125873786085</v>
      </c>
      <c r="BG102" s="191">
        <f t="shared" si="323"/>
        <v>0.58416766604287462</v>
      </c>
      <c r="BH102" s="191">
        <f t="shared" si="323"/>
        <v>-0.47269072524335892</v>
      </c>
      <c r="BI102" s="191">
        <f t="shared" si="323"/>
        <v>0.79708640192378855</v>
      </c>
      <c r="BJ102" s="191">
        <f t="shared" si="323"/>
        <v>1.0689500728658865</v>
      </c>
      <c r="BK102" s="191">
        <f t="shared" si="323"/>
        <v>0.50905771342974937</v>
      </c>
      <c r="BL102" s="191">
        <f t="shared" si="323"/>
        <v>0.18159427048280732</v>
      </c>
      <c r="BM102" s="191">
        <f t="shared" si="323"/>
        <v>0.97898277487748808</v>
      </c>
      <c r="BN102" s="191">
        <f t="shared" si="323"/>
        <v>2.6997096390168305</v>
      </c>
      <c r="BO102" s="191">
        <f t="shared" si="323"/>
        <v>0.38450978276564368</v>
      </c>
      <c r="BP102" s="314">
        <f t="shared" si="323"/>
        <v>1.0577720021985948</v>
      </c>
      <c r="BQ102" s="314">
        <f t="shared" si="324"/>
        <v>1.5316672085921967</v>
      </c>
      <c r="BR102" s="168">
        <f t="shared" si="324"/>
        <v>0.85476763382477572</v>
      </c>
      <c r="BS102" s="168">
        <f t="shared" si="325"/>
        <v>3.4720808461105701E-2</v>
      </c>
      <c r="BT102" s="168">
        <f t="shared" si="326"/>
        <v>0.67179067094205913</v>
      </c>
      <c r="BU102" s="168">
        <f t="shared" si="327"/>
        <v>0.29096180875448441</v>
      </c>
      <c r="BV102" s="168">
        <f t="shared" si="328"/>
        <v>0.23009723134588189</v>
      </c>
      <c r="BW102" s="490">
        <f t="shared" si="328"/>
        <v>0.33687470800505503</v>
      </c>
      <c r="BX102" s="490">
        <f t="shared" si="328"/>
        <v>1.0223726623654996</v>
      </c>
      <c r="BY102" s="490">
        <f t="shared" si="328"/>
        <v>0.45857025241691884</v>
      </c>
      <c r="BZ102" s="490">
        <f t="shared" si="328"/>
        <v>-0.19896637408356987</v>
      </c>
      <c r="CA102" s="490">
        <f t="shared" si="328"/>
        <v>-0.24058894740892639</v>
      </c>
      <c r="CB102" s="490">
        <f t="shared" si="328"/>
        <v>-3.8221477075338108E-2</v>
      </c>
      <c r="CC102" s="91">
        <f>O102-C102</f>
        <v>-312863.99</v>
      </c>
      <c r="CD102" s="61">
        <f>P102-D102</f>
        <v>-1764686.1700000002</v>
      </c>
      <c r="CE102" s="62">
        <f>Q102-E102</f>
        <v>-457329.16000000003</v>
      </c>
      <c r="CF102" s="62">
        <f>R102-F102</f>
        <v>-1453268.56</v>
      </c>
      <c r="CG102" s="62">
        <f>S102-G102</f>
        <v>-538319.68000000005</v>
      </c>
      <c r="CH102" s="62">
        <f>T102-H102</f>
        <v>-104680.75999999995</v>
      </c>
      <c r="CI102" s="62">
        <f>U102-I102</f>
        <v>155729.69</v>
      </c>
      <c r="CJ102" s="62">
        <f>V102-J102</f>
        <v>-215554.81999999995</v>
      </c>
      <c r="CK102" s="62">
        <f>W102-K102</f>
        <v>-110575.85000000003</v>
      </c>
      <c r="CL102" s="62">
        <f>X102-L102</f>
        <v>-253900.39999999997</v>
      </c>
      <c r="CM102" s="62">
        <f>Y102-M102</f>
        <v>791261.87999999989</v>
      </c>
      <c r="CN102" s="62">
        <f>Z102-N102</f>
        <v>-1385777</v>
      </c>
      <c r="CO102" s="62">
        <f>AA102-O102</f>
        <v>859403.39000000013</v>
      </c>
      <c r="CP102" s="62">
        <f>AB102-P102</f>
        <v>983109.63000000012</v>
      </c>
      <c r="CQ102" s="62">
        <f>AC102-Q102</f>
        <v>524177.70999999985</v>
      </c>
      <c r="CR102" s="62">
        <f>AD102-R102</f>
        <v>122516.29000000004</v>
      </c>
      <c r="CS102" s="62">
        <f>AE102-S102</f>
        <v>538968.1</v>
      </c>
      <c r="CT102" s="62">
        <f>AF102-T102</f>
        <v>1069494.5900000001</v>
      </c>
      <c r="CU102" s="62">
        <f>AG102-U102</f>
        <v>243367.34999999998</v>
      </c>
      <c r="CV102" s="333">
        <f>AH102-V102</f>
        <v>357947.93000000005</v>
      </c>
      <c r="CW102" s="333">
        <f>AI102-W102</f>
        <v>525181.56000000006</v>
      </c>
      <c r="CX102" s="331">
        <f>AJ102-X102</f>
        <v>402196.55</v>
      </c>
      <c r="CY102" s="94">
        <f>AK102-Y102</f>
        <v>74502.990000000224</v>
      </c>
      <c r="CZ102" s="94">
        <f>AL102-Z102</f>
        <v>1038521.8700000001</v>
      </c>
      <c r="DA102" s="94">
        <f>AM102-AA102</f>
        <v>563763.05000000005</v>
      </c>
      <c r="DB102" s="94">
        <f>AN102-AB102</f>
        <v>437830.41999999993</v>
      </c>
      <c r="DC102" s="94">
        <f>AO102-AC102</f>
        <v>523462.75</v>
      </c>
      <c r="DD102" s="94">
        <f>AP102-AD102</f>
        <v>815021.94</v>
      </c>
      <c r="DE102" s="94">
        <f>AQ102-AE102</f>
        <v>499615.5</v>
      </c>
      <c r="DF102" s="94">
        <f>AR102-AF102</f>
        <v>-291614.33000000007</v>
      </c>
      <c r="DG102" s="94">
        <f>AS102-AG102</f>
        <v>-210827.18999999994</v>
      </c>
      <c r="DH102" s="94">
        <f>AT102-AH102</f>
        <v>-26615.369999999995</v>
      </c>
      <c r="DI102" s="348"/>
      <c r="DJ102" s="60">
        <f>IF(ISERROR(GETPIVOTDATA("VALUE",'CSS WK pvt'!$J$2,"DT_FILE",DJ$8,"COMMODITY",DJ$6,"TRIM_CAT",TRIM(B102),"TRIM_LINE",A100))=TRUE,0,GETPIVOTDATA("VALUE",'CSS WK pvt'!$J$2,"DT_FILE",DJ$8,"COMMODITY",DJ$6,"TRIM_CAT",TRIM(B102),"TRIM_LINE",A100))</f>
        <v>665469</v>
      </c>
    </row>
    <row r="103" spans="1:114" s="37" customFormat="1" x14ac:dyDescent="0.25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58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25">
        <v>1201621.6000000001</v>
      </c>
      <c r="V103" s="225">
        <v>1103216</v>
      </c>
      <c r="W103" s="225">
        <v>1258808.3600000001</v>
      </c>
      <c r="X103" s="258">
        <v>2202191.4500000002</v>
      </c>
      <c r="Y103" s="292">
        <v>3768462.07</v>
      </c>
      <c r="Z103" s="225">
        <v>5171873</v>
      </c>
      <c r="AA103" s="225">
        <v>7325644.3099999996</v>
      </c>
      <c r="AB103" s="225">
        <v>4584289.5</v>
      </c>
      <c r="AC103" s="225">
        <v>3099743.41</v>
      </c>
      <c r="AD103" s="225">
        <v>1923619.43</v>
      </c>
      <c r="AE103" s="225">
        <v>1380303</v>
      </c>
      <c r="AF103" s="225">
        <v>1285790.98</v>
      </c>
      <c r="AG103" s="225">
        <v>1087105.28</v>
      </c>
      <c r="AH103" s="225">
        <v>1011250.18</v>
      </c>
      <c r="AI103" s="92">
        <v>1251192.31</v>
      </c>
      <c r="AJ103" s="367">
        <v>2437822.75</v>
      </c>
      <c r="AK103" s="91">
        <v>3976397.98</v>
      </c>
      <c r="AL103" s="92">
        <v>6727245.04</v>
      </c>
      <c r="AM103" s="92">
        <v>7773953.6500000004</v>
      </c>
      <c r="AN103" s="292">
        <v>5359846.87</v>
      </c>
      <c r="AO103" s="292">
        <v>3655168.65</v>
      </c>
      <c r="AP103" s="292">
        <v>2262230.34</v>
      </c>
      <c r="AQ103" s="292">
        <v>1437117.45</v>
      </c>
      <c r="AR103" s="292">
        <v>1247888.8400000001</v>
      </c>
      <c r="AS103" s="292">
        <v>1106222.42</v>
      </c>
      <c r="AT103" s="292">
        <v>1161375.1299999999</v>
      </c>
      <c r="AU103" s="292"/>
      <c r="AV103" s="367"/>
      <c r="AW103" s="406">
        <f t="shared" si="322"/>
        <v>-0.14651433764637223</v>
      </c>
      <c r="AX103" s="190">
        <f t="shared" si="322"/>
        <v>-0.33056608027057005</v>
      </c>
      <c r="AY103" s="191">
        <f t="shared" si="322"/>
        <v>-1.7099854212789523E-2</v>
      </c>
      <c r="AZ103" s="191">
        <f t="shared" si="322"/>
        <v>0.20205165530962846</v>
      </c>
      <c r="BA103" s="191">
        <f t="shared" si="322"/>
        <v>-1.0312517268837402E-3</v>
      </c>
      <c r="BB103" s="191">
        <f t="shared" si="322"/>
        <v>2.4633383870232055E-2</v>
      </c>
      <c r="BC103" s="191">
        <f t="shared" si="322"/>
        <v>0.24427517893537984</v>
      </c>
      <c r="BD103" s="191">
        <f t="shared" si="322"/>
        <v>1.7543225659876517E-2</v>
      </c>
      <c r="BE103" s="191">
        <f t="shared" si="322"/>
        <v>5.0638985490102706E-2</v>
      </c>
      <c r="BF103" s="191">
        <f t="shared" si="322"/>
        <v>-0.16805814663730606</v>
      </c>
      <c r="BG103" s="191">
        <f t="shared" si="323"/>
        <v>-0.20242758597113972</v>
      </c>
      <c r="BH103" s="191">
        <f t="shared" si="323"/>
        <v>0.15040709885340378</v>
      </c>
      <c r="BI103" s="191">
        <f t="shared" si="323"/>
        <v>0.56658289788671923</v>
      </c>
      <c r="BJ103" s="191">
        <f t="shared" si="323"/>
        <v>0.46390362343848329</v>
      </c>
      <c r="BK103" s="191">
        <f t="shared" si="323"/>
        <v>-3.8912879436901152E-2</v>
      </c>
      <c r="BL103" s="191">
        <f t="shared" si="323"/>
        <v>-0.11896011834358453</v>
      </c>
      <c r="BM103" s="191">
        <f t="shared" si="323"/>
        <v>4.9981793661066039E-2</v>
      </c>
      <c r="BN103" s="191">
        <f t="shared" si="323"/>
        <v>0.14612365256321805</v>
      </c>
      <c r="BO103" s="191">
        <f t="shared" si="323"/>
        <v>-9.5301482596517953E-2</v>
      </c>
      <c r="BP103" s="314">
        <f t="shared" si="323"/>
        <v>-8.336157198590298E-2</v>
      </c>
      <c r="BQ103" s="314">
        <f t="shared" si="324"/>
        <v>-6.0502060853806581E-3</v>
      </c>
      <c r="BR103" s="168">
        <f t="shared" si="324"/>
        <v>0.10699855364527902</v>
      </c>
      <c r="BS103" s="168">
        <f t="shared" si="325"/>
        <v>5.5177923019403018E-2</v>
      </c>
      <c r="BT103" s="168">
        <f t="shared" si="326"/>
        <v>0.30073670409153513</v>
      </c>
      <c r="BU103" s="168">
        <f t="shared" si="327"/>
        <v>6.119725733721855E-2</v>
      </c>
      <c r="BV103" s="168">
        <f t="shared" si="328"/>
        <v>0.16917722364610702</v>
      </c>
      <c r="BW103" s="490">
        <f t="shared" si="328"/>
        <v>0.17918426351295952</v>
      </c>
      <c r="BX103" s="490">
        <f t="shared" si="328"/>
        <v>0.17602801506324978</v>
      </c>
      <c r="BY103" s="490">
        <f t="shared" si="328"/>
        <v>4.1160853812532434E-2</v>
      </c>
      <c r="BZ103" s="490">
        <f t="shared" si="328"/>
        <v>-2.947768384562777E-2</v>
      </c>
      <c r="CA103" s="490">
        <f t="shared" si="328"/>
        <v>1.7585362109546462E-2</v>
      </c>
      <c r="CB103" s="490">
        <f t="shared" si="328"/>
        <v>0.14845480670272893</v>
      </c>
      <c r="CC103" s="91">
        <f>O103-C103</f>
        <v>-802742.66000000015</v>
      </c>
      <c r="CD103" s="61">
        <f>P103-D103</f>
        <v>-1546358.2799999998</v>
      </c>
      <c r="CE103" s="62">
        <f>Q103-E103</f>
        <v>-56110.739999999758</v>
      </c>
      <c r="CF103" s="62">
        <f>R103-F103</f>
        <v>366997.30000000005</v>
      </c>
      <c r="CG103" s="62">
        <f>S103-G103</f>
        <v>-1357.0799999998417</v>
      </c>
      <c r="CH103" s="62">
        <f>T103-H103</f>
        <v>26970.840000000084</v>
      </c>
      <c r="CI103" s="62">
        <f>U103-I103</f>
        <v>235901.46000000008</v>
      </c>
      <c r="CJ103" s="62">
        <f>V103-J103</f>
        <v>19020.290000000037</v>
      </c>
      <c r="CK103" s="62">
        <f>W103-K103</f>
        <v>60672.39000000013</v>
      </c>
      <c r="CL103" s="62">
        <f>X103-L103</f>
        <v>-444858.27</v>
      </c>
      <c r="CM103" s="62">
        <f>Y103-M103</f>
        <v>-956453.19</v>
      </c>
      <c r="CN103" s="62">
        <f>Z103-N103</f>
        <v>676183.59999999963</v>
      </c>
      <c r="CO103" s="62">
        <f>AA103-O103</f>
        <v>2649451.0999999996</v>
      </c>
      <c r="CP103" s="62">
        <f>AB103-P103</f>
        <v>1452738.06</v>
      </c>
      <c r="CQ103" s="62">
        <f>AC103-Q103</f>
        <v>-125503.64999999991</v>
      </c>
      <c r="CR103" s="62">
        <f>AD103-R103</f>
        <v>-259731.7100000002</v>
      </c>
      <c r="CS103" s="62">
        <f>AE103-S103</f>
        <v>65705.919999999925</v>
      </c>
      <c r="CT103" s="62">
        <f>AF103-T103</f>
        <v>163930.36999999988</v>
      </c>
      <c r="CU103" s="62">
        <f>AG103-U103</f>
        <v>-114516.32000000007</v>
      </c>
      <c r="CV103" s="333">
        <f>AH103-V103</f>
        <v>-91965.819999999949</v>
      </c>
      <c r="CW103" s="333">
        <f>AI103-W103</f>
        <v>-7616.0500000000466</v>
      </c>
      <c r="CX103" s="331">
        <f>AJ103-X103</f>
        <v>235631.29999999981</v>
      </c>
      <c r="CY103" s="94">
        <f>AK103-Y103</f>
        <v>207935.91000000015</v>
      </c>
      <c r="CZ103" s="94">
        <f>AL103-Z103</f>
        <v>1555372.04</v>
      </c>
      <c r="DA103" s="94">
        <f>AM103-AA103</f>
        <v>448309.34000000078</v>
      </c>
      <c r="DB103" s="94">
        <f>AN103-AB103</f>
        <v>775557.37000000011</v>
      </c>
      <c r="DC103" s="94">
        <f>AO103-AC103</f>
        <v>555425.23999999976</v>
      </c>
      <c r="DD103" s="94">
        <f>AP103-AD103</f>
        <v>338610.90999999992</v>
      </c>
      <c r="DE103" s="94">
        <f>AQ103-AE103</f>
        <v>56814.449999999953</v>
      </c>
      <c r="DF103" s="94">
        <f>AR103-AF103</f>
        <v>-37902.139999999898</v>
      </c>
      <c r="DG103" s="94">
        <f>AS103-AG103</f>
        <v>19117.139999999898</v>
      </c>
      <c r="DH103" s="94">
        <f>AT103-AH103</f>
        <v>150124.94999999984</v>
      </c>
      <c r="DI103" s="348"/>
      <c r="DJ103" s="60">
        <f>IF(ISERROR(GETPIVOTDATA("VALUE",'CSS WK pvt'!$J$2,"DT_FILE",DJ$8,"COMMODITY",DJ$6,"TRIM_CAT",TRIM(B103),"TRIM_LINE",A100))=TRUE,0,GETPIVOTDATA("VALUE",'CSS WK pvt'!$J$2,"DT_FILE",DJ$8,"COMMODITY",DJ$6,"TRIM_CAT",TRIM(B103),"TRIM_LINE",A100))</f>
        <v>1106222</v>
      </c>
    </row>
    <row r="104" spans="1:114" s="37" customFormat="1" x14ac:dyDescent="0.25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58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25">
        <v>2116487.48</v>
      </c>
      <c r="V104" s="225">
        <v>2152170</v>
      </c>
      <c r="W104" s="225">
        <v>2313246.0099999998</v>
      </c>
      <c r="X104" s="258">
        <v>3412201.84</v>
      </c>
      <c r="Y104" s="292">
        <v>5259509.83</v>
      </c>
      <c r="Z104" s="225">
        <v>6753170</v>
      </c>
      <c r="AA104" s="225">
        <v>9117029.9100000001</v>
      </c>
      <c r="AB104" s="225">
        <v>6197913.0099999998</v>
      </c>
      <c r="AC104" s="225">
        <v>4844081.88</v>
      </c>
      <c r="AD104" s="225">
        <v>3169541.63</v>
      </c>
      <c r="AE104" s="225">
        <v>2390632</v>
      </c>
      <c r="AF104" s="225">
        <v>2333583.54</v>
      </c>
      <c r="AG104" s="225">
        <v>2192753.63</v>
      </c>
      <c r="AH104" s="225">
        <v>1740763.64</v>
      </c>
      <c r="AI104" s="92">
        <v>2438190.5499999998</v>
      </c>
      <c r="AJ104" s="367">
        <v>4040401.62</v>
      </c>
      <c r="AK104" s="91">
        <v>5479150.5499999998</v>
      </c>
      <c r="AL104" s="92">
        <v>8370656.9900000002</v>
      </c>
      <c r="AM104" s="92">
        <v>10502780.26</v>
      </c>
      <c r="AN104" s="292">
        <v>7740633.8099999996</v>
      </c>
      <c r="AO104" s="292">
        <v>5811842.1500000004</v>
      </c>
      <c r="AP104" s="292">
        <v>4131585.01</v>
      </c>
      <c r="AQ104" s="292">
        <v>2717784.86</v>
      </c>
      <c r="AR104" s="292">
        <v>2760372.65</v>
      </c>
      <c r="AS104" s="292">
        <v>2371303.65</v>
      </c>
      <c r="AT104" s="292">
        <v>2477475.75</v>
      </c>
      <c r="AU104" s="292"/>
      <c r="AV104" s="367"/>
      <c r="AW104" s="406">
        <f t="shared" si="322"/>
        <v>-0.15141164849209235</v>
      </c>
      <c r="AX104" s="190">
        <f t="shared" si="322"/>
        <v>-0.36079653971779263</v>
      </c>
      <c r="AY104" s="191">
        <f t="shared" si="322"/>
        <v>-0.11996707086473582</v>
      </c>
      <c r="AZ104" s="191">
        <f t="shared" si="322"/>
        <v>3.1161145705296218E-2</v>
      </c>
      <c r="BA104" s="191">
        <f t="shared" si="322"/>
        <v>-7.4831492343575584E-2</v>
      </c>
      <c r="BB104" s="191">
        <f t="shared" si="322"/>
        <v>-9.1909374894656892E-2</v>
      </c>
      <c r="BC104" s="191">
        <f t="shared" si="322"/>
        <v>6.4514839500088628E-2</v>
      </c>
      <c r="BD104" s="191">
        <f t="shared" si="322"/>
        <v>-0.11613225516885653</v>
      </c>
      <c r="BE104" s="191">
        <f t="shared" si="322"/>
        <v>-2.062860108541174E-2</v>
      </c>
      <c r="BF104" s="191">
        <f t="shared" si="322"/>
        <v>-0.19390547129078356</v>
      </c>
      <c r="BG104" s="191">
        <f t="shared" si="323"/>
        <v>-0.1728029196298502</v>
      </c>
      <c r="BH104" s="191">
        <f t="shared" si="323"/>
        <v>0.15085332884832794</v>
      </c>
      <c r="BI104" s="191">
        <f t="shared" si="323"/>
        <v>0.48176863017913613</v>
      </c>
      <c r="BJ104" s="191">
        <f t="shared" si="323"/>
        <v>0.45171412192252336</v>
      </c>
      <c r="BK104" s="191">
        <f t="shared" si="323"/>
        <v>2.3754836113696609E-2</v>
      </c>
      <c r="BL104" s="191">
        <f t="shared" si="323"/>
        <v>-7.1848313537006714E-2</v>
      </c>
      <c r="BM104" s="191">
        <f t="shared" si="323"/>
        <v>-1.3625000123264295E-2</v>
      </c>
      <c r="BN104" s="191">
        <f t="shared" si="323"/>
        <v>9.4735311977534459E-2</v>
      </c>
      <c r="BO104" s="191">
        <f t="shared" si="323"/>
        <v>3.603430245663438E-2</v>
      </c>
      <c r="BP104" s="314">
        <f t="shared" si="323"/>
        <v>-0.19115885826863124</v>
      </c>
      <c r="BQ104" s="314">
        <f t="shared" si="324"/>
        <v>5.4012646929843859E-2</v>
      </c>
      <c r="BR104" s="168">
        <f t="shared" si="324"/>
        <v>0.1841039333124562</v>
      </c>
      <c r="BS104" s="168">
        <f t="shared" si="325"/>
        <v>4.1760682477895425E-2</v>
      </c>
      <c r="BT104" s="168">
        <f t="shared" si="326"/>
        <v>0.23951521877873655</v>
      </c>
      <c r="BU104" s="168">
        <f t="shared" si="327"/>
        <v>0.1519958104426137</v>
      </c>
      <c r="BV104" s="168">
        <f t="shared" si="328"/>
        <v>0.24890972130633371</v>
      </c>
      <c r="BW104" s="490">
        <f t="shared" si="328"/>
        <v>0.19978198015100448</v>
      </c>
      <c r="BX104" s="490">
        <f t="shared" si="328"/>
        <v>0.30352760503101511</v>
      </c>
      <c r="BY104" s="490">
        <f t="shared" si="328"/>
        <v>0.1368478544585699</v>
      </c>
      <c r="BZ104" s="490">
        <f t="shared" si="328"/>
        <v>0.1828900070147049</v>
      </c>
      <c r="CA104" s="490">
        <f t="shared" si="328"/>
        <v>8.1427305629406269E-2</v>
      </c>
      <c r="CB104" s="490">
        <f t="shared" si="328"/>
        <v>0.42321202779717992</v>
      </c>
      <c r="CC104" s="91">
        <f>O104-C104</f>
        <v>-1097830.2800000003</v>
      </c>
      <c r="CD104" s="61">
        <f>P104-D104</f>
        <v>-2409836.7400000002</v>
      </c>
      <c r="CE104" s="62">
        <f>Q104-E104</f>
        <v>-645028.11000000034</v>
      </c>
      <c r="CF104" s="62">
        <f>R104-F104</f>
        <v>103196.36000000034</v>
      </c>
      <c r="CG104" s="62">
        <f>S104-G104</f>
        <v>-196035.2799999998</v>
      </c>
      <c r="CH104" s="62">
        <f>T104-H104</f>
        <v>-215747.04000000004</v>
      </c>
      <c r="CI104" s="62">
        <f>U104-I104</f>
        <v>128269.56000000006</v>
      </c>
      <c r="CJ104" s="62">
        <f>V104-J104</f>
        <v>-282775.74000000022</v>
      </c>
      <c r="CK104" s="62">
        <f>W104-K104</f>
        <v>-48724.14000000013</v>
      </c>
      <c r="CL104" s="62">
        <f>X104-L104</f>
        <v>-820802.75</v>
      </c>
      <c r="CM104" s="62">
        <f>Y104-M104</f>
        <v>-1098720.8200000003</v>
      </c>
      <c r="CN104" s="62">
        <f>Z104-N104</f>
        <v>885202.44000000041</v>
      </c>
      <c r="CO104" s="62">
        <f>AA104-O104</f>
        <v>2964227.29</v>
      </c>
      <c r="CP104" s="62">
        <f>AB104-P104</f>
        <v>1928537.2999999998</v>
      </c>
      <c r="CQ104" s="62">
        <f>AC104-Q104</f>
        <v>112400.3200000003</v>
      </c>
      <c r="CR104" s="62">
        <f>AD104-R104</f>
        <v>-245354.53000000026</v>
      </c>
      <c r="CS104" s="62">
        <f>AE104-S104</f>
        <v>-33022.290000000037</v>
      </c>
      <c r="CT104" s="62">
        <f>AF104-T104</f>
        <v>201941.75</v>
      </c>
      <c r="CU104" s="62">
        <f>AG104-U104</f>
        <v>76266.149999999907</v>
      </c>
      <c r="CV104" s="333">
        <f>AH104-V104</f>
        <v>-411406.3600000001</v>
      </c>
      <c r="CW104" s="333">
        <f>AI104-W104</f>
        <v>124944.54000000004</v>
      </c>
      <c r="CX104" s="331">
        <f>AJ104-X104</f>
        <v>628199.78000000026</v>
      </c>
      <c r="CY104" s="94">
        <f>AK104-Y104</f>
        <v>219640.71999999974</v>
      </c>
      <c r="CZ104" s="94">
        <f>AL104-Z104</f>
        <v>1617486.9900000002</v>
      </c>
      <c r="DA104" s="94">
        <f>AM104-AA104</f>
        <v>1385750.3499999996</v>
      </c>
      <c r="DB104" s="94">
        <f>AN104-AB104</f>
        <v>1542720.7999999998</v>
      </c>
      <c r="DC104" s="94">
        <f>AO104-AC104</f>
        <v>967760.27000000048</v>
      </c>
      <c r="DD104" s="94">
        <f>AP104-AD104</f>
        <v>962043.37999999989</v>
      </c>
      <c r="DE104" s="94">
        <f>AQ104-AE104</f>
        <v>327152.85999999987</v>
      </c>
      <c r="DF104" s="94">
        <f>AR104-AF104</f>
        <v>426789.10999999987</v>
      </c>
      <c r="DG104" s="94">
        <f>AS104-AG104</f>
        <v>178550.02000000002</v>
      </c>
      <c r="DH104" s="94">
        <f>AT104-AH104</f>
        <v>736712.1100000001</v>
      </c>
      <c r="DI104" s="348"/>
      <c r="DJ104" s="60">
        <f>IF(ISERROR(GETPIVOTDATA("VALUE",'CSS WK pvt'!$J$2,"DT_FILE",DJ$8,"COMMODITY",DJ$6,"TRIM_CAT",TRIM(B104),"TRIM_LINE",A100))=TRUE,0,GETPIVOTDATA("VALUE",'CSS WK pvt'!$J$2,"DT_FILE",DJ$8,"COMMODITY",DJ$6,"TRIM_CAT",TRIM(B104),"TRIM_LINE",A100))</f>
        <v>2371303</v>
      </c>
    </row>
    <row r="105" spans="1:114" s="37" customFormat="1" x14ac:dyDescent="0.25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58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25">
        <v>2757886.54</v>
      </c>
      <c r="V105" s="225">
        <v>2623916</v>
      </c>
      <c r="W105" s="225">
        <v>2671676.19</v>
      </c>
      <c r="X105" s="258">
        <v>2907475.26</v>
      </c>
      <c r="Y105" s="292">
        <v>5291257.03</v>
      </c>
      <c r="Z105" s="225">
        <v>5252952</v>
      </c>
      <c r="AA105" s="225">
        <v>6611908.4299999997</v>
      </c>
      <c r="AB105" s="225">
        <v>5474126.1900000004</v>
      </c>
      <c r="AC105" s="225">
        <v>4644273.38</v>
      </c>
      <c r="AD105" s="225">
        <v>3246336.33</v>
      </c>
      <c r="AE105" s="225">
        <v>2330179</v>
      </c>
      <c r="AF105" s="225">
        <v>3210457.18</v>
      </c>
      <c r="AG105" s="225">
        <v>2445255.5</v>
      </c>
      <c r="AH105" s="225">
        <v>1472384.9</v>
      </c>
      <c r="AI105" s="92">
        <v>2947861.21</v>
      </c>
      <c r="AJ105" s="367">
        <v>4148758.19</v>
      </c>
      <c r="AK105" s="91">
        <v>4773924.12</v>
      </c>
      <c r="AL105" s="92">
        <v>6752781.3799999999</v>
      </c>
      <c r="AM105" s="92">
        <v>9688168.6500000004</v>
      </c>
      <c r="AN105" s="292">
        <v>7098450.6100000003</v>
      </c>
      <c r="AO105" s="292">
        <v>4923343.63</v>
      </c>
      <c r="AP105" s="292">
        <v>4598470.6500000004</v>
      </c>
      <c r="AQ105" s="292">
        <v>2954938.66</v>
      </c>
      <c r="AR105" s="292">
        <v>3626918.81</v>
      </c>
      <c r="AS105" s="292">
        <v>3367590.84</v>
      </c>
      <c r="AT105" s="292">
        <v>3471696.34</v>
      </c>
      <c r="AU105" s="292"/>
      <c r="AV105" s="367"/>
      <c r="AW105" s="406">
        <f t="shared" si="322"/>
        <v>-6.7600892384202985E-2</v>
      </c>
      <c r="AX105" s="190">
        <f t="shared" si="322"/>
        <v>-0.25784730057200145</v>
      </c>
      <c r="AY105" s="191">
        <f t="shared" si="322"/>
        <v>0.13216199119453106</v>
      </c>
      <c r="AZ105" s="191">
        <f t="shared" si="322"/>
        <v>5.9894932996092505E-2</v>
      </c>
      <c r="BA105" s="191">
        <f t="shared" si="322"/>
        <v>0.18660655655246841</v>
      </c>
      <c r="BB105" s="191">
        <f t="shared" si="322"/>
        <v>-2.6069168657340509E-2</v>
      </c>
      <c r="BC105" s="191">
        <f t="shared" si="322"/>
        <v>0.50476719273520454</v>
      </c>
      <c r="BD105" s="191">
        <f t="shared" si="322"/>
        <v>-7.6697765776341173E-2</v>
      </c>
      <c r="BE105" s="191">
        <f t="shared" si="322"/>
        <v>0.34626685018494396</v>
      </c>
      <c r="BF105" s="191">
        <f t="shared" si="322"/>
        <v>-0.23550193265704175</v>
      </c>
      <c r="BG105" s="191">
        <f t="shared" si="323"/>
        <v>7.0285035929550016E-2</v>
      </c>
      <c r="BH105" s="191">
        <f t="shared" si="323"/>
        <v>-1.0105993116361935E-3</v>
      </c>
      <c r="BI105" s="191">
        <f t="shared" si="323"/>
        <v>0.4087640729266323</v>
      </c>
      <c r="BJ105" s="191">
        <f t="shared" si="323"/>
        <v>0.66167878761659327</v>
      </c>
      <c r="BK105" s="191">
        <f t="shared" si="323"/>
        <v>-5.7213674300939828E-2</v>
      </c>
      <c r="BL105" s="191">
        <f t="shared" si="323"/>
        <v>7.9032081262734005E-2</v>
      </c>
      <c r="BM105" s="191">
        <f t="shared" si="323"/>
        <v>-0.16356442003867452</v>
      </c>
      <c r="BN105" s="191">
        <f t="shared" si="323"/>
        <v>0.20244813390557126</v>
      </c>
      <c r="BO105" s="191">
        <f t="shared" si="323"/>
        <v>-0.11335892012439353</v>
      </c>
      <c r="BP105" s="314">
        <f t="shared" si="323"/>
        <v>-0.43885974246126785</v>
      </c>
      <c r="BQ105" s="314">
        <f t="shared" si="324"/>
        <v>0.10337518484977778</v>
      </c>
      <c r="BR105" s="168">
        <f t="shared" si="324"/>
        <v>0.42692811425676597</v>
      </c>
      <c r="BS105" s="168">
        <f t="shared" si="325"/>
        <v>-9.7771268163096614E-2</v>
      </c>
      <c r="BT105" s="168">
        <f t="shared" si="326"/>
        <v>0.28552124215107999</v>
      </c>
      <c r="BU105" s="168">
        <f t="shared" si="327"/>
        <v>0.46526056017989964</v>
      </c>
      <c r="BV105" s="168">
        <f t="shared" si="328"/>
        <v>0.29672761708841788</v>
      </c>
      <c r="BW105" s="490">
        <f t="shared" si="328"/>
        <v>6.0089109138532236E-2</v>
      </c>
      <c r="BX105" s="490">
        <f t="shared" si="328"/>
        <v>0.41651085486881767</v>
      </c>
      <c r="BY105" s="490">
        <f t="shared" si="328"/>
        <v>0.26811659533452159</v>
      </c>
      <c r="BZ105" s="490">
        <f t="shared" si="328"/>
        <v>0.12972035029602852</v>
      </c>
      <c r="CA105" s="490">
        <f t="shared" si="328"/>
        <v>0.37719385152185519</v>
      </c>
      <c r="CB105" s="490">
        <f t="shared" si="328"/>
        <v>1.3578728225207961</v>
      </c>
      <c r="CC105" s="91">
        <f>O105-C105</f>
        <v>-340282.12999999989</v>
      </c>
      <c r="CD105" s="61">
        <f>P105-D105</f>
        <v>-1144556</v>
      </c>
      <c r="CE105" s="62">
        <f>Q105-E105</f>
        <v>575045.8900000006</v>
      </c>
      <c r="CF105" s="62">
        <f>R105-F105</f>
        <v>170014.68000000017</v>
      </c>
      <c r="CG105" s="62">
        <f>S105-G105</f>
        <v>438103.7200000002</v>
      </c>
      <c r="CH105" s="62">
        <f>T105-H105</f>
        <v>-71466.020000000019</v>
      </c>
      <c r="CI105" s="62">
        <f>U105-I105</f>
        <v>925120.28</v>
      </c>
      <c r="CJ105" s="62">
        <f>V105-J105</f>
        <v>-217966</v>
      </c>
      <c r="CK105" s="62">
        <f>W105-K105</f>
        <v>687169.04</v>
      </c>
      <c r="CL105" s="62">
        <f>X105-L105</f>
        <v>-895641.30000000028</v>
      </c>
      <c r="CM105" s="62">
        <f>Y105-M105</f>
        <v>347473.97000000067</v>
      </c>
      <c r="CN105" s="62">
        <f>Z105-N105</f>
        <v>-5314</v>
      </c>
      <c r="CO105" s="62">
        <f>AA105-O105</f>
        <v>1918497.6899999995</v>
      </c>
      <c r="CP105" s="62">
        <f>AB105-P105</f>
        <v>2179791.4300000006</v>
      </c>
      <c r="CQ105" s="62">
        <f>AC105-Q105</f>
        <v>-281841.11000000034</v>
      </c>
      <c r="CR105" s="62">
        <f>AD105-R105</f>
        <v>237773.02000000002</v>
      </c>
      <c r="CS105" s="62">
        <f>AE105-S105</f>
        <v>-455664.95000000019</v>
      </c>
      <c r="CT105" s="62">
        <f>AF105-T105</f>
        <v>540523.16000000015</v>
      </c>
      <c r="CU105" s="62">
        <f>AG105-U105</f>
        <v>-312631.04000000004</v>
      </c>
      <c r="CV105" s="333">
        <f>AH105-V105</f>
        <v>-1151531.1000000001</v>
      </c>
      <c r="CW105" s="333">
        <f>AI105-W105</f>
        <v>276185.02</v>
      </c>
      <c r="CX105" s="331">
        <f>AJ105-X105</f>
        <v>1241282.9300000002</v>
      </c>
      <c r="CY105" s="94">
        <f>AK105-Y105</f>
        <v>-517332.91000000015</v>
      </c>
      <c r="CZ105" s="94">
        <f>AL105-Z105</f>
        <v>1499829.38</v>
      </c>
      <c r="DA105" s="94">
        <f>AM105-AA105</f>
        <v>3076260.2200000007</v>
      </c>
      <c r="DB105" s="94">
        <f>AN105-AB105</f>
        <v>1624324.42</v>
      </c>
      <c r="DC105" s="94">
        <f>AO105-AC105</f>
        <v>279070.25</v>
      </c>
      <c r="DD105" s="94">
        <f>AP105-AD105</f>
        <v>1352134.3200000003</v>
      </c>
      <c r="DE105" s="94">
        <f>AQ105-AE105</f>
        <v>624759.66000000015</v>
      </c>
      <c r="DF105" s="94">
        <f>AR105-AF105</f>
        <v>416461.62999999989</v>
      </c>
      <c r="DG105" s="94">
        <f>AS105-AG105</f>
        <v>922335.33999999985</v>
      </c>
      <c r="DH105" s="94">
        <f>AT105-AH105</f>
        <v>1999311.44</v>
      </c>
      <c r="DI105" s="348"/>
      <c r="DJ105" s="60">
        <f>IF(ISERROR(GETPIVOTDATA("VALUE",'CSS WK pvt'!$J$2,"DT_FILE",DJ$8,"COMMODITY",DJ$6,"TRIM_CAT",TRIM(B105),"TRIM_LINE",A100))=TRUE,0,GETPIVOTDATA("VALUE",'CSS WK pvt'!$J$2,"DT_FILE",DJ$8,"COMMODITY",DJ$6,"TRIM_CAT",TRIM(B105),"TRIM_LINE",A100))</f>
        <v>3367590</v>
      </c>
    </row>
    <row r="106" spans="1:114" s="122" customFormat="1" x14ac:dyDescent="0.25">
      <c r="A106" s="140"/>
      <c r="B106" s="38" t="s">
        <v>35</v>
      </c>
      <c r="C106" s="123">
        <f>SUM(C101:C105)</f>
        <v>55334573.739999995</v>
      </c>
      <c r="D106" s="124">
        <f t="shared" ref="D106:DJ106" si="329">SUM(D101:D105)</f>
        <v>50537445.719999999</v>
      </c>
      <c r="E106" s="124">
        <f t="shared" si="329"/>
        <v>38365376.43</v>
      </c>
      <c r="F106" s="125">
        <f t="shared" si="329"/>
        <v>25918351.66</v>
      </c>
      <c r="G106" s="124">
        <f t="shared" si="329"/>
        <v>20225632.300000001</v>
      </c>
      <c r="H106" s="124">
        <f t="shared" si="329"/>
        <v>17505465</v>
      </c>
      <c r="I106" s="124">
        <f t="shared" si="329"/>
        <v>15334169.84</v>
      </c>
      <c r="J106" s="124">
        <f t="shared" si="329"/>
        <v>18205038.340000004</v>
      </c>
      <c r="K106" s="124">
        <f t="shared" si="329"/>
        <v>18351280.670000002</v>
      </c>
      <c r="L106" s="259">
        <f t="shared" si="329"/>
        <v>33804099.280000001</v>
      </c>
      <c r="M106" s="125">
        <f t="shared" si="329"/>
        <v>49684576.549999997</v>
      </c>
      <c r="N106" s="124">
        <f t="shared" si="329"/>
        <v>50041630.449999996</v>
      </c>
      <c r="O106" s="125">
        <f t="shared" si="329"/>
        <v>49410083.630000003</v>
      </c>
      <c r="P106" s="124">
        <f t="shared" si="329"/>
        <v>38633854.82</v>
      </c>
      <c r="Q106" s="124">
        <f t="shared" si="329"/>
        <v>38259133.089999996</v>
      </c>
      <c r="R106" s="124">
        <f t="shared" si="329"/>
        <v>28268641.289999999</v>
      </c>
      <c r="S106" s="124">
        <f t="shared" si="329"/>
        <v>19781423.919999998</v>
      </c>
      <c r="T106" s="124">
        <f t="shared" si="329"/>
        <v>16501258.760000002</v>
      </c>
      <c r="U106" s="124">
        <f t="shared" si="329"/>
        <v>16202674.5</v>
      </c>
      <c r="V106" s="124">
        <f t="shared" si="329"/>
        <v>16493925</v>
      </c>
      <c r="W106" s="124">
        <f t="shared" si="329"/>
        <v>18695791.449999999</v>
      </c>
      <c r="X106" s="259">
        <f t="shared" si="329"/>
        <v>28520810.289999999</v>
      </c>
      <c r="Y106" s="125">
        <f t="shared" si="329"/>
        <v>45978551.399999999</v>
      </c>
      <c r="Z106" s="124">
        <f t="shared" si="329"/>
        <v>53900358</v>
      </c>
      <c r="AA106" s="124">
        <f t="shared" si="329"/>
        <v>69544954.360000014</v>
      </c>
      <c r="AB106" s="124">
        <f t="shared" si="329"/>
        <v>49421163.559999995</v>
      </c>
      <c r="AC106" s="124">
        <f t="shared" si="329"/>
        <v>52897641.840000004</v>
      </c>
      <c r="AD106" s="124">
        <f t="shared" si="329"/>
        <v>27573550.18</v>
      </c>
      <c r="AE106" s="124">
        <f t="shared" si="329"/>
        <v>20348219</v>
      </c>
      <c r="AF106" s="124">
        <f t="shared" si="329"/>
        <v>20163842.300000001</v>
      </c>
      <c r="AG106" s="124">
        <f t="shared" si="329"/>
        <v>17134382.84</v>
      </c>
      <c r="AH106" s="124">
        <f t="shared" ref="AH106:AM106" si="330">SUM(AH101:AH105)</f>
        <v>15676789.41</v>
      </c>
      <c r="AI106" s="124">
        <f t="shared" si="330"/>
        <v>20286219.210000001</v>
      </c>
      <c r="AJ106" s="134">
        <f t="shared" si="330"/>
        <v>33646734.649999999</v>
      </c>
      <c r="AK106" s="132">
        <f t="shared" si="330"/>
        <v>48661912.059999995</v>
      </c>
      <c r="AL106" s="133">
        <f t="shared" si="330"/>
        <v>66360015.980000004</v>
      </c>
      <c r="AM106" s="133">
        <f t="shared" si="330"/>
        <v>79327094.510000005</v>
      </c>
      <c r="AN106" s="133">
        <f t="shared" ref="AN106:AR106" si="331">SUM(AN101:AN105)</f>
        <v>57754029.379999995</v>
      </c>
      <c r="AO106" s="282">
        <f t="shared" si="331"/>
        <v>43847950.57</v>
      </c>
      <c r="AP106" s="282">
        <f t="shared" si="331"/>
        <v>31097245.950000003</v>
      </c>
      <c r="AQ106" s="282">
        <f t="shared" si="331"/>
        <v>22056401.649999999</v>
      </c>
      <c r="AR106" s="282">
        <f t="shared" si="331"/>
        <v>22013276.629999999</v>
      </c>
      <c r="AS106" s="282">
        <f>SUM(AS101:AS105)</f>
        <v>18810592.370000001</v>
      </c>
      <c r="AT106" s="282">
        <f>SUM(AT101:AT105)</f>
        <v>19743564.82</v>
      </c>
      <c r="AU106" s="282"/>
      <c r="AV106" s="362"/>
      <c r="AW106" s="407">
        <f t="shared" si="322"/>
        <v>-0.1070666982606089</v>
      </c>
      <c r="AX106" s="192">
        <f t="shared" si="322"/>
        <v>-0.23554001850333323</v>
      </c>
      <c r="AY106" s="193">
        <f t="shared" si="322"/>
        <v>-2.7692505557413497E-3</v>
      </c>
      <c r="AZ106" s="193">
        <f t="shared" si="322"/>
        <v>9.0680520923219807E-2</v>
      </c>
      <c r="BA106" s="193">
        <f t="shared" si="322"/>
        <v>-2.1962644895902841E-2</v>
      </c>
      <c r="BB106" s="193">
        <f t="shared" si="322"/>
        <v>-5.7365299350802638E-2</v>
      </c>
      <c r="BC106" s="193">
        <f t="shared" si="322"/>
        <v>5.6638518358813235E-2</v>
      </c>
      <c r="BD106" s="193">
        <f t="shared" si="322"/>
        <v>-9.3991196724939344E-2</v>
      </c>
      <c r="BE106" s="193">
        <f t="shared" si="322"/>
        <v>1.877311922776E-2</v>
      </c>
      <c r="BF106" s="193">
        <f t="shared" si="322"/>
        <v>-0.1562913700565845</v>
      </c>
      <c r="BG106" s="193">
        <f t="shared" si="323"/>
        <v>-7.4591058379464018E-2</v>
      </c>
      <c r="BH106" s="193">
        <f t="shared" si="323"/>
        <v>7.7110348230070611E-2</v>
      </c>
      <c r="BI106" s="193">
        <f t="shared" si="323"/>
        <v>0.40750529549346587</v>
      </c>
      <c r="BJ106" s="193">
        <f t="shared" si="323"/>
        <v>0.27921906292445903</v>
      </c>
      <c r="BK106" s="193">
        <f t="shared" si="323"/>
        <v>0.38261475281117013</v>
      </c>
      <c r="BL106" s="193">
        <f t="shared" si="323"/>
        <v>-2.4588769685435399E-2</v>
      </c>
      <c r="BM106" s="193">
        <f t="shared" si="323"/>
        <v>2.8652895883139337E-2</v>
      </c>
      <c r="BN106" s="193">
        <f t="shared" si="323"/>
        <v>0.22195782717366458</v>
      </c>
      <c r="BO106" s="193">
        <f t="shared" si="323"/>
        <v>5.7503367113867519E-2</v>
      </c>
      <c r="BP106" s="315">
        <f t="shared" si="323"/>
        <v>-4.9541609410737583E-2</v>
      </c>
      <c r="BQ106" s="315">
        <f t="shared" si="324"/>
        <v>8.5068758081381021E-2</v>
      </c>
      <c r="BR106" s="197">
        <f t="shared" si="324"/>
        <v>0.17972576192189244</v>
      </c>
      <c r="BS106" s="197">
        <f t="shared" si="325"/>
        <v>5.8361139668267073E-2</v>
      </c>
      <c r="BT106" s="197">
        <f t="shared" si="326"/>
        <v>0.23116095035955056</v>
      </c>
      <c r="BU106" s="197">
        <f t="shared" si="327"/>
        <v>0.14065923602972927</v>
      </c>
      <c r="BV106" s="197">
        <f t="shared" si="328"/>
        <v>0.16860926007708105</v>
      </c>
      <c r="BW106" s="491">
        <f t="shared" si="328"/>
        <v>-0.17107929494045671</v>
      </c>
      <c r="BX106" s="491">
        <f t="shared" si="328"/>
        <v>0.12779260367262593</v>
      </c>
      <c r="BY106" s="491">
        <f t="shared" si="328"/>
        <v>8.3947526316676582E-2</v>
      </c>
      <c r="BZ106" s="491">
        <f t="shared" si="328"/>
        <v>9.1720332984353795E-2</v>
      </c>
      <c r="CA106" s="491">
        <f t="shared" si="328"/>
        <v>9.7827248617727347E-2</v>
      </c>
      <c r="CB106" s="491">
        <f t="shared" si="328"/>
        <v>0.2594137934522398</v>
      </c>
      <c r="CC106" s="123">
        <f t="shared" si="307"/>
        <v>-5924490.1100000013</v>
      </c>
      <c r="CD106" s="126">
        <f t="shared" si="307"/>
        <v>-11903590.899999997</v>
      </c>
      <c r="CE106" s="127">
        <f t="shared" si="307"/>
        <v>-106243.33999999834</v>
      </c>
      <c r="CF106" s="127">
        <f t="shared" si="307"/>
        <v>2350289.6300000004</v>
      </c>
      <c r="CG106" s="127">
        <f t="shared" ref="CG106:CH106" si="332">SUM(CG101:CG105)</f>
        <v>-444208.38</v>
      </c>
      <c r="CH106" s="127">
        <f t="shared" si="332"/>
        <v>-1004206.2399999998</v>
      </c>
      <c r="CI106" s="127">
        <f t="shared" ref="CI106:CJ106" si="333">SUM(CI101:CI105)</f>
        <v>868504.66000000015</v>
      </c>
      <c r="CJ106" s="127">
        <f t="shared" si="333"/>
        <v>-1711113.3400000003</v>
      </c>
      <c r="CK106" s="127">
        <f t="shared" ref="CK106:CL106" si="334">SUM(CK101:CK105)</f>
        <v>344510.77999999985</v>
      </c>
      <c r="CL106" s="127">
        <f t="shared" si="334"/>
        <v>-5283288.99</v>
      </c>
      <c r="CM106" s="127">
        <f t="shared" ref="CM106:CN106" si="335">SUM(CM101:CM105)</f>
        <v>-3706025.1500000018</v>
      </c>
      <c r="CN106" s="127">
        <f t="shared" si="335"/>
        <v>3858727.5500000017</v>
      </c>
      <c r="CO106" s="127">
        <f t="shared" ref="CO106:CP106" si="336">SUM(CO101:CO105)</f>
        <v>20134870.730000004</v>
      </c>
      <c r="CP106" s="127">
        <f t="shared" si="336"/>
        <v>10787308.739999995</v>
      </c>
      <c r="CQ106" s="127">
        <f t="shared" ref="CQ106:CR106" si="337">SUM(CQ101:CQ105)</f>
        <v>14638508.75</v>
      </c>
      <c r="CR106" s="127">
        <f t="shared" si="337"/>
        <v>-695091.1100000001</v>
      </c>
      <c r="CS106" s="127">
        <f t="shared" ref="CS106:CT106" si="338">SUM(CS101:CS105)</f>
        <v>566795.08000000054</v>
      </c>
      <c r="CT106" s="127">
        <f t="shared" si="338"/>
        <v>3662583.54</v>
      </c>
      <c r="CU106" s="127">
        <f t="shared" ref="CU106:CV106" si="339">SUM(CU101:CU105)</f>
        <v>931708.33999999915</v>
      </c>
      <c r="CV106" s="332">
        <f t="shared" si="339"/>
        <v>-817135.59000000032</v>
      </c>
      <c r="CW106" s="332">
        <f t="shared" ref="CW106:DC106" si="340">SUM(CW101:CW105)</f>
        <v>1590427.7599999995</v>
      </c>
      <c r="CX106" s="332">
        <f t="shared" si="340"/>
        <v>5125924.3600000013</v>
      </c>
      <c r="CY106" s="127">
        <f t="shared" si="340"/>
        <v>2683360.6600000029</v>
      </c>
      <c r="CZ106" s="127">
        <f t="shared" si="340"/>
        <v>12459657.980000004</v>
      </c>
      <c r="DA106" s="127">
        <f t="shared" si="340"/>
        <v>9782140.1499999985</v>
      </c>
      <c r="DB106" s="127">
        <f t="shared" si="340"/>
        <v>8332865.8199999984</v>
      </c>
      <c r="DC106" s="127">
        <f t="shared" si="340"/>
        <v>-9049691.2699999996</v>
      </c>
      <c r="DD106" s="127">
        <f t="shared" ref="DD106:DE106" si="341">SUM(DD101:DD105)</f>
        <v>3523695.7700000023</v>
      </c>
      <c r="DE106" s="127">
        <f t="shared" si="341"/>
        <v>1708182.6499999997</v>
      </c>
      <c r="DF106" s="127">
        <f t="shared" ref="DF106:DG106" si="342">SUM(DF101:DF105)</f>
        <v>1849434.3299999984</v>
      </c>
      <c r="DG106" s="127">
        <f t="shared" si="342"/>
        <v>1676209.5300000005</v>
      </c>
      <c r="DH106" s="127">
        <f t="shared" ref="DH106" si="343">SUM(DH101:DH105)</f>
        <v>4066775.4099999992</v>
      </c>
      <c r="DI106" s="349"/>
      <c r="DJ106" s="42">
        <f t="shared" si="329"/>
        <v>18810734</v>
      </c>
    </row>
    <row r="107" spans="1:114" s="56" customFormat="1" x14ac:dyDescent="0.2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279"/>
      <c r="AO107" s="279"/>
      <c r="AP107" s="279"/>
      <c r="AQ107" s="279"/>
      <c r="AR107" s="279"/>
      <c r="AS107" s="279"/>
      <c r="AT107" s="279"/>
      <c r="AU107" s="279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195"/>
      <c r="BS107" s="195"/>
      <c r="BT107" s="195"/>
      <c r="BU107" s="195"/>
      <c r="BV107" s="195"/>
      <c r="BW107" s="488"/>
      <c r="BX107" s="488"/>
      <c r="BY107" s="488"/>
      <c r="BZ107" s="488"/>
      <c r="CA107" s="488"/>
      <c r="CB107" s="488"/>
      <c r="CC107" s="81"/>
      <c r="CD107" s="84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324"/>
      <c r="CW107" s="324"/>
      <c r="CX107" s="324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346"/>
      <c r="DJ107" s="83"/>
    </row>
    <row r="108" spans="1:114" s="56" customFormat="1" x14ac:dyDescent="0.25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1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27">
        <v>195248</v>
      </c>
      <c r="V108" s="227">
        <v>202422</v>
      </c>
      <c r="W108" s="227">
        <v>193345</v>
      </c>
      <c r="X108" s="261">
        <v>200835</v>
      </c>
      <c r="Y108" s="294">
        <v>198771</v>
      </c>
      <c r="Z108" s="227">
        <v>195864</v>
      </c>
      <c r="AA108" s="227">
        <v>245426</v>
      </c>
      <c r="AB108" s="227">
        <v>200871</v>
      </c>
      <c r="AC108" s="227">
        <v>195101</v>
      </c>
      <c r="AD108" s="227">
        <v>212842</v>
      </c>
      <c r="AE108" s="227">
        <v>204469</v>
      </c>
      <c r="AF108" s="227">
        <v>208108</v>
      </c>
      <c r="AG108" s="227">
        <v>201381</v>
      </c>
      <c r="AH108" s="227">
        <v>209858</v>
      </c>
      <c r="AI108" s="97">
        <v>216749</v>
      </c>
      <c r="AJ108" s="369">
        <v>208916</v>
      </c>
      <c r="AK108" s="96">
        <v>205859</v>
      </c>
      <c r="AL108" s="97">
        <v>207251</v>
      </c>
      <c r="AM108" s="97">
        <v>232912</v>
      </c>
      <c r="AN108" s="294">
        <v>203850</v>
      </c>
      <c r="AO108" s="294">
        <v>209238</v>
      </c>
      <c r="AP108" s="294">
        <v>205210</v>
      </c>
      <c r="AQ108" s="294">
        <v>199142</v>
      </c>
      <c r="AR108" s="294">
        <v>214484</v>
      </c>
      <c r="AS108" s="294">
        <v>200327</v>
      </c>
      <c r="AT108" s="294">
        <v>211230</v>
      </c>
      <c r="AU108" s="294"/>
      <c r="AV108" s="369"/>
      <c r="AW108" s="406">
        <f t="shared" ref="AW108:BF113" si="344">IF(ISERROR((O108-C108)/C108)=TRUE,0,(O108-C108)/C108)</f>
        <v>0.12936424799403881</v>
      </c>
      <c r="AX108" s="190">
        <f t="shared" si="344"/>
        <v>6.1878847161949642E-2</v>
      </c>
      <c r="AY108" s="191">
        <f t="shared" si="344"/>
        <v>2.4923565970883785E-2</v>
      </c>
      <c r="AZ108" s="191">
        <f t="shared" si="344"/>
        <v>0.18215491756347787</v>
      </c>
      <c r="BA108" s="191">
        <f t="shared" si="344"/>
        <v>4.4227027970412655E-2</v>
      </c>
      <c r="BB108" s="191">
        <f t="shared" si="344"/>
        <v>4.7876435576274697E-2</v>
      </c>
      <c r="BC108" s="191">
        <f t="shared" si="344"/>
        <v>6.2712952984335366E-2</v>
      </c>
      <c r="BD108" s="191">
        <f t="shared" si="344"/>
        <v>-1.4982895460362723E-2</v>
      </c>
      <c r="BE108" s="191">
        <f t="shared" si="344"/>
        <v>5.2784901797430998E-2</v>
      </c>
      <c r="BF108" s="191">
        <f t="shared" si="344"/>
        <v>-2.5087013295922875E-2</v>
      </c>
      <c r="BG108" s="191">
        <f t="shared" ref="BG108:BP113" si="345">IF(ISERROR((Y108-M108)/M108)=TRUE,0,(Y108-M108)/M108)</f>
        <v>-5.7783192154000025E-2</v>
      </c>
      <c r="BH108" s="191">
        <f t="shared" si="345"/>
        <v>4.0754809836519388E-3</v>
      </c>
      <c r="BI108" s="191">
        <f t="shared" si="345"/>
        <v>0.17341123372028533</v>
      </c>
      <c r="BJ108" s="191">
        <f t="shared" si="345"/>
        <v>2.2301502883113049E-2</v>
      </c>
      <c r="BK108" s="191">
        <f t="shared" si="345"/>
        <v>5.1623140768370778E-3</v>
      </c>
      <c r="BL108" s="191">
        <f t="shared" si="345"/>
        <v>5.1902737965800139E-2</v>
      </c>
      <c r="BM108" s="191">
        <f t="shared" si="345"/>
        <v>5.112348780164087E-3</v>
      </c>
      <c r="BN108" s="191">
        <f t="shared" si="345"/>
        <v>5.4480228622387966E-2</v>
      </c>
      <c r="BO108" s="191">
        <f t="shared" si="345"/>
        <v>3.1411333278701957E-2</v>
      </c>
      <c r="BP108" s="314">
        <f t="shared" si="345"/>
        <v>3.6735137485055976E-2</v>
      </c>
      <c r="BQ108" s="314">
        <f t="shared" ref="BQ108:BR113" si="346">IF(ISERROR((AI108-W108)/W108)=TRUE,0,(AI108-W108)/W108)</f>
        <v>0.12104786780108097</v>
      </c>
      <c r="BR108" s="168">
        <f t="shared" si="346"/>
        <v>4.0237010481240822E-2</v>
      </c>
      <c r="BS108" s="168">
        <f t="shared" ref="BS108:BS113" si="347">IF(ISERROR((AK108-Y108)/Y108)=TRUE,0,(AK108-Y108)/Y108)</f>
        <v>3.565912532512288E-2</v>
      </c>
      <c r="BT108" s="168">
        <f t="shared" ref="BT108:BT113" si="348">IF(ISERROR((AL108-Z108)/Z108)=TRUE,0,(AL108-Z108)/Z108)</f>
        <v>5.8137278928235919E-2</v>
      </c>
      <c r="BU108" s="168">
        <f t="shared" ref="BU108:BU113" si="349">IF(ISERROR((AM108-AA108)/AA108)=TRUE,0,(AM108-AA108)/AA108)</f>
        <v>-5.09888927823458E-2</v>
      </c>
      <c r="BV108" s="168">
        <f t="shared" ref="BV108:CB113" si="350">IF(ISERROR((AN108-AB108)/AB108)=TRUE,0,(AN108-AB108)/AB108)</f>
        <v>1.483041354899413E-2</v>
      </c>
      <c r="BW108" s="490">
        <f t="shared" si="350"/>
        <v>7.2459905382340428E-2</v>
      </c>
      <c r="BX108" s="490">
        <f t="shared" si="350"/>
        <v>-3.5857584499299953E-2</v>
      </c>
      <c r="BY108" s="490">
        <f t="shared" si="350"/>
        <v>-2.6052849087147684E-2</v>
      </c>
      <c r="BZ108" s="490">
        <f t="shared" si="350"/>
        <v>3.0637937993734023E-2</v>
      </c>
      <c r="CA108" s="490">
        <f t="shared" si="350"/>
        <v>-5.2338601953511006E-3</v>
      </c>
      <c r="CB108" s="490">
        <f t="shared" si="350"/>
        <v>6.537754100391693E-3</v>
      </c>
      <c r="CC108" s="96">
        <f>O108-C108</f>
        <v>23958</v>
      </c>
      <c r="CD108" s="61">
        <f>P108-D108</f>
        <v>11450</v>
      </c>
      <c r="CE108" s="62">
        <f>Q108-E108</f>
        <v>4720</v>
      </c>
      <c r="CF108" s="62">
        <f>R108-F108</f>
        <v>31178</v>
      </c>
      <c r="CG108" s="62">
        <f>S108-G108</f>
        <v>8616</v>
      </c>
      <c r="CH108" s="62">
        <f>T108-H108</f>
        <v>9017</v>
      </c>
      <c r="CI108" s="62">
        <f>U108-I108</f>
        <v>11522</v>
      </c>
      <c r="CJ108" s="62">
        <f>V108-J108</f>
        <v>-3079</v>
      </c>
      <c r="CK108" s="62">
        <f>W108-K108</f>
        <v>9694</v>
      </c>
      <c r="CL108" s="62">
        <f>X108-L108</f>
        <v>-5168</v>
      </c>
      <c r="CM108" s="62">
        <f>Y108-M108</f>
        <v>-12190</v>
      </c>
      <c r="CN108" s="62">
        <f>Z108-N108</f>
        <v>795</v>
      </c>
      <c r="CO108" s="62">
        <f>AA108-O108</f>
        <v>36270</v>
      </c>
      <c r="CP108" s="62">
        <f>AB108-P108</f>
        <v>4382</v>
      </c>
      <c r="CQ108" s="62">
        <f>AC108-Q108</f>
        <v>1002</v>
      </c>
      <c r="CR108" s="62">
        <f>AD108-R108</f>
        <v>10502</v>
      </c>
      <c r="CS108" s="62">
        <f>AE108-S108</f>
        <v>1040</v>
      </c>
      <c r="CT108" s="62">
        <f>AF108-T108</f>
        <v>10752</v>
      </c>
      <c r="CU108" s="62">
        <f>AG108-U108</f>
        <v>6133</v>
      </c>
      <c r="CV108" s="333">
        <f>AH108-V108</f>
        <v>7436</v>
      </c>
      <c r="CW108" s="333">
        <f>AI108-W108</f>
        <v>23404</v>
      </c>
      <c r="CX108" s="342">
        <f>AJ108-X108</f>
        <v>8081</v>
      </c>
      <c r="CY108" s="427">
        <f>AK108-Y108</f>
        <v>7088</v>
      </c>
      <c r="CZ108" s="427">
        <f>AL108-Z108</f>
        <v>11387</v>
      </c>
      <c r="DA108" s="427">
        <f>AM108-AA108</f>
        <v>-12514</v>
      </c>
      <c r="DB108" s="427">
        <f>AN108-AB108</f>
        <v>2979</v>
      </c>
      <c r="DC108" s="427">
        <f>AO108-AC108</f>
        <v>14137</v>
      </c>
      <c r="DD108" s="427">
        <f>AP108-AD108</f>
        <v>-7632</v>
      </c>
      <c r="DE108" s="427">
        <f>AQ108-AE108</f>
        <v>-5327</v>
      </c>
      <c r="DF108" s="427">
        <f>AR108-AF108</f>
        <v>6376</v>
      </c>
      <c r="DG108" s="427">
        <f>AS108-AG108</f>
        <v>-1054</v>
      </c>
      <c r="DH108" s="427">
        <f>AT108-AH108</f>
        <v>1372</v>
      </c>
      <c r="DI108" s="346"/>
      <c r="DJ108" s="60">
        <f>IF(ISERROR(GETPIVOTDATA("VALUE",'CSS WK pvt'!$J$2,"DT_FILE",DJ$8,"COMMODITY",DJ$6,"TRIM_CAT",TRIM(B108),"TRIM_LINE",A107))=TRUE,0,GETPIVOTDATA("VALUE",'CSS WK pvt'!$J$2,"DT_FILE",DJ$8,"COMMODITY",DJ$6,"TRIM_CAT",TRIM(B108),"TRIM_LINE",A107))</f>
        <v>200332</v>
      </c>
    </row>
    <row r="109" spans="1:114" s="56" customFormat="1" x14ac:dyDescent="0.25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1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27">
        <v>19591</v>
      </c>
      <c r="V109" s="227">
        <v>16789</v>
      </c>
      <c r="W109" s="227">
        <v>16073</v>
      </c>
      <c r="X109" s="250">
        <v>16207</v>
      </c>
      <c r="Y109" s="294">
        <v>23856</v>
      </c>
      <c r="Z109" s="227">
        <v>20422</v>
      </c>
      <c r="AA109" s="227">
        <v>24214</v>
      </c>
      <c r="AB109" s="227">
        <v>22066</v>
      </c>
      <c r="AC109" s="227">
        <v>21922</v>
      </c>
      <c r="AD109" s="227">
        <v>18879</v>
      </c>
      <c r="AE109" s="227">
        <v>21771</v>
      </c>
      <c r="AF109" s="227">
        <v>23239</v>
      </c>
      <c r="AG109" s="227">
        <v>20788</v>
      </c>
      <c r="AH109" s="227">
        <v>19572</v>
      </c>
      <c r="AI109" s="97">
        <v>19853</v>
      </c>
      <c r="AJ109" s="369">
        <v>19100</v>
      </c>
      <c r="AK109" s="96">
        <v>24216</v>
      </c>
      <c r="AL109" s="97">
        <v>25609</v>
      </c>
      <c r="AM109" s="97">
        <v>25766</v>
      </c>
      <c r="AN109" s="294">
        <v>23544</v>
      </c>
      <c r="AO109" s="294">
        <v>23067</v>
      </c>
      <c r="AP109" s="294">
        <v>22609</v>
      </c>
      <c r="AQ109" s="294">
        <v>22594</v>
      </c>
      <c r="AR109" s="294">
        <v>21538</v>
      </c>
      <c r="AS109" s="294">
        <v>25947</v>
      </c>
      <c r="AT109" s="294">
        <v>25863</v>
      </c>
      <c r="AU109" s="294"/>
      <c r="AV109" s="369"/>
      <c r="AW109" s="406">
        <f t="shared" si="344"/>
        <v>0.47586594973114921</v>
      </c>
      <c r="AX109" s="190">
        <f t="shared" si="344"/>
        <v>-7.6196838120685811E-2</v>
      </c>
      <c r="AY109" s="191">
        <f t="shared" si="344"/>
        <v>0.2059257697174188</v>
      </c>
      <c r="AZ109" s="191">
        <f t="shared" si="344"/>
        <v>-0.20517017080028538</v>
      </c>
      <c r="BA109" s="191">
        <f t="shared" si="344"/>
        <v>-8.0470205954030677E-2</v>
      </c>
      <c r="BB109" s="191">
        <f t="shared" si="344"/>
        <v>-4.5014629754670269E-3</v>
      </c>
      <c r="BC109" s="191">
        <f t="shared" si="344"/>
        <v>0.11483525863540658</v>
      </c>
      <c r="BD109" s="191">
        <f t="shared" si="344"/>
        <v>-0.10573133056354533</v>
      </c>
      <c r="BE109" s="191">
        <f t="shared" si="344"/>
        <v>-5.2690516885719338E-2</v>
      </c>
      <c r="BF109" s="191">
        <f t="shared" si="344"/>
        <v>-0.1419874000741172</v>
      </c>
      <c r="BG109" s="191">
        <f t="shared" si="345"/>
        <v>9.4763893350465783E-2</v>
      </c>
      <c r="BH109" s="191">
        <f t="shared" si="345"/>
        <v>-0.40833236759763586</v>
      </c>
      <c r="BI109" s="191">
        <f t="shared" si="345"/>
        <v>2.5799618724846429E-2</v>
      </c>
      <c r="BJ109" s="191">
        <f t="shared" si="345"/>
        <v>6.3729271114539146E-2</v>
      </c>
      <c r="BK109" s="191">
        <f t="shared" si="345"/>
        <v>-4.1619305762000527E-2</v>
      </c>
      <c r="BL109" s="191">
        <f t="shared" si="345"/>
        <v>-3.2206969376979938E-3</v>
      </c>
      <c r="BM109" s="191">
        <f t="shared" si="345"/>
        <v>0.13137244712362936</v>
      </c>
      <c r="BN109" s="191">
        <f t="shared" si="345"/>
        <v>0.31353153967895092</v>
      </c>
      <c r="BO109" s="191">
        <f t="shared" si="345"/>
        <v>6.1099484457148689E-2</v>
      </c>
      <c r="BP109" s="314">
        <f t="shared" si="345"/>
        <v>0.16576329739710524</v>
      </c>
      <c r="BQ109" s="314">
        <f t="shared" si="346"/>
        <v>0.23517700491507498</v>
      </c>
      <c r="BR109" s="168">
        <f t="shared" si="346"/>
        <v>0.17850311593755785</v>
      </c>
      <c r="BS109" s="168">
        <f t="shared" si="347"/>
        <v>1.5090543259557344E-2</v>
      </c>
      <c r="BT109" s="168">
        <f t="shared" si="348"/>
        <v>0.25399079424150428</v>
      </c>
      <c r="BU109" s="168">
        <f t="shared" si="349"/>
        <v>6.4095151565210215E-2</v>
      </c>
      <c r="BV109" s="168">
        <f t="shared" si="350"/>
        <v>6.6980875555152725E-2</v>
      </c>
      <c r="BW109" s="490">
        <f t="shared" si="350"/>
        <v>5.2230635890885869E-2</v>
      </c>
      <c r="BX109" s="490">
        <f t="shared" si="350"/>
        <v>0.19757402404788388</v>
      </c>
      <c r="BY109" s="490">
        <f t="shared" si="350"/>
        <v>3.7802581415644666E-2</v>
      </c>
      <c r="BZ109" s="490">
        <f t="shared" si="350"/>
        <v>-7.3195920650630408E-2</v>
      </c>
      <c r="CA109" s="490">
        <f t="shared" si="350"/>
        <v>0.24817202232056956</v>
      </c>
      <c r="CB109" s="490">
        <f t="shared" si="350"/>
        <v>0.32142857142857145</v>
      </c>
      <c r="CC109" s="96">
        <f>O109-C109</f>
        <v>7611</v>
      </c>
      <c r="CD109" s="61">
        <f>P109-D109</f>
        <v>-1711</v>
      </c>
      <c r="CE109" s="62">
        <f>Q109-E109</f>
        <v>3906</v>
      </c>
      <c r="CF109" s="62">
        <f>R109-F109</f>
        <v>-4889</v>
      </c>
      <c r="CG109" s="62">
        <f>S109-G109</f>
        <v>-1684</v>
      </c>
      <c r="CH109" s="62">
        <f>T109-H109</f>
        <v>-80</v>
      </c>
      <c r="CI109" s="62">
        <f>U109-I109</f>
        <v>2018</v>
      </c>
      <c r="CJ109" s="62">
        <f>V109-J109</f>
        <v>-1985</v>
      </c>
      <c r="CK109" s="62">
        <f>W109-K109</f>
        <v>-894</v>
      </c>
      <c r="CL109" s="62">
        <f>X109-L109</f>
        <v>-2682</v>
      </c>
      <c r="CM109" s="62">
        <f>Y109-M109</f>
        <v>2065</v>
      </c>
      <c r="CN109" s="62">
        <f>Z109-N109</f>
        <v>-14094</v>
      </c>
      <c r="CO109" s="62">
        <f>AA109-O109</f>
        <v>609</v>
      </c>
      <c r="CP109" s="62">
        <f>AB109-P109</f>
        <v>1322</v>
      </c>
      <c r="CQ109" s="62">
        <f>AC109-Q109</f>
        <v>-952</v>
      </c>
      <c r="CR109" s="62">
        <f>AD109-R109</f>
        <v>-61</v>
      </c>
      <c r="CS109" s="62">
        <f>AE109-S109</f>
        <v>2528</v>
      </c>
      <c r="CT109" s="62">
        <f>AF109-T109</f>
        <v>5547</v>
      </c>
      <c r="CU109" s="62">
        <f>AG109-U109</f>
        <v>1197</v>
      </c>
      <c r="CV109" s="333">
        <f>AH109-V109</f>
        <v>2783</v>
      </c>
      <c r="CW109" s="333">
        <f>AI109-W109</f>
        <v>3780</v>
      </c>
      <c r="CX109" s="342">
        <f>AJ109-X109</f>
        <v>2893</v>
      </c>
      <c r="CY109" s="427">
        <f>AK109-Y109</f>
        <v>360</v>
      </c>
      <c r="CZ109" s="427">
        <f>AL109-Z109</f>
        <v>5187</v>
      </c>
      <c r="DA109" s="427">
        <f>AM109-AA109</f>
        <v>1552</v>
      </c>
      <c r="DB109" s="427">
        <f>AN109-AB109</f>
        <v>1478</v>
      </c>
      <c r="DC109" s="427">
        <f>AO109-AC109</f>
        <v>1145</v>
      </c>
      <c r="DD109" s="427">
        <f>AP109-AD109</f>
        <v>3730</v>
      </c>
      <c r="DE109" s="427">
        <f>AQ109-AE109</f>
        <v>823</v>
      </c>
      <c r="DF109" s="427">
        <f>AR109-AF109</f>
        <v>-1701</v>
      </c>
      <c r="DG109" s="427">
        <f>AS109-AG109</f>
        <v>5159</v>
      </c>
      <c r="DH109" s="427">
        <f>AT109-AH109</f>
        <v>6291</v>
      </c>
      <c r="DI109" s="346"/>
      <c r="DJ109" s="60">
        <f>IF(ISERROR(GETPIVOTDATA("VALUE",'CSS WK pvt'!$J$2,"DT_FILE",DJ$8,"COMMODITY",DJ$6,"TRIM_CAT",TRIM(B109),"TRIM_LINE",A107))=TRUE,0,GETPIVOTDATA("VALUE",'CSS WK pvt'!$J$2,"DT_FILE",DJ$8,"COMMODITY",DJ$6,"TRIM_CAT",TRIM(B109),"TRIM_LINE",A107))</f>
        <v>25947</v>
      </c>
    </row>
    <row r="110" spans="1:114" s="56" customFormat="1" x14ac:dyDescent="0.25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1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27">
        <v>18448</v>
      </c>
      <c r="V110" s="227">
        <v>18235</v>
      </c>
      <c r="W110" s="227">
        <v>16672</v>
      </c>
      <c r="X110" s="261">
        <v>17707</v>
      </c>
      <c r="Y110" s="294">
        <v>21321</v>
      </c>
      <c r="Z110" s="227">
        <v>17610</v>
      </c>
      <c r="AA110" s="227">
        <v>21648</v>
      </c>
      <c r="AB110" s="227">
        <v>17427</v>
      </c>
      <c r="AC110" s="227">
        <v>17921</v>
      </c>
      <c r="AD110" s="227">
        <v>18202</v>
      </c>
      <c r="AE110" s="227">
        <v>17946</v>
      </c>
      <c r="AF110" s="227">
        <v>18687</v>
      </c>
      <c r="AG110" s="227">
        <v>17527</v>
      </c>
      <c r="AH110" s="227">
        <v>16588</v>
      </c>
      <c r="AI110" s="97">
        <v>18711</v>
      </c>
      <c r="AJ110" s="369">
        <v>17656</v>
      </c>
      <c r="AK110" s="96">
        <v>21414</v>
      </c>
      <c r="AL110" s="97">
        <v>18924</v>
      </c>
      <c r="AM110" s="97">
        <v>20424</v>
      </c>
      <c r="AN110" s="294">
        <v>17827</v>
      </c>
      <c r="AO110" s="294">
        <v>18220</v>
      </c>
      <c r="AP110" s="294">
        <v>18122</v>
      </c>
      <c r="AQ110" s="294">
        <v>17760</v>
      </c>
      <c r="AR110" s="294">
        <v>18405</v>
      </c>
      <c r="AS110" s="294">
        <v>17090</v>
      </c>
      <c r="AT110" s="294">
        <v>17918</v>
      </c>
      <c r="AU110" s="294"/>
      <c r="AV110" s="369"/>
      <c r="AW110" s="406">
        <f t="shared" si="344"/>
        <v>9.332853803272792E-2</v>
      </c>
      <c r="AX110" s="190">
        <f t="shared" si="344"/>
        <v>-7.1010910844535535E-2</v>
      </c>
      <c r="AY110" s="191">
        <f t="shared" si="344"/>
        <v>-4.146111634610055E-2</v>
      </c>
      <c r="AZ110" s="191">
        <f t="shared" si="344"/>
        <v>0.13975035387980955</v>
      </c>
      <c r="BA110" s="191">
        <f t="shared" si="344"/>
        <v>4.8705372419299647E-2</v>
      </c>
      <c r="BB110" s="191">
        <f t="shared" si="344"/>
        <v>3.8916312708070257E-2</v>
      </c>
      <c r="BC110" s="191">
        <f t="shared" si="344"/>
        <v>0.14955134596211367</v>
      </c>
      <c r="BD110" s="191">
        <f t="shared" si="344"/>
        <v>-2.6895778856929398E-2</v>
      </c>
      <c r="BE110" s="191">
        <f t="shared" si="344"/>
        <v>5.3522906793048976E-2</v>
      </c>
      <c r="BF110" s="191">
        <f t="shared" si="344"/>
        <v>-2.8262539787070575E-2</v>
      </c>
      <c r="BG110" s="191">
        <f t="shared" si="345"/>
        <v>-0.13641702782615739</v>
      </c>
      <c r="BH110" s="191">
        <f t="shared" si="345"/>
        <v>-8.3342718774636788E-3</v>
      </c>
      <c r="BI110" s="191">
        <f t="shared" si="345"/>
        <v>0.18684210526315789</v>
      </c>
      <c r="BJ110" s="191">
        <f t="shared" si="345"/>
        <v>0.13081565115826357</v>
      </c>
      <c r="BK110" s="191">
        <f t="shared" si="345"/>
        <v>3.6315272075406232E-2</v>
      </c>
      <c r="BL110" s="191">
        <f t="shared" si="345"/>
        <v>2.7548831432765045E-2</v>
      </c>
      <c r="BM110" s="191">
        <f t="shared" si="345"/>
        <v>-2.4037415705895147E-2</v>
      </c>
      <c r="BN110" s="191">
        <f t="shared" si="345"/>
        <v>3.2430939226519337E-2</v>
      </c>
      <c r="BO110" s="191">
        <f t="shared" si="345"/>
        <v>-4.9924111014744144E-2</v>
      </c>
      <c r="BP110" s="314">
        <f t="shared" si="345"/>
        <v>-9.0320811625993966E-2</v>
      </c>
      <c r="BQ110" s="314">
        <f t="shared" si="346"/>
        <v>0.12230086372360845</v>
      </c>
      <c r="BR110" s="168">
        <f t="shared" si="346"/>
        <v>-2.8802168633873609E-3</v>
      </c>
      <c r="BS110" s="168">
        <f t="shared" si="347"/>
        <v>4.3618967215421417E-3</v>
      </c>
      <c r="BT110" s="168">
        <f t="shared" si="348"/>
        <v>7.4616695059625218E-2</v>
      </c>
      <c r="BU110" s="168">
        <f t="shared" si="349"/>
        <v>-5.6541019955654102E-2</v>
      </c>
      <c r="BV110" s="168">
        <f t="shared" si="350"/>
        <v>2.2952889194927412E-2</v>
      </c>
      <c r="BW110" s="490">
        <f t="shared" si="350"/>
        <v>1.6684336811561853E-2</v>
      </c>
      <c r="BX110" s="490">
        <f t="shared" si="350"/>
        <v>-4.395121415229096E-3</v>
      </c>
      <c r="BY110" s="490">
        <f t="shared" si="350"/>
        <v>-1.0364426613172852E-2</v>
      </c>
      <c r="BZ110" s="490">
        <f t="shared" si="350"/>
        <v>-1.509070476802055E-2</v>
      </c>
      <c r="CA110" s="490">
        <f t="shared" si="350"/>
        <v>-2.4932960575112684E-2</v>
      </c>
      <c r="CB110" s="490">
        <f t="shared" si="350"/>
        <v>8.0178442247407763E-2</v>
      </c>
      <c r="CC110" s="96">
        <f>O110-C110</f>
        <v>1557</v>
      </c>
      <c r="CD110" s="61">
        <f>P110-D110</f>
        <v>-1178</v>
      </c>
      <c r="CE110" s="62">
        <f>Q110-E110</f>
        <v>-748</v>
      </c>
      <c r="CF110" s="62">
        <f>R110-F110</f>
        <v>2172</v>
      </c>
      <c r="CG110" s="62">
        <f>S110-G110</f>
        <v>854</v>
      </c>
      <c r="CH110" s="62">
        <f>T110-H110</f>
        <v>678</v>
      </c>
      <c r="CI110" s="62">
        <f>U110-I110</f>
        <v>2400</v>
      </c>
      <c r="CJ110" s="62">
        <f>V110-J110</f>
        <v>-504</v>
      </c>
      <c r="CK110" s="62">
        <f>W110-K110</f>
        <v>847</v>
      </c>
      <c r="CL110" s="62">
        <f>X110-L110</f>
        <v>-515</v>
      </c>
      <c r="CM110" s="62">
        <f>Y110-M110</f>
        <v>-3368</v>
      </c>
      <c r="CN110" s="62">
        <f>Z110-N110</f>
        <v>-148</v>
      </c>
      <c r="CO110" s="62">
        <f>AA110-O110</f>
        <v>3408</v>
      </c>
      <c r="CP110" s="62">
        <f>AB110-P110</f>
        <v>2016</v>
      </c>
      <c r="CQ110" s="62">
        <f>AC110-Q110</f>
        <v>628</v>
      </c>
      <c r="CR110" s="62">
        <f>AD110-R110</f>
        <v>488</v>
      </c>
      <c r="CS110" s="62">
        <f>AE110-S110</f>
        <v>-442</v>
      </c>
      <c r="CT110" s="62">
        <f>AF110-T110</f>
        <v>587</v>
      </c>
      <c r="CU110" s="62">
        <f>AG110-U110</f>
        <v>-921</v>
      </c>
      <c r="CV110" s="333">
        <f>AH110-V110</f>
        <v>-1647</v>
      </c>
      <c r="CW110" s="333">
        <f>AI110-W110</f>
        <v>2039</v>
      </c>
      <c r="CX110" s="342">
        <f>AJ110-X110</f>
        <v>-51</v>
      </c>
      <c r="CY110" s="427">
        <f>AK110-Y110</f>
        <v>93</v>
      </c>
      <c r="CZ110" s="427">
        <f>AL110-Z110</f>
        <v>1314</v>
      </c>
      <c r="DA110" s="427">
        <f>AM110-AA110</f>
        <v>-1224</v>
      </c>
      <c r="DB110" s="427">
        <f>AN110-AB110</f>
        <v>400</v>
      </c>
      <c r="DC110" s="427">
        <f>AO110-AC110</f>
        <v>299</v>
      </c>
      <c r="DD110" s="427">
        <f>AP110-AD110</f>
        <v>-80</v>
      </c>
      <c r="DE110" s="427">
        <f>AQ110-AE110</f>
        <v>-186</v>
      </c>
      <c r="DF110" s="427">
        <f>AR110-AF110</f>
        <v>-282</v>
      </c>
      <c r="DG110" s="427">
        <f>AS110-AG110</f>
        <v>-437</v>
      </c>
      <c r="DH110" s="427">
        <f>AT110-AH110</f>
        <v>1330</v>
      </c>
      <c r="DI110" s="346"/>
      <c r="DJ110" s="60">
        <f>IF(ISERROR(GETPIVOTDATA("VALUE",'CSS WK pvt'!$J$2,"DT_FILE",DJ$8,"COMMODITY",DJ$6,"TRIM_CAT",TRIM(B110),"TRIM_LINE",A107))=TRUE,0,GETPIVOTDATA("VALUE",'CSS WK pvt'!$J$2,"DT_FILE",DJ$8,"COMMODITY",DJ$6,"TRIM_CAT",TRIM(B110),"TRIM_LINE",A107))</f>
        <v>17090</v>
      </c>
    </row>
    <row r="111" spans="1:114" s="56" customFormat="1" x14ac:dyDescent="0.25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1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27">
        <v>5619</v>
      </c>
      <c r="V111" s="227">
        <v>5296</v>
      </c>
      <c r="W111" s="227">
        <v>4751</v>
      </c>
      <c r="X111" s="261">
        <v>4728</v>
      </c>
      <c r="Y111" s="294">
        <v>6287</v>
      </c>
      <c r="Z111" s="227">
        <v>5311</v>
      </c>
      <c r="AA111" s="227">
        <v>6216</v>
      </c>
      <c r="AB111" s="227">
        <v>5008</v>
      </c>
      <c r="AC111" s="227">
        <v>5452</v>
      </c>
      <c r="AD111" s="227">
        <v>5179</v>
      </c>
      <c r="AE111" s="227">
        <v>5136</v>
      </c>
      <c r="AF111" s="227">
        <v>5652</v>
      </c>
      <c r="AG111" s="227">
        <v>5037</v>
      </c>
      <c r="AH111" s="227">
        <v>4338</v>
      </c>
      <c r="AI111" s="97">
        <v>5295</v>
      </c>
      <c r="AJ111" s="369">
        <v>5057</v>
      </c>
      <c r="AK111" s="96">
        <v>5621</v>
      </c>
      <c r="AL111" s="97">
        <v>5624</v>
      </c>
      <c r="AM111" s="97">
        <v>6316</v>
      </c>
      <c r="AN111" s="294">
        <v>6815</v>
      </c>
      <c r="AO111" s="294">
        <v>6459</v>
      </c>
      <c r="AP111" s="294">
        <v>5719</v>
      </c>
      <c r="AQ111" s="294">
        <v>5243</v>
      </c>
      <c r="AR111" s="294">
        <v>6076</v>
      </c>
      <c r="AS111" s="294">
        <v>5196</v>
      </c>
      <c r="AT111" s="294">
        <v>5437</v>
      </c>
      <c r="AU111" s="294"/>
      <c r="AV111" s="369"/>
      <c r="AW111" s="406">
        <f t="shared" si="344"/>
        <v>5.8364239703298848E-2</v>
      </c>
      <c r="AX111" s="190">
        <f t="shared" si="344"/>
        <v>-0.14847942754919499</v>
      </c>
      <c r="AY111" s="191">
        <f t="shared" si="344"/>
        <v>-5.4974286220961163E-2</v>
      </c>
      <c r="AZ111" s="191">
        <f t="shared" si="344"/>
        <v>8.7552742616033755E-2</v>
      </c>
      <c r="BA111" s="191">
        <f t="shared" si="344"/>
        <v>-2.5985825913138288E-2</v>
      </c>
      <c r="BB111" s="191">
        <f t="shared" si="344"/>
        <v>1.1583011583011582E-2</v>
      </c>
      <c r="BC111" s="191">
        <f t="shared" si="344"/>
        <v>0.17331384422635207</v>
      </c>
      <c r="BD111" s="191">
        <f t="shared" si="344"/>
        <v>-0.13166092802098706</v>
      </c>
      <c r="BE111" s="191">
        <f t="shared" si="344"/>
        <v>2.5469458234405353E-2</v>
      </c>
      <c r="BF111" s="191">
        <f t="shared" si="344"/>
        <v>-0.16716575656156421</v>
      </c>
      <c r="BG111" s="191">
        <f t="shared" si="345"/>
        <v>-0.14205786026200873</v>
      </c>
      <c r="BH111" s="191">
        <f t="shared" si="345"/>
        <v>3.1061929722384002E-2</v>
      </c>
      <c r="BI111" s="191">
        <f t="shared" si="345"/>
        <v>0.14644042788638878</v>
      </c>
      <c r="BJ111" s="191">
        <f t="shared" si="345"/>
        <v>0.16900093370681607</v>
      </c>
      <c r="BK111" s="191">
        <f t="shared" si="345"/>
        <v>2.3081253518483769E-2</v>
      </c>
      <c r="BL111" s="191">
        <f t="shared" si="345"/>
        <v>4.6556741028128028E-3</v>
      </c>
      <c r="BM111" s="191">
        <f t="shared" si="345"/>
        <v>-4.1791044776119404E-2</v>
      </c>
      <c r="BN111" s="191">
        <f t="shared" si="345"/>
        <v>2.7262813522355506E-2</v>
      </c>
      <c r="BO111" s="191">
        <f t="shared" si="345"/>
        <v>-0.10357714895888948</v>
      </c>
      <c r="BP111" s="314">
        <f t="shared" si="345"/>
        <v>-0.18089123867069487</v>
      </c>
      <c r="BQ111" s="314">
        <f t="shared" si="346"/>
        <v>0.11450221006103978</v>
      </c>
      <c r="BR111" s="168">
        <f t="shared" si="346"/>
        <v>6.9585448392554997E-2</v>
      </c>
      <c r="BS111" s="168">
        <f t="shared" si="347"/>
        <v>-0.10593287736599331</v>
      </c>
      <c r="BT111" s="168">
        <f t="shared" si="348"/>
        <v>5.8934287328186785E-2</v>
      </c>
      <c r="BU111" s="168">
        <f t="shared" si="349"/>
        <v>1.6087516087516088E-2</v>
      </c>
      <c r="BV111" s="168">
        <f t="shared" si="350"/>
        <v>0.36082268370607029</v>
      </c>
      <c r="BW111" s="490">
        <f t="shared" si="350"/>
        <v>0.18470286133528979</v>
      </c>
      <c r="BX111" s="490">
        <f t="shared" si="350"/>
        <v>0.10426723305657463</v>
      </c>
      <c r="BY111" s="490">
        <f t="shared" si="350"/>
        <v>2.0833333333333332E-2</v>
      </c>
      <c r="BZ111" s="490">
        <f t="shared" si="350"/>
        <v>7.5017692852087758E-2</v>
      </c>
      <c r="CA111" s="490">
        <f t="shared" si="350"/>
        <v>3.1566408576533651E-2</v>
      </c>
      <c r="CB111" s="490">
        <f t="shared" si="350"/>
        <v>0.25334255417242968</v>
      </c>
      <c r="CC111" s="96">
        <f>O111-C111</f>
        <v>299</v>
      </c>
      <c r="CD111" s="61">
        <f>P111-D111</f>
        <v>-747</v>
      </c>
      <c r="CE111" s="62">
        <f>Q111-E111</f>
        <v>-310</v>
      </c>
      <c r="CF111" s="62">
        <f>R111-F111</f>
        <v>415</v>
      </c>
      <c r="CG111" s="62">
        <f>S111-G111</f>
        <v>-143</v>
      </c>
      <c r="CH111" s="62">
        <f>T111-H111</f>
        <v>63</v>
      </c>
      <c r="CI111" s="62">
        <f>U111-I111</f>
        <v>830</v>
      </c>
      <c r="CJ111" s="62">
        <f>V111-J111</f>
        <v>-803</v>
      </c>
      <c r="CK111" s="62">
        <f>W111-K111</f>
        <v>118</v>
      </c>
      <c r="CL111" s="62">
        <f>X111-L111</f>
        <v>-949</v>
      </c>
      <c r="CM111" s="62">
        <f>Y111-M111</f>
        <v>-1041</v>
      </c>
      <c r="CN111" s="62">
        <f>Z111-N111</f>
        <v>160</v>
      </c>
      <c r="CO111" s="62">
        <f>AA111-O111</f>
        <v>794</v>
      </c>
      <c r="CP111" s="62">
        <f>AB111-P111</f>
        <v>724</v>
      </c>
      <c r="CQ111" s="62">
        <f>AC111-Q111</f>
        <v>123</v>
      </c>
      <c r="CR111" s="62">
        <f>AD111-R111</f>
        <v>24</v>
      </c>
      <c r="CS111" s="62">
        <f>AE111-S111</f>
        <v>-224</v>
      </c>
      <c r="CT111" s="62">
        <f>AF111-T111</f>
        <v>150</v>
      </c>
      <c r="CU111" s="62">
        <f>AG111-U111</f>
        <v>-582</v>
      </c>
      <c r="CV111" s="333">
        <f>AH111-V111</f>
        <v>-958</v>
      </c>
      <c r="CW111" s="333">
        <f>AI111-W111</f>
        <v>544</v>
      </c>
      <c r="CX111" s="342">
        <f>AJ111-X111</f>
        <v>329</v>
      </c>
      <c r="CY111" s="427">
        <f>AK111-Y111</f>
        <v>-666</v>
      </c>
      <c r="CZ111" s="427">
        <f>AL111-Z111</f>
        <v>313</v>
      </c>
      <c r="DA111" s="427">
        <f>AM111-AA111</f>
        <v>100</v>
      </c>
      <c r="DB111" s="427">
        <f>AN111-AB111</f>
        <v>1807</v>
      </c>
      <c r="DC111" s="427">
        <f>AO111-AC111</f>
        <v>1007</v>
      </c>
      <c r="DD111" s="427">
        <f>AP111-AD111</f>
        <v>540</v>
      </c>
      <c r="DE111" s="427">
        <f>AQ111-AE111</f>
        <v>107</v>
      </c>
      <c r="DF111" s="427">
        <f>AR111-AF111</f>
        <v>424</v>
      </c>
      <c r="DG111" s="427">
        <f>AS111-AG111</f>
        <v>159</v>
      </c>
      <c r="DH111" s="427">
        <f>AT111-AH111</f>
        <v>1099</v>
      </c>
      <c r="DI111" s="346"/>
      <c r="DJ111" s="60">
        <f>IF(ISERROR(GETPIVOTDATA("VALUE",'CSS WK pvt'!$J$2,"DT_FILE",DJ$8,"COMMODITY",DJ$6,"TRIM_CAT",TRIM(B111),"TRIM_LINE",A107))=TRUE,0,GETPIVOTDATA("VALUE",'CSS WK pvt'!$J$2,"DT_FILE",DJ$8,"COMMODITY",DJ$6,"TRIM_CAT",TRIM(B111),"TRIM_LINE",A107))</f>
        <v>5196</v>
      </c>
    </row>
    <row r="112" spans="1:114" s="56" customFormat="1" x14ac:dyDescent="0.25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1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27">
        <v>926</v>
      </c>
      <c r="V112" s="227">
        <v>814</v>
      </c>
      <c r="W112" s="227">
        <v>738</v>
      </c>
      <c r="X112" s="261">
        <v>721</v>
      </c>
      <c r="Y112" s="294">
        <v>953</v>
      </c>
      <c r="Z112" s="227">
        <v>932</v>
      </c>
      <c r="AA112" s="227">
        <v>1019</v>
      </c>
      <c r="AB112" s="227">
        <v>853</v>
      </c>
      <c r="AC112" s="227">
        <v>843</v>
      </c>
      <c r="AD112" s="227">
        <v>802</v>
      </c>
      <c r="AE112" s="227">
        <v>813</v>
      </c>
      <c r="AF112" s="227">
        <v>942</v>
      </c>
      <c r="AG112" s="227">
        <v>861</v>
      </c>
      <c r="AH112" s="227">
        <v>637</v>
      </c>
      <c r="AI112" s="97">
        <v>882</v>
      </c>
      <c r="AJ112" s="369">
        <v>827</v>
      </c>
      <c r="AK112" s="96">
        <v>815</v>
      </c>
      <c r="AL112" s="97">
        <v>936</v>
      </c>
      <c r="AM112" s="97">
        <v>1077</v>
      </c>
      <c r="AN112" s="294">
        <v>938</v>
      </c>
      <c r="AO112" s="294">
        <v>880</v>
      </c>
      <c r="AP112" s="294">
        <v>966</v>
      </c>
      <c r="AQ112" s="294">
        <v>829</v>
      </c>
      <c r="AR112" s="294">
        <v>937</v>
      </c>
      <c r="AS112" s="294">
        <v>863</v>
      </c>
      <c r="AT112" s="294">
        <v>895</v>
      </c>
      <c r="AU112" s="294"/>
      <c r="AV112" s="369"/>
      <c r="AW112" s="406">
        <f t="shared" si="344"/>
        <v>7.3324905183312264E-2</v>
      </c>
      <c r="AX112" s="190">
        <f t="shared" si="344"/>
        <v>-0.18976279650436953</v>
      </c>
      <c r="AY112" s="191">
        <f t="shared" si="344"/>
        <v>-2.6229508196721311E-2</v>
      </c>
      <c r="AZ112" s="191">
        <f t="shared" si="344"/>
        <v>-8.606060606060606E-2</v>
      </c>
      <c r="BA112" s="191">
        <f t="shared" si="344"/>
        <v>3.5046728971962616E-3</v>
      </c>
      <c r="BB112" s="191">
        <f t="shared" si="344"/>
        <v>-6.0674157303370786E-2</v>
      </c>
      <c r="BC112" s="191">
        <f t="shared" si="344"/>
        <v>0.20103761348897536</v>
      </c>
      <c r="BD112" s="191">
        <f t="shared" si="344"/>
        <v>-0.15296566077003121</v>
      </c>
      <c r="BE112" s="191">
        <f t="shared" si="344"/>
        <v>0.12844036697247707</v>
      </c>
      <c r="BF112" s="191">
        <f t="shared" si="344"/>
        <v>-0.23379383634431455</v>
      </c>
      <c r="BG112" s="191">
        <f t="shared" si="345"/>
        <v>-6.5686274509803924E-2</v>
      </c>
      <c r="BH112" s="191">
        <f t="shared" si="345"/>
        <v>0.12424607961399277</v>
      </c>
      <c r="BI112" s="191">
        <f t="shared" si="345"/>
        <v>0.20023557126030625</v>
      </c>
      <c r="BJ112" s="191">
        <f t="shared" si="345"/>
        <v>0.31432973805855163</v>
      </c>
      <c r="BK112" s="191">
        <f t="shared" si="345"/>
        <v>-5.387205387205387E-2</v>
      </c>
      <c r="BL112" s="191">
        <f t="shared" si="345"/>
        <v>6.3660477453580902E-2</v>
      </c>
      <c r="BM112" s="191">
        <f t="shared" si="345"/>
        <v>-5.3550640279394643E-2</v>
      </c>
      <c r="BN112" s="191">
        <f t="shared" si="345"/>
        <v>0.12679425837320574</v>
      </c>
      <c r="BO112" s="191">
        <f t="shared" si="345"/>
        <v>-7.0194384449244057E-2</v>
      </c>
      <c r="BP112" s="314">
        <f t="shared" si="345"/>
        <v>-0.21744471744471744</v>
      </c>
      <c r="BQ112" s="314">
        <f t="shared" si="346"/>
        <v>0.1951219512195122</v>
      </c>
      <c r="BR112" s="168">
        <f t="shared" si="346"/>
        <v>0.14701803051317613</v>
      </c>
      <c r="BS112" s="168">
        <f t="shared" si="347"/>
        <v>-0.14480587618048268</v>
      </c>
      <c r="BT112" s="168">
        <f t="shared" si="348"/>
        <v>4.2918454935622317E-3</v>
      </c>
      <c r="BU112" s="168">
        <f t="shared" si="349"/>
        <v>5.6918547595682038E-2</v>
      </c>
      <c r="BV112" s="168">
        <f t="shared" si="350"/>
        <v>9.9648300117233288E-2</v>
      </c>
      <c r="BW112" s="490">
        <f t="shared" si="350"/>
        <v>4.3890865954922892E-2</v>
      </c>
      <c r="BX112" s="490">
        <f t="shared" si="350"/>
        <v>0.20448877805486285</v>
      </c>
      <c r="BY112" s="490">
        <f t="shared" si="350"/>
        <v>1.968019680196802E-2</v>
      </c>
      <c r="BZ112" s="490">
        <f t="shared" si="350"/>
        <v>-5.3078556263269636E-3</v>
      </c>
      <c r="CA112" s="490">
        <f t="shared" si="350"/>
        <v>2.3228803716608595E-3</v>
      </c>
      <c r="CB112" s="490">
        <f t="shared" si="350"/>
        <v>0.40502354788069073</v>
      </c>
      <c r="CC112" s="96">
        <f>O112-C112</f>
        <v>58</v>
      </c>
      <c r="CD112" s="61">
        <f>P112-D112</f>
        <v>-152</v>
      </c>
      <c r="CE112" s="62">
        <f>Q112-E112</f>
        <v>-24</v>
      </c>
      <c r="CF112" s="62">
        <f>R112-F112</f>
        <v>-71</v>
      </c>
      <c r="CG112" s="62">
        <f>S112-G112</f>
        <v>3</v>
      </c>
      <c r="CH112" s="62">
        <f>T112-H112</f>
        <v>-54</v>
      </c>
      <c r="CI112" s="62">
        <f>U112-I112</f>
        <v>155</v>
      </c>
      <c r="CJ112" s="62">
        <f>V112-J112</f>
        <v>-147</v>
      </c>
      <c r="CK112" s="62">
        <f>W112-K112</f>
        <v>84</v>
      </c>
      <c r="CL112" s="62">
        <f>X112-L112</f>
        <v>-220</v>
      </c>
      <c r="CM112" s="62">
        <f>Y112-M112</f>
        <v>-67</v>
      </c>
      <c r="CN112" s="62">
        <f>Z112-N112</f>
        <v>103</v>
      </c>
      <c r="CO112" s="62">
        <f>AA112-O112</f>
        <v>170</v>
      </c>
      <c r="CP112" s="62">
        <f>AB112-P112</f>
        <v>204</v>
      </c>
      <c r="CQ112" s="62">
        <f>AC112-Q112</f>
        <v>-48</v>
      </c>
      <c r="CR112" s="62">
        <f>AD112-R112</f>
        <v>48</v>
      </c>
      <c r="CS112" s="62">
        <f>AE112-S112</f>
        <v>-46</v>
      </c>
      <c r="CT112" s="62">
        <f>AF112-T112</f>
        <v>106</v>
      </c>
      <c r="CU112" s="62">
        <f>AG112-U112</f>
        <v>-65</v>
      </c>
      <c r="CV112" s="333">
        <f>AH112-V112</f>
        <v>-177</v>
      </c>
      <c r="CW112" s="333">
        <f>AI112-W112</f>
        <v>144</v>
      </c>
      <c r="CX112" s="342">
        <f>AJ112-X112</f>
        <v>106</v>
      </c>
      <c r="CY112" s="427">
        <f>AK112-Y112</f>
        <v>-138</v>
      </c>
      <c r="CZ112" s="427">
        <f>AL112-Z112</f>
        <v>4</v>
      </c>
      <c r="DA112" s="427">
        <f>AM112-AA112</f>
        <v>58</v>
      </c>
      <c r="DB112" s="427">
        <f>AN112-AB112</f>
        <v>85</v>
      </c>
      <c r="DC112" s="427">
        <f>AO112-AC112</f>
        <v>37</v>
      </c>
      <c r="DD112" s="427">
        <f>AP112-AD112</f>
        <v>164</v>
      </c>
      <c r="DE112" s="427">
        <f>AQ112-AE112</f>
        <v>16</v>
      </c>
      <c r="DF112" s="427">
        <f>AR112-AF112</f>
        <v>-5</v>
      </c>
      <c r="DG112" s="427">
        <f>AS112-AG112</f>
        <v>2</v>
      </c>
      <c r="DH112" s="427">
        <f>AT112-AH112</f>
        <v>258</v>
      </c>
      <c r="DI112" s="346"/>
      <c r="DJ112" s="60">
        <f>IF(ISERROR(GETPIVOTDATA("VALUE",'CSS WK pvt'!$J$2,"DT_FILE",DJ$8,"COMMODITY",DJ$6,"TRIM_CAT",TRIM(B112),"TRIM_LINE",A107))=TRUE,0,GETPIVOTDATA("VALUE",'CSS WK pvt'!$J$2,"DT_FILE",DJ$8,"COMMODITY",DJ$6,"TRIM_CAT",TRIM(B112),"TRIM_LINE",A107))</f>
        <v>863</v>
      </c>
    </row>
    <row r="113" spans="1:114" s="69" customFormat="1" ht="15.75" thickBot="1" x14ac:dyDescent="0.3">
      <c r="A113" s="140"/>
      <c r="B113" s="63" t="s">
        <v>35</v>
      </c>
      <c r="C113" s="64">
        <f>SUM(C108:C112)</f>
        <v>223789</v>
      </c>
      <c r="D113" s="65">
        <f t="shared" ref="D113:DJ113" si="351">SUM(D108:D112)</f>
        <v>229915</v>
      </c>
      <c r="E113" s="65">
        <f t="shared" si="351"/>
        <v>232942</v>
      </c>
      <c r="F113" s="66">
        <f t="shared" si="351"/>
        <v>216098</v>
      </c>
      <c r="G113" s="65">
        <f t="shared" si="351"/>
        <v>239633</v>
      </c>
      <c r="H113" s="65">
        <f t="shared" si="351"/>
        <v>229862</v>
      </c>
      <c r="I113" s="65">
        <f t="shared" si="351"/>
        <v>222907</v>
      </c>
      <c r="J113" s="65">
        <f t="shared" si="351"/>
        <v>250074</v>
      </c>
      <c r="K113" s="65">
        <f t="shared" si="351"/>
        <v>221730</v>
      </c>
      <c r="L113" s="248">
        <f t="shared" si="351"/>
        <v>249732</v>
      </c>
      <c r="M113" s="66">
        <f t="shared" si="351"/>
        <v>265789</v>
      </c>
      <c r="N113" s="65">
        <f t="shared" si="351"/>
        <v>253323</v>
      </c>
      <c r="O113" s="66">
        <f t="shared" si="351"/>
        <v>257272</v>
      </c>
      <c r="P113" s="65">
        <f t="shared" si="351"/>
        <v>237577</v>
      </c>
      <c r="Q113" s="65">
        <f t="shared" si="351"/>
        <v>240486</v>
      </c>
      <c r="R113" s="65">
        <f t="shared" si="351"/>
        <v>244903</v>
      </c>
      <c r="S113" s="65">
        <f t="shared" si="351"/>
        <v>247279</v>
      </c>
      <c r="T113" s="65">
        <f t="shared" si="351"/>
        <v>239486</v>
      </c>
      <c r="U113" s="65">
        <f t="shared" si="351"/>
        <v>239832</v>
      </c>
      <c r="V113" s="65">
        <f t="shared" si="351"/>
        <v>243556</v>
      </c>
      <c r="W113" s="65">
        <f t="shared" si="351"/>
        <v>231579</v>
      </c>
      <c r="X113" s="248">
        <f t="shared" si="351"/>
        <v>240198</v>
      </c>
      <c r="Y113" s="66">
        <f t="shared" si="351"/>
        <v>251188</v>
      </c>
      <c r="Z113" s="65">
        <f t="shared" si="351"/>
        <v>240139</v>
      </c>
      <c r="AA113" s="65">
        <f t="shared" si="351"/>
        <v>298523</v>
      </c>
      <c r="AB113" s="65">
        <f t="shared" si="351"/>
        <v>246225</v>
      </c>
      <c r="AC113" s="65">
        <f t="shared" si="351"/>
        <v>241239</v>
      </c>
      <c r="AD113" s="65">
        <f t="shared" si="351"/>
        <v>255904</v>
      </c>
      <c r="AE113" s="65">
        <f t="shared" si="351"/>
        <v>250135</v>
      </c>
      <c r="AF113" s="65">
        <f t="shared" si="351"/>
        <v>256628</v>
      </c>
      <c r="AG113" s="65">
        <f t="shared" si="351"/>
        <v>245594</v>
      </c>
      <c r="AH113" s="65">
        <f t="shared" si="351"/>
        <v>250993</v>
      </c>
      <c r="AI113" s="65">
        <f t="shared" ref="AI113:AP113" si="352">SUM(AI108:AI112)</f>
        <v>261490</v>
      </c>
      <c r="AJ113" s="413">
        <f t="shared" si="352"/>
        <v>251556</v>
      </c>
      <c r="AK113" s="64">
        <f t="shared" si="352"/>
        <v>257925</v>
      </c>
      <c r="AL113" s="65">
        <f t="shared" si="352"/>
        <v>258344</v>
      </c>
      <c r="AM113" s="65">
        <f t="shared" si="352"/>
        <v>286495</v>
      </c>
      <c r="AN113" s="65">
        <f t="shared" si="352"/>
        <v>252974</v>
      </c>
      <c r="AO113" s="66">
        <f t="shared" si="352"/>
        <v>257864</v>
      </c>
      <c r="AP113" s="66">
        <f t="shared" si="352"/>
        <v>252626</v>
      </c>
      <c r="AQ113" s="66">
        <f>SUM(AQ108:AQ112)</f>
        <v>245568</v>
      </c>
      <c r="AR113" s="66">
        <f>SUM(AR108:AR112)</f>
        <v>261440</v>
      </c>
      <c r="AS113" s="66">
        <f>SUM(AS108:AS112)</f>
        <v>249423</v>
      </c>
      <c r="AT113" s="66">
        <f>SUM(AT108:AT112)</f>
        <v>261343</v>
      </c>
      <c r="AU113" s="275"/>
      <c r="AV113" s="355"/>
      <c r="AW113" s="170">
        <f t="shared" si="344"/>
        <v>0.14961861396225909</v>
      </c>
      <c r="AX113" s="173">
        <f t="shared" si="344"/>
        <v>3.3325359371941803E-2</v>
      </c>
      <c r="AY113" s="174">
        <f t="shared" si="344"/>
        <v>3.238574409080372E-2</v>
      </c>
      <c r="AZ113" s="174">
        <f t="shared" si="344"/>
        <v>0.13329600459050986</v>
      </c>
      <c r="BA113" s="174">
        <f t="shared" si="344"/>
        <v>3.1907124644769295E-2</v>
      </c>
      <c r="BB113" s="174">
        <f t="shared" si="344"/>
        <v>4.1868599420521881E-2</v>
      </c>
      <c r="BC113" s="174">
        <f t="shared" si="344"/>
        <v>7.5928526246371808E-2</v>
      </c>
      <c r="BD113" s="174">
        <f t="shared" si="344"/>
        <v>-2.6064284971648394E-2</v>
      </c>
      <c r="BE113" s="174">
        <f t="shared" si="344"/>
        <v>4.4418887836557973E-2</v>
      </c>
      <c r="BF113" s="174">
        <f t="shared" si="344"/>
        <v>-3.817692566431214E-2</v>
      </c>
      <c r="BG113" s="174">
        <f t="shared" si="345"/>
        <v>-5.4934553348708941E-2</v>
      </c>
      <c r="BH113" s="174">
        <f t="shared" si="345"/>
        <v>-5.2044228119831205E-2</v>
      </c>
      <c r="BI113" s="174">
        <f t="shared" si="345"/>
        <v>0.16034002922976462</v>
      </c>
      <c r="BJ113" s="174">
        <f t="shared" si="345"/>
        <v>3.64008300466796E-2</v>
      </c>
      <c r="BK113" s="174">
        <f t="shared" si="345"/>
        <v>3.1311594022105237E-3</v>
      </c>
      <c r="BL113" s="174">
        <f t="shared" si="345"/>
        <v>4.4919825400260509E-2</v>
      </c>
      <c r="BM113" s="174">
        <f t="shared" si="345"/>
        <v>1.154970701110891E-2</v>
      </c>
      <c r="BN113" s="174">
        <f t="shared" si="345"/>
        <v>7.1578296852425616E-2</v>
      </c>
      <c r="BO113" s="174">
        <f t="shared" si="345"/>
        <v>2.4025150938990627E-2</v>
      </c>
      <c r="BP113" s="308">
        <f t="shared" si="345"/>
        <v>3.053507201629194E-2</v>
      </c>
      <c r="BQ113" s="308">
        <f t="shared" si="346"/>
        <v>0.12916110700883932</v>
      </c>
      <c r="BR113" s="174">
        <f t="shared" si="346"/>
        <v>4.7285989059026305E-2</v>
      </c>
      <c r="BS113" s="174">
        <f t="shared" si="347"/>
        <v>2.6820548752328931E-2</v>
      </c>
      <c r="BT113" s="174">
        <f t="shared" si="348"/>
        <v>7.5810259891146384E-2</v>
      </c>
      <c r="BU113" s="174">
        <f t="shared" si="349"/>
        <v>-4.0291702816868384E-2</v>
      </c>
      <c r="BV113" s="174">
        <f t="shared" si="350"/>
        <v>2.7409889328865875E-2</v>
      </c>
      <c r="BW113" s="485">
        <f t="shared" si="350"/>
        <v>6.8915059339493198E-2</v>
      </c>
      <c r="BX113" s="485">
        <f t="shared" si="350"/>
        <v>-1.2809491059147179E-2</v>
      </c>
      <c r="BY113" s="485">
        <f t="shared" si="350"/>
        <v>-1.82581406040738E-2</v>
      </c>
      <c r="BZ113" s="485">
        <f t="shared" si="350"/>
        <v>1.8750876755459264E-2</v>
      </c>
      <c r="CA113" s="485">
        <f t="shared" si="350"/>
        <v>1.5590771761525119E-2</v>
      </c>
      <c r="CB113" s="485">
        <f t="shared" si="350"/>
        <v>4.1236209774774595E-2</v>
      </c>
      <c r="CC113" s="64">
        <f t="shared" ref="CC113:CF127" si="353">SUM(CC108:CC112)</f>
        <v>33483</v>
      </c>
      <c r="CD113" s="67">
        <f t="shared" si="353"/>
        <v>7662</v>
      </c>
      <c r="CE113" s="68">
        <f t="shared" si="353"/>
        <v>7544</v>
      </c>
      <c r="CF113" s="68">
        <f t="shared" si="353"/>
        <v>28805</v>
      </c>
      <c r="CG113" s="68">
        <f t="shared" ref="CG113:CH113" si="354">SUM(CG108:CG112)</f>
        <v>7646</v>
      </c>
      <c r="CH113" s="68">
        <f t="shared" si="354"/>
        <v>9624</v>
      </c>
      <c r="CI113" s="68">
        <f t="shared" ref="CI113:CJ113" si="355">SUM(CI108:CI112)</f>
        <v>16925</v>
      </c>
      <c r="CJ113" s="68">
        <f t="shared" si="355"/>
        <v>-6518</v>
      </c>
      <c r="CK113" s="68">
        <f t="shared" ref="CK113:CL113" si="356">SUM(CK108:CK112)</f>
        <v>9849</v>
      </c>
      <c r="CL113" s="68">
        <f t="shared" si="356"/>
        <v>-9534</v>
      </c>
      <c r="CM113" s="68">
        <f t="shared" ref="CM113:CN113" si="357">SUM(CM108:CM112)</f>
        <v>-14601</v>
      </c>
      <c r="CN113" s="68">
        <f t="shared" si="357"/>
        <v>-13184</v>
      </c>
      <c r="CO113" s="68">
        <f t="shared" ref="CO113:CP113" si="358">SUM(CO108:CO112)</f>
        <v>41251</v>
      </c>
      <c r="CP113" s="68">
        <f t="shared" si="358"/>
        <v>8648</v>
      </c>
      <c r="CQ113" s="68">
        <f t="shared" ref="CQ113:CR113" si="359">SUM(CQ108:CQ112)</f>
        <v>753</v>
      </c>
      <c r="CR113" s="68">
        <f t="shared" si="359"/>
        <v>11001</v>
      </c>
      <c r="CS113" s="68">
        <f t="shared" ref="CS113:CT113" si="360">SUM(CS108:CS112)</f>
        <v>2856</v>
      </c>
      <c r="CT113" s="68">
        <f t="shared" si="360"/>
        <v>17142</v>
      </c>
      <c r="CU113" s="68">
        <f t="shared" ref="CU113:CV113" si="361">SUM(CU108:CU112)</f>
        <v>5762</v>
      </c>
      <c r="CV113" s="321">
        <f t="shared" si="361"/>
        <v>7437</v>
      </c>
      <c r="CW113" s="321">
        <f t="shared" ref="CW113:DC113" si="362">SUM(CW108:CW112)</f>
        <v>29911</v>
      </c>
      <c r="CX113" s="321">
        <f t="shared" si="362"/>
        <v>11358</v>
      </c>
      <c r="CY113" s="68">
        <f t="shared" si="362"/>
        <v>6737</v>
      </c>
      <c r="CZ113" s="68">
        <f t="shared" si="362"/>
        <v>18205</v>
      </c>
      <c r="DA113" s="68">
        <f t="shared" si="362"/>
        <v>-12028</v>
      </c>
      <c r="DB113" s="68">
        <f t="shared" si="362"/>
        <v>6749</v>
      </c>
      <c r="DC113" s="68">
        <f t="shared" si="362"/>
        <v>16625</v>
      </c>
      <c r="DD113" s="68">
        <f t="shared" ref="DD113:DE113" si="363">SUM(DD108:DD112)</f>
        <v>-3278</v>
      </c>
      <c r="DE113" s="68">
        <f t="shared" si="363"/>
        <v>-4567</v>
      </c>
      <c r="DF113" s="68">
        <f t="shared" ref="DF113:DG113" si="364">SUM(DF108:DF112)</f>
        <v>4812</v>
      </c>
      <c r="DG113" s="68">
        <f t="shared" si="364"/>
        <v>3829</v>
      </c>
      <c r="DH113" s="68">
        <f t="shared" ref="DH113" si="365">SUM(DH108:DH112)</f>
        <v>10350</v>
      </c>
      <c r="DI113" s="347"/>
      <c r="DJ113" s="66">
        <f t="shared" si="351"/>
        <v>249428</v>
      </c>
    </row>
    <row r="114" spans="1:114" s="37" customFormat="1" x14ac:dyDescent="0.2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280"/>
      <c r="AO114" s="280"/>
      <c r="AP114" s="280"/>
      <c r="AQ114" s="280"/>
      <c r="AR114" s="280"/>
      <c r="AS114" s="280"/>
      <c r="AT114" s="280"/>
      <c r="AU114" s="280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189"/>
      <c r="BS114" s="189"/>
      <c r="BT114" s="189"/>
      <c r="BU114" s="189"/>
      <c r="BV114" s="189"/>
      <c r="BW114" s="489"/>
      <c r="BX114" s="489"/>
      <c r="BY114" s="489"/>
      <c r="BZ114" s="489"/>
      <c r="CA114" s="489"/>
      <c r="CB114" s="489"/>
      <c r="CC114" s="86"/>
      <c r="CD114" s="89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325"/>
      <c r="CW114" s="325"/>
      <c r="CX114" s="325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348"/>
      <c r="DJ114" s="88"/>
    </row>
    <row r="115" spans="1:114" s="37" customFormat="1" x14ac:dyDescent="0.25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366">+E94-E101</f>
        <v>-5633402.2399999984</v>
      </c>
      <c r="F115" s="92">
        <f t="shared" si="366"/>
        <v>-4159626.9099999983</v>
      </c>
      <c r="G115" s="92">
        <f t="shared" si="366"/>
        <v>-2582218.5299999993</v>
      </c>
      <c r="H115" s="92">
        <f t="shared" si="366"/>
        <v>-1445942.7200000007</v>
      </c>
      <c r="I115" s="92">
        <f t="shared" si="366"/>
        <v>-293913.30000000075</v>
      </c>
      <c r="J115" s="92">
        <f t="shared" si="366"/>
        <v>1810928.0299999993</v>
      </c>
      <c r="K115" s="92">
        <f t="shared" si="366"/>
        <v>5291621.7200000007</v>
      </c>
      <c r="L115" s="258">
        <f t="shared" si="366"/>
        <v>9147981.7400000021</v>
      </c>
      <c r="M115" s="34">
        <f t="shared" si="366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367">+P94-P101</f>
        <v>-104539.91000000015</v>
      </c>
      <c r="Q115" s="92">
        <f t="shared" si="367"/>
        <v>-961755.6400000006</v>
      </c>
      <c r="R115" s="92">
        <f t="shared" si="367"/>
        <v>-7343103.1399999987</v>
      </c>
      <c r="S115" s="92">
        <f t="shared" si="367"/>
        <v>-1667446.9100000001</v>
      </c>
      <c r="T115" s="92">
        <f t="shared" ref="T115:V115" si="368">+T94-T101</f>
        <v>-940147.36000000127</v>
      </c>
      <c r="U115" s="92">
        <f t="shared" si="368"/>
        <v>-1290354.9900000002</v>
      </c>
      <c r="V115" s="92">
        <f t="shared" si="368"/>
        <v>1235275</v>
      </c>
      <c r="W115" s="92">
        <f t="shared" ref="W115:AB115" si="369">+W94-W101</f>
        <v>5172287.8200000022</v>
      </c>
      <c r="X115" s="258">
        <f t="shared" si="369"/>
        <v>10580364.150000002</v>
      </c>
      <c r="Y115" s="34">
        <f t="shared" si="369"/>
        <v>13915740.690000001</v>
      </c>
      <c r="Z115" s="92">
        <f t="shared" si="369"/>
        <v>8168102</v>
      </c>
      <c r="AA115" s="92">
        <f t="shared" si="369"/>
        <v>-2459371.6000000015</v>
      </c>
      <c r="AB115" s="92">
        <f t="shared" si="369"/>
        <v>-4312176.1399999969</v>
      </c>
      <c r="AC115" s="92">
        <f t="shared" ref="AC115:AG115" si="370">+AC94-AC101</f>
        <v>-19797032.91</v>
      </c>
      <c r="AD115" s="92">
        <f t="shared" si="370"/>
        <v>-4838447.2699999996</v>
      </c>
      <c r="AE115" s="92">
        <f t="shared" si="370"/>
        <v>-2833345</v>
      </c>
      <c r="AF115" s="92">
        <f t="shared" si="370"/>
        <v>-2015678.9300000016</v>
      </c>
      <c r="AG115" s="92">
        <f t="shared" si="370"/>
        <v>-323893.12999999896</v>
      </c>
      <c r="AH115" s="225">
        <f t="shared" ref="AH115:AI115" si="371">+AH94-AH101</f>
        <v>458830.91999999993</v>
      </c>
      <c r="AI115" s="92">
        <f t="shared" si="371"/>
        <v>3974065.7200000007</v>
      </c>
      <c r="AJ115" s="367">
        <f>+AJ94-AJ101</f>
        <v>15038700.580000002</v>
      </c>
      <c r="AK115" s="91">
        <f t="shared" ref="AK115" si="372">+AK94-AK101</f>
        <v>9617934.0999999978</v>
      </c>
      <c r="AL115" s="92">
        <f t="shared" ref="AL115:AN116" si="373">+AL94-AL101</f>
        <v>6591097.7399999946</v>
      </c>
      <c r="AM115" s="92">
        <f t="shared" si="373"/>
        <v>-1328772.9900000021</v>
      </c>
      <c r="AN115" s="92">
        <f t="shared" si="373"/>
        <v>-4526701.1099999957</v>
      </c>
      <c r="AO115" s="292">
        <f t="shared" ref="AO115:AP115" si="374">+AO94-AO101</f>
        <v>-7107600.3099999987</v>
      </c>
      <c r="AP115" s="292">
        <f t="shared" si="374"/>
        <v>-4209534.3200000022</v>
      </c>
      <c r="AQ115" s="292">
        <f t="shared" ref="AQ115:AR115" si="375">+AQ94-AQ101</f>
        <v>-3050199.7300000004</v>
      </c>
      <c r="AR115" s="292">
        <f t="shared" si="375"/>
        <v>-1996938.4499999993</v>
      </c>
      <c r="AS115" s="292">
        <f t="shared" ref="AS115:AT115" si="376">+AS94-AS101</f>
        <v>646355.40000000037</v>
      </c>
      <c r="AT115" s="292">
        <f t="shared" si="376"/>
        <v>796704.87000000104</v>
      </c>
      <c r="AU115" s="292"/>
      <c r="AV115" s="367"/>
      <c r="AW115" s="406">
        <f t="shared" ref="AW115:BF120" si="377">IF(ISERROR((O115-C115)/C115)=TRUE,0,(O115-C115)/C115)</f>
        <v>-0.28516162118624239</v>
      </c>
      <c r="AX115" s="190">
        <f t="shared" si="377"/>
        <v>-0.98435890365276091</v>
      </c>
      <c r="AY115" s="191">
        <f t="shared" si="377"/>
        <v>-0.82927623503057346</v>
      </c>
      <c r="AZ115" s="191">
        <f t="shared" si="377"/>
        <v>0.76532734759137366</v>
      </c>
      <c r="BA115" s="191">
        <f t="shared" si="377"/>
        <v>-0.35425801858838007</v>
      </c>
      <c r="BB115" s="191">
        <f t="shared" si="377"/>
        <v>-0.34980317892537205</v>
      </c>
      <c r="BC115" s="191">
        <f t="shared" si="377"/>
        <v>3.390257228917497</v>
      </c>
      <c r="BD115" s="191">
        <f t="shared" si="377"/>
        <v>-0.31787736478958778</v>
      </c>
      <c r="BE115" s="191">
        <f t="shared" si="377"/>
        <v>-2.2551479738048715E-2</v>
      </c>
      <c r="BF115" s="191">
        <f t="shared" si="377"/>
        <v>0.15657906308851025</v>
      </c>
      <c r="BG115" s="191">
        <f t="shared" ref="BG115:BP120" si="378">IF(ISERROR((Y115-M115)/M115)=TRUE,0,(Y115-M115)/M115)</f>
        <v>0.55767801074390755</v>
      </c>
      <c r="BH115" s="191">
        <f t="shared" si="378"/>
        <v>9.0997424906947355</v>
      </c>
      <c r="BI115" s="191">
        <f t="shared" si="378"/>
        <v>1.9420396894039191</v>
      </c>
      <c r="BJ115" s="191">
        <f t="shared" si="378"/>
        <v>40.24908984520831</v>
      </c>
      <c r="BK115" s="191">
        <f t="shared" si="378"/>
        <v>19.584264949046712</v>
      </c>
      <c r="BL115" s="191">
        <f t="shared" si="378"/>
        <v>-0.34108956693750042</v>
      </c>
      <c r="BM115" s="191">
        <f t="shared" si="378"/>
        <v>0.69921152092332572</v>
      </c>
      <c r="BN115" s="191">
        <f t="shared" si="378"/>
        <v>1.1440031805226778</v>
      </c>
      <c r="BO115" s="191">
        <f t="shared" si="378"/>
        <v>-0.74898912895280167</v>
      </c>
      <c r="BP115" s="314">
        <f t="shared" si="378"/>
        <v>-0.62855969723340965</v>
      </c>
      <c r="BQ115" s="314">
        <f t="shared" ref="BQ115:BR120" si="379">IF(ISERROR((AI115-W115)/W115)=TRUE,0,(AI115-W115)/W115)</f>
        <v>-0.23166191474626813</v>
      </c>
      <c r="BR115" s="168">
        <f t="shared" si="379"/>
        <v>0.42137835397659718</v>
      </c>
      <c r="BS115" s="168">
        <f t="shared" ref="BS115:BS120" si="380">IF(ISERROR((AK115-Y115)/Y115)=TRUE,0,(AK115-Y115)/Y115)</f>
        <v>-0.30884497532269001</v>
      </c>
      <c r="BT115" s="168">
        <f t="shared" ref="BT115:BT120" si="381">IF(ISERROR((AL115-Z115)/Z115)=TRUE,0,(AL115-Z115)/Z115)</f>
        <v>-0.19306862965227484</v>
      </c>
      <c r="BU115" s="168">
        <f t="shared" ref="BU115:BU120" si="382">IF(ISERROR((AM115-AA115)/AA115)=TRUE,0,(AM115-AA115)/AA115)</f>
        <v>-0.45971036259831527</v>
      </c>
      <c r="BV115" s="168">
        <f t="shared" ref="BV115:CB120" si="383">IF(ISERROR((AN115-AB115)/AB115)=TRUE,0,(AN115-AB115)/AB115)</f>
        <v>4.9748656602881476E-2</v>
      </c>
      <c r="BW115" s="490">
        <f t="shared" si="383"/>
        <v>-0.64097648661230622</v>
      </c>
      <c r="BX115" s="490">
        <f t="shared" si="383"/>
        <v>-0.12998239205777218</v>
      </c>
      <c r="BY115" s="490">
        <f t="shared" si="383"/>
        <v>7.6536648378506836E-2</v>
      </c>
      <c r="BZ115" s="490">
        <f t="shared" si="383"/>
        <v>-9.2973537209134274E-3</v>
      </c>
      <c r="CA115" s="490">
        <f t="shared" si="383"/>
        <v>-2.9955823082755799</v>
      </c>
      <c r="CB115" s="490">
        <f t="shared" si="383"/>
        <v>0.73638008092392981</v>
      </c>
      <c r="CC115" s="91">
        <f>O115-C115</f>
        <v>333471.59000000358</v>
      </c>
      <c r="CD115" s="61">
        <f>P115-D115</f>
        <v>6579129.0399999991</v>
      </c>
      <c r="CE115" s="62">
        <f>Q115-E115</f>
        <v>4671646.5999999978</v>
      </c>
      <c r="CF115" s="62">
        <f>R115-F115</f>
        <v>-3183476.2300000004</v>
      </c>
      <c r="CG115" s="62">
        <f>S115-G115</f>
        <v>914771.61999999918</v>
      </c>
      <c r="CH115" s="62">
        <f>T115-H115</f>
        <v>505795.3599999994</v>
      </c>
      <c r="CI115" s="62">
        <f>U115-I115</f>
        <v>-996441.68999999948</v>
      </c>
      <c r="CJ115" s="62">
        <f>V115-J115</f>
        <v>-575653.02999999933</v>
      </c>
      <c r="CK115" s="62">
        <f>W115-K115</f>
        <v>-119333.89999999851</v>
      </c>
      <c r="CL115" s="62">
        <f>X115-L115</f>
        <v>1432382.4100000001</v>
      </c>
      <c r="CM115" s="62">
        <f>Y115-M115</f>
        <v>4982096.7700000033</v>
      </c>
      <c r="CN115" s="62">
        <f>Z115-N115</f>
        <v>7359358.4100000001</v>
      </c>
      <c r="CO115" s="62">
        <f>AA115-O115</f>
        <v>-1623430.6000000015</v>
      </c>
      <c r="CP115" s="62">
        <f>AB115-P115</f>
        <v>-4207636.2299999967</v>
      </c>
      <c r="CQ115" s="62">
        <f>AC115-Q115</f>
        <v>-18835277.27</v>
      </c>
      <c r="CR115" s="62">
        <f>AD115-R115</f>
        <v>2504655.8699999992</v>
      </c>
      <c r="CS115" s="62">
        <f>AE115-S115</f>
        <v>-1165898.0899999999</v>
      </c>
      <c r="CT115" s="62">
        <f>AF115-T115</f>
        <v>-1075531.5700000003</v>
      </c>
      <c r="CU115" s="62">
        <f>AG115-U115</f>
        <v>966461.86000000127</v>
      </c>
      <c r="CV115" s="333">
        <f>AH115-V115</f>
        <v>-776444.08000000007</v>
      </c>
      <c r="CW115" s="333">
        <f>AI115-W115</f>
        <v>-1198222.1000000015</v>
      </c>
      <c r="CX115" s="331">
        <f>AJ115-X115</f>
        <v>4458336.43</v>
      </c>
      <c r="CY115" s="94">
        <f>AK115-Y115</f>
        <v>-4297806.5900000036</v>
      </c>
      <c r="CZ115" s="94">
        <f>AL115-Z115</f>
        <v>-1577004.2600000054</v>
      </c>
      <c r="DA115" s="94">
        <f>AM115-AA115</f>
        <v>1130598.6099999994</v>
      </c>
      <c r="DB115" s="94">
        <f>AN115-AB115</f>
        <v>-214524.96999999881</v>
      </c>
      <c r="DC115" s="94">
        <f>AO115-AC115</f>
        <v>12689432.600000001</v>
      </c>
      <c r="DD115" s="94">
        <f>AP115-AD115</f>
        <v>628912.94999999739</v>
      </c>
      <c r="DE115" s="94">
        <f>AQ115-AE115</f>
        <v>-216854.73000000045</v>
      </c>
      <c r="DF115" s="94">
        <f>AR115-AF115</f>
        <v>18740.48000000231</v>
      </c>
      <c r="DG115" s="94">
        <f>AS115-AG115</f>
        <v>970248.52999999933</v>
      </c>
      <c r="DH115" s="94">
        <f>AT115-AH115</f>
        <v>337873.95000000112</v>
      </c>
      <c r="DI115" s="348"/>
      <c r="DJ115" s="34">
        <f t="shared" ref="DJ115:DJ119" si="384">+DJ94-DJ101</f>
        <v>652117</v>
      </c>
    </row>
    <row r="116" spans="1:114" s="37" customFormat="1" x14ac:dyDescent="0.25">
      <c r="A116" s="139"/>
      <c r="B116" s="38" t="s">
        <v>31</v>
      </c>
      <c r="C116" s="91">
        <f t="shared" ref="C116:D119" si="385">+C95-C102</f>
        <v>2424415.14</v>
      </c>
      <c r="D116" s="92">
        <f t="shared" si="385"/>
        <v>-703093.38000000012</v>
      </c>
      <c r="E116" s="92">
        <f t="shared" si="366"/>
        <v>-228028.65000000014</v>
      </c>
      <c r="F116" s="92">
        <f t="shared" si="366"/>
        <v>-1304652.02</v>
      </c>
      <c r="G116" s="92">
        <f t="shared" si="366"/>
        <v>-501933.37000000011</v>
      </c>
      <c r="H116" s="92">
        <f t="shared" si="366"/>
        <v>2758.5100000000093</v>
      </c>
      <c r="I116" s="92">
        <f t="shared" si="366"/>
        <v>63785.22000000003</v>
      </c>
      <c r="J116" s="92">
        <f t="shared" si="366"/>
        <v>213331.29000000004</v>
      </c>
      <c r="K116" s="92">
        <f t="shared" si="366"/>
        <v>715894.16</v>
      </c>
      <c r="L116" s="258">
        <f t="shared" si="366"/>
        <v>1266727.5699999998</v>
      </c>
      <c r="M116" s="34">
        <f t="shared" si="366"/>
        <v>1032354.9899999998</v>
      </c>
      <c r="N116" s="92">
        <f t="shared" si="366"/>
        <v>-1013836.27</v>
      </c>
      <c r="O116" s="34">
        <f t="shared" si="366"/>
        <v>280698.64000000013</v>
      </c>
      <c r="P116" s="92">
        <f t="shared" si="366"/>
        <v>377836.93999999994</v>
      </c>
      <c r="Q116" s="92">
        <f t="shared" si="366"/>
        <v>-50359.650000000023</v>
      </c>
      <c r="R116" s="92">
        <f t="shared" si="366"/>
        <v>-120829.55999999994</v>
      </c>
      <c r="S116" s="92">
        <f t="shared" si="366"/>
        <v>-51829.890000000014</v>
      </c>
      <c r="T116" s="92">
        <f t="shared" ref="T116:V116" si="386">+T95-T102</f>
        <v>7128.4199999999837</v>
      </c>
      <c r="U116" s="92">
        <f t="shared" si="386"/>
        <v>-197671.89</v>
      </c>
      <c r="V116" s="92">
        <f t="shared" si="386"/>
        <v>150570</v>
      </c>
      <c r="W116" s="92">
        <f t="shared" ref="W116:AB116" si="387">+W95-W102</f>
        <v>454148.85000000003</v>
      </c>
      <c r="X116" s="258">
        <f t="shared" si="387"/>
        <v>868204.2</v>
      </c>
      <c r="Y116" s="34">
        <f t="shared" si="387"/>
        <v>-83675.35999999987</v>
      </c>
      <c r="Z116" s="92">
        <f t="shared" si="387"/>
        <v>529730</v>
      </c>
      <c r="AA116" s="92">
        <f t="shared" si="387"/>
        <v>42176.209999999963</v>
      </c>
      <c r="AB116" s="92">
        <f t="shared" si="387"/>
        <v>-466124.66000000015</v>
      </c>
      <c r="AC116" s="92">
        <f t="shared" ref="AC116:AG116" si="388">+AC95-AC102</f>
        <v>-647484.03999999992</v>
      </c>
      <c r="AD116" s="92">
        <f t="shared" si="388"/>
        <v>-158966.03000000003</v>
      </c>
      <c r="AE116" s="92">
        <f t="shared" si="388"/>
        <v>-442727</v>
      </c>
      <c r="AF116" s="92">
        <f t="shared" si="388"/>
        <v>-892339.21000000008</v>
      </c>
      <c r="AG116" s="92">
        <f t="shared" si="388"/>
        <v>-316396.82999999996</v>
      </c>
      <c r="AH116" s="225">
        <f t="shared" ref="AH116" si="389">+AH95-AH102</f>
        <v>-74914.95000000007</v>
      </c>
      <c r="AI116" s="92">
        <f>+AI95-AI102</f>
        <v>164604.09999999998</v>
      </c>
      <c r="AJ116" s="367">
        <f>+AJ95-AJ102</f>
        <v>1304997.9900000002</v>
      </c>
      <c r="AK116" s="91">
        <f>+AK95-AK102</f>
        <v>482478.18999999994</v>
      </c>
      <c r="AL116" s="92">
        <f t="shared" si="373"/>
        <v>530478.94999999972</v>
      </c>
      <c r="AM116" s="92">
        <f t="shared" si="373"/>
        <v>674935.66999999993</v>
      </c>
      <c r="AN116" s="92">
        <f t="shared" si="373"/>
        <v>-67714.129999999888</v>
      </c>
      <c r="AO116" s="292">
        <f t="shared" ref="AO116:AP116" si="390">+AO95-AO102</f>
        <v>-700937.61999999988</v>
      </c>
      <c r="AP116" s="292">
        <f t="shared" si="390"/>
        <v>-566605.44999999995</v>
      </c>
      <c r="AQ116" s="292">
        <f t="shared" ref="AQ116:AR116" si="391">+AQ95-AQ102</f>
        <v>-873471.03</v>
      </c>
      <c r="AR116" s="292">
        <f t="shared" si="391"/>
        <v>-517336.79999999993</v>
      </c>
      <c r="AS116" s="292">
        <f t="shared" ref="AS116:AT116" si="392">+AS95-AS102</f>
        <v>98867.279999999912</v>
      </c>
      <c r="AT116" s="292">
        <f t="shared" si="392"/>
        <v>85499.949999999953</v>
      </c>
      <c r="AU116" s="292"/>
      <c r="AV116" s="367"/>
      <c r="AW116" s="406">
        <f t="shared" si="377"/>
        <v>-0.88422005977078655</v>
      </c>
      <c r="AX116" s="190">
        <f t="shared" si="377"/>
        <v>-1.5373922593326079</v>
      </c>
      <c r="AY116" s="191">
        <f t="shared" si="377"/>
        <v>-0.77915209338826508</v>
      </c>
      <c r="AZ116" s="191">
        <f t="shared" si="377"/>
        <v>-0.90738560309744509</v>
      </c>
      <c r="BA116" s="191">
        <f t="shared" si="377"/>
        <v>-0.89673950149996995</v>
      </c>
      <c r="BB116" s="191">
        <f t="shared" si="377"/>
        <v>1.5841559392570481</v>
      </c>
      <c r="BC116" s="191">
        <f t="shared" si="377"/>
        <v>-4.0990234101254162</v>
      </c>
      <c r="BD116" s="191">
        <f t="shared" si="377"/>
        <v>-0.29419636472455601</v>
      </c>
      <c r="BE116" s="191">
        <f t="shared" si="377"/>
        <v>-0.3656201218347695</v>
      </c>
      <c r="BF116" s="191">
        <f t="shared" si="377"/>
        <v>-0.31460858628031591</v>
      </c>
      <c r="BG116" s="191">
        <f t="shared" si="378"/>
        <v>-1.0810528944118341</v>
      </c>
      <c r="BH116" s="191">
        <f t="shared" si="378"/>
        <v>-1.5225005414335788</v>
      </c>
      <c r="BI116" s="191">
        <f t="shared" si="378"/>
        <v>-0.84974558480226359</v>
      </c>
      <c r="BJ116" s="191">
        <f t="shared" si="378"/>
        <v>-2.2336661947346923</v>
      </c>
      <c r="BK116" s="191">
        <f t="shared" si="378"/>
        <v>11.857198967824431</v>
      </c>
      <c r="BL116" s="191">
        <f t="shared" si="378"/>
        <v>0.31562202163113157</v>
      </c>
      <c r="BM116" s="191">
        <f t="shared" si="378"/>
        <v>7.5419243606343729</v>
      </c>
      <c r="BN116" s="191">
        <f t="shared" si="378"/>
        <v>-126.18050423516041</v>
      </c>
      <c r="BO116" s="191">
        <f t="shared" si="378"/>
        <v>0.60061620294114626</v>
      </c>
      <c r="BP116" s="314">
        <f t="shared" si="378"/>
        <v>-1.4975423391113771</v>
      </c>
      <c r="BQ116" s="314">
        <f t="shared" si="379"/>
        <v>-0.63755473563348242</v>
      </c>
      <c r="BR116" s="168">
        <f t="shared" si="379"/>
        <v>0.50310029599027539</v>
      </c>
      <c r="BS116" s="168">
        <f t="shared" si="380"/>
        <v>-6.7660724734258775</v>
      </c>
      <c r="BT116" s="168">
        <f t="shared" si="381"/>
        <v>1.4138334623293386E-3</v>
      </c>
      <c r="BU116" s="168">
        <f t="shared" si="382"/>
        <v>15.002757715783389</v>
      </c>
      <c r="BV116" s="168">
        <f t="shared" si="383"/>
        <v>-0.85472956955334678</v>
      </c>
      <c r="BW116" s="490">
        <f t="shared" si="383"/>
        <v>8.2555826395350168E-2</v>
      </c>
      <c r="BX116" s="490">
        <f t="shared" si="383"/>
        <v>2.5643177979597267</v>
      </c>
      <c r="BY116" s="490">
        <f t="shared" si="383"/>
        <v>0.97293372665321975</v>
      </c>
      <c r="BZ116" s="490">
        <f t="shared" si="383"/>
        <v>-0.42024647779402197</v>
      </c>
      <c r="CA116" s="490">
        <f t="shared" si="383"/>
        <v>-1.3124787312186406</v>
      </c>
      <c r="CB116" s="490">
        <f t="shared" si="383"/>
        <v>-2.1412935602306331</v>
      </c>
      <c r="CC116" s="91">
        <f>O116-C116</f>
        <v>-2143716.5</v>
      </c>
      <c r="CD116" s="61">
        <f>P116-D116</f>
        <v>1080930.32</v>
      </c>
      <c r="CE116" s="62">
        <f>Q116-E116</f>
        <v>177669.00000000012</v>
      </c>
      <c r="CF116" s="62">
        <f>R116-F116</f>
        <v>1183822.46</v>
      </c>
      <c r="CG116" s="62">
        <f>S116-G116</f>
        <v>450103.4800000001</v>
      </c>
      <c r="CH116" s="62">
        <f>T116-H116</f>
        <v>4369.9099999999744</v>
      </c>
      <c r="CI116" s="62">
        <f>U116-I116</f>
        <v>-261457.11000000004</v>
      </c>
      <c r="CJ116" s="62">
        <f>V116-J116</f>
        <v>-62761.290000000037</v>
      </c>
      <c r="CK116" s="62">
        <f>W116-K116</f>
        <v>-261745.31</v>
      </c>
      <c r="CL116" s="62">
        <f>X116-L116</f>
        <v>-398523.36999999988</v>
      </c>
      <c r="CM116" s="62">
        <f>Y116-M116</f>
        <v>-1116030.3499999996</v>
      </c>
      <c r="CN116" s="62">
        <f>Z116-N116</f>
        <v>1543566.27</v>
      </c>
      <c r="CO116" s="62">
        <f>AA116-O116</f>
        <v>-238522.43000000017</v>
      </c>
      <c r="CP116" s="62">
        <f>AB116-P116</f>
        <v>-843961.60000000009</v>
      </c>
      <c r="CQ116" s="62">
        <f>AC116-Q116</f>
        <v>-597124.3899999999</v>
      </c>
      <c r="CR116" s="62">
        <f>AD116-R116</f>
        <v>-38136.470000000088</v>
      </c>
      <c r="CS116" s="62">
        <f>AE116-S116</f>
        <v>-390897.11</v>
      </c>
      <c r="CT116" s="62">
        <f>AF116-T116</f>
        <v>-899467.63000000012</v>
      </c>
      <c r="CU116" s="62">
        <f>AG116-U116</f>
        <v>-118724.93999999994</v>
      </c>
      <c r="CV116" s="333">
        <f>AH116-V116</f>
        <v>-225484.95000000007</v>
      </c>
      <c r="CW116" s="333">
        <f>AI116-W116</f>
        <v>-289544.75000000006</v>
      </c>
      <c r="CX116" s="331">
        <f>AJ116-X116</f>
        <v>436793.79000000027</v>
      </c>
      <c r="CY116" s="94">
        <f>AK116-Y116</f>
        <v>566153.54999999981</v>
      </c>
      <c r="CZ116" s="94">
        <f>AL116-Z116</f>
        <v>748.9499999997206</v>
      </c>
      <c r="DA116" s="94">
        <f>AM116-AA116</f>
        <v>632759.46</v>
      </c>
      <c r="DB116" s="94">
        <f>AN116-AB116</f>
        <v>398410.53000000026</v>
      </c>
      <c r="DC116" s="94">
        <f>AO116-AC116</f>
        <v>-53453.579999999958</v>
      </c>
      <c r="DD116" s="94">
        <f>AP116-AD116</f>
        <v>-407639.41999999993</v>
      </c>
      <c r="DE116" s="94">
        <f>AQ116-AE116</f>
        <v>-430744.03</v>
      </c>
      <c r="DF116" s="94">
        <f>AR116-AF116</f>
        <v>375002.41000000015</v>
      </c>
      <c r="DG116" s="94">
        <f>AS116-AG116</f>
        <v>415264.10999999987</v>
      </c>
      <c r="DH116" s="94">
        <f>AT116-AH116</f>
        <v>160414.90000000002</v>
      </c>
      <c r="DI116" s="348"/>
      <c r="DJ116" s="34">
        <f t="shared" si="384"/>
        <v>98867</v>
      </c>
    </row>
    <row r="117" spans="1:114" s="37" customFormat="1" x14ac:dyDescent="0.25">
      <c r="A117" s="139"/>
      <c r="B117" s="38" t="s">
        <v>32</v>
      </c>
      <c r="C117" s="91">
        <f t="shared" si="385"/>
        <v>-339580.45000000019</v>
      </c>
      <c r="D117" s="92">
        <f t="shared" si="385"/>
        <v>-1285826.1499999999</v>
      </c>
      <c r="E117" s="92">
        <f t="shared" si="366"/>
        <v>-1219034.1299999999</v>
      </c>
      <c r="F117" s="92">
        <f t="shared" si="366"/>
        <v>-597851.62000000011</v>
      </c>
      <c r="G117" s="92">
        <f t="shared" si="366"/>
        <v>-149798.81999999983</v>
      </c>
      <c r="H117" s="92">
        <f t="shared" si="366"/>
        <v>-69547.530000000028</v>
      </c>
      <c r="I117" s="92">
        <f t="shared" si="366"/>
        <v>115676.83999999997</v>
      </c>
      <c r="J117" s="92">
        <f t="shared" si="366"/>
        <v>343978.23</v>
      </c>
      <c r="K117" s="92">
        <f t="shared" si="366"/>
        <v>1759304.9800000002</v>
      </c>
      <c r="L117" s="258">
        <f t="shared" si="366"/>
        <v>1913182.9999999995</v>
      </c>
      <c r="M117" s="34">
        <f t="shared" si="366"/>
        <v>772507.95000000019</v>
      </c>
      <c r="N117" s="92">
        <f t="shared" si="366"/>
        <v>574094.13999999966</v>
      </c>
      <c r="O117" s="34">
        <f t="shared" si="366"/>
        <v>-430304.16000000015</v>
      </c>
      <c r="P117" s="92">
        <f t="shared" si="366"/>
        <v>92066.85999999987</v>
      </c>
      <c r="Q117" s="92">
        <f t="shared" si="366"/>
        <v>-701560.56</v>
      </c>
      <c r="R117" s="92">
        <f t="shared" si="366"/>
        <v>-989255.00000000023</v>
      </c>
      <c r="S117" s="92">
        <f t="shared" si="366"/>
        <v>-149150.97999999998</v>
      </c>
      <c r="T117" s="92">
        <f t="shared" ref="T117:V117" si="393">+T96-T103</f>
        <v>-22570.700000000186</v>
      </c>
      <c r="U117" s="92">
        <f t="shared" si="393"/>
        <v>-351129.60000000009</v>
      </c>
      <c r="V117" s="92">
        <f t="shared" si="393"/>
        <v>91403</v>
      </c>
      <c r="W117" s="92">
        <f t="shared" ref="W117:AB117" si="394">+W96-W103</f>
        <v>723112.71</v>
      </c>
      <c r="X117" s="258">
        <f t="shared" si="394"/>
        <v>1747599.2199999997</v>
      </c>
      <c r="Y117" s="34">
        <f t="shared" si="394"/>
        <v>2253506.2799999998</v>
      </c>
      <c r="Z117" s="92">
        <f t="shared" si="394"/>
        <v>1230298</v>
      </c>
      <c r="AA117" s="92">
        <f t="shared" si="394"/>
        <v>-1250407.7699999996</v>
      </c>
      <c r="AB117" s="92">
        <f t="shared" si="394"/>
        <v>-1084404.08</v>
      </c>
      <c r="AC117" s="92">
        <f t="shared" ref="AC117:AG117" si="395">+AC96-AC103</f>
        <v>-989067.85000000009</v>
      </c>
      <c r="AD117" s="92">
        <f t="shared" si="395"/>
        <v>-325588.28000000003</v>
      </c>
      <c r="AE117" s="92">
        <f t="shared" si="395"/>
        <v>-234340</v>
      </c>
      <c r="AF117" s="92">
        <f t="shared" si="395"/>
        <v>-36748.070000000065</v>
      </c>
      <c r="AG117" s="92">
        <f t="shared" si="395"/>
        <v>-23807.780000000028</v>
      </c>
      <c r="AH117" s="225">
        <f t="shared" ref="AH117:AI117" si="396">+AH96-AH103</f>
        <v>94634.819999999949</v>
      </c>
      <c r="AI117" s="92">
        <f t="shared" si="396"/>
        <v>708566.40999999992</v>
      </c>
      <c r="AJ117" s="367">
        <f t="shared" ref="AJ117:AL117" si="397">+AJ96-AJ103</f>
        <v>2545288.7400000002</v>
      </c>
      <c r="AK117" s="91">
        <f t="shared" si="397"/>
        <v>2015109.4700000002</v>
      </c>
      <c r="AL117" s="92">
        <f t="shared" si="397"/>
        <v>865970.80999999959</v>
      </c>
      <c r="AM117" s="92">
        <f t="shared" ref="AM117:AN117" si="398">+AM96-AM103</f>
        <v>-1053399.96</v>
      </c>
      <c r="AN117" s="92">
        <f t="shared" si="398"/>
        <v>-1358580.4500000002</v>
      </c>
      <c r="AO117" s="292">
        <f t="shared" ref="AO117:AP117" si="399">+AO96-AO103</f>
        <v>-1260277.46</v>
      </c>
      <c r="AP117" s="292">
        <f t="shared" si="399"/>
        <v>-611908.7899999998</v>
      </c>
      <c r="AQ117" s="292">
        <f t="shared" ref="AQ117:AR117" si="400">+AQ96-AQ103</f>
        <v>-387153.18999999994</v>
      </c>
      <c r="AR117" s="292">
        <f t="shared" si="400"/>
        <v>679586.12999999989</v>
      </c>
      <c r="AS117" s="292">
        <f t="shared" ref="AS117:AT117" si="401">+AS96-AS103</f>
        <v>366529.45999999996</v>
      </c>
      <c r="AT117" s="292">
        <f t="shared" si="401"/>
        <v>382980.23000000021</v>
      </c>
      <c r="AU117" s="292"/>
      <c r="AV117" s="367"/>
      <c r="AW117" s="406">
        <f t="shared" si="377"/>
        <v>0.26716411383517491</v>
      </c>
      <c r="AX117" s="190">
        <f t="shared" si="377"/>
        <v>-1.071601328064451</v>
      </c>
      <c r="AY117" s="191">
        <f t="shared" si="377"/>
        <v>-0.42449473502435892</v>
      </c>
      <c r="AZ117" s="191">
        <f t="shared" si="377"/>
        <v>0.65468314696546281</v>
      </c>
      <c r="BA117" s="191">
        <f t="shared" si="377"/>
        <v>-4.3247336661253518E-3</v>
      </c>
      <c r="BB117" s="191">
        <f t="shared" si="377"/>
        <v>-0.67546367211027947</v>
      </c>
      <c r="BC117" s="191">
        <f t="shared" si="377"/>
        <v>-4.0354356152882476</v>
      </c>
      <c r="BD117" s="191">
        <f t="shared" si="377"/>
        <v>-0.73427678838861399</v>
      </c>
      <c r="BE117" s="191">
        <f t="shared" si="377"/>
        <v>-0.58897819410481067</v>
      </c>
      <c r="BF117" s="191">
        <f t="shared" si="377"/>
        <v>-8.6548845562604226E-2</v>
      </c>
      <c r="BG117" s="191">
        <f t="shared" si="378"/>
        <v>1.9171302120580109</v>
      </c>
      <c r="BH117" s="191">
        <f t="shared" si="378"/>
        <v>1.1430248356131987</v>
      </c>
      <c r="BI117" s="191">
        <f t="shared" si="378"/>
        <v>1.90586958304098</v>
      </c>
      <c r="BJ117" s="191">
        <f t="shared" si="378"/>
        <v>-12.778441015583692</v>
      </c>
      <c r="BK117" s="191">
        <f t="shared" si="378"/>
        <v>0.40981107888961149</v>
      </c>
      <c r="BL117" s="191">
        <f t="shared" si="378"/>
        <v>-0.67087527482802722</v>
      </c>
      <c r="BM117" s="191">
        <f t="shared" si="378"/>
        <v>0.57115963971540806</v>
      </c>
      <c r="BN117" s="191">
        <f t="shared" si="378"/>
        <v>0.62813160424797465</v>
      </c>
      <c r="BO117" s="191">
        <f t="shared" si="378"/>
        <v>-0.93219660205234756</v>
      </c>
      <c r="BP117" s="314">
        <f t="shared" si="378"/>
        <v>3.5357920418366454E-2</v>
      </c>
      <c r="BQ117" s="314">
        <f t="shared" si="379"/>
        <v>-2.0116227800780942E-2</v>
      </c>
      <c r="BR117" s="168">
        <f t="shared" si="379"/>
        <v>0.45644877319183091</v>
      </c>
      <c r="BS117" s="168">
        <f t="shared" si="380"/>
        <v>-0.10578928140373303</v>
      </c>
      <c r="BT117" s="168">
        <f t="shared" si="381"/>
        <v>-0.29612922235100797</v>
      </c>
      <c r="BU117" s="168">
        <f t="shared" si="382"/>
        <v>-0.15755485108669762</v>
      </c>
      <c r="BV117" s="168">
        <f t="shared" si="383"/>
        <v>0.25283598158354409</v>
      </c>
      <c r="BW117" s="490">
        <f t="shared" si="383"/>
        <v>0.27420728517259946</v>
      </c>
      <c r="BX117" s="490">
        <f t="shared" si="383"/>
        <v>0.87939439957728127</v>
      </c>
      <c r="BY117" s="490">
        <f t="shared" si="383"/>
        <v>0.65210032431509746</v>
      </c>
      <c r="BZ117" s="490">
        <f t="shared" si="383"/>
        <v>-19.493110794662105</v>
      </c>
      <c r="CA117" s="490">
        <f t="shared" si="383"/>
        <v>-16.395364876523537</v>
      </c>
      <c r="CB117" s="490">
        <f t="shared" si="383"/>
        <v>3.0469272303788437</v>
      </c>
      <c r="CC117" s="91">
        <f>O117-C117</f>
        <v>-90723.709999999963</v>
      </c>
      <c r="CD117" s="61">
        <f>P117-D117</f>
        <v>1377893.0099999998</v>
      </c>
      <c r="CE117" s="62">
        <f>Q117-E117</f>
        <v>517473.56999999983</v>
      </c>
      <c r="CF117" s="62">
        <f>R117-F117</f>
        <v>-391403.38000000012</v>
      </c>
      <c r="CG117" s="62">
        <f>S117-G117</f>
        <v>647.83999999985099</v>
      </c>
      <c r="CH117" s="62">
        <f>T117-H117</f>
        <v>46976.829999999842</v>
      </c>
      <c r="CI117" s="62">
        <f>U117-I117</f>
        <v>-466806.44000000006</v>
      </c>
      <c r="CJ117" s="62">
        <f>V117-J117</f>
        <v>-252575.22999999998</v>
      </c>
      <c r="CK117" s="62">
        <f>W117-K117</f>
        <v>-1036192.2700000003</v>
      </c>
      <c r="CL117" s="62">
        <f>X117-L117</f>
        <v>-165583.7799999998</v>
      </c>
      <c r="CM117" s="62">
        <f>Y117-M117</f>
        <v>1480998.3299999996</v>
      </c>
      <c r="CN117" s="62">
        <f>Z117-N117</f>
        <v>656203.86000000034</v>
      </c>
      <c r="CO117" s="62">
        <f>AA117-O117</f>
        <v>-820103.6099999994</v>
      </c>
      <c r="CP117" s="62">
        <f>AB117-P117</f>
        <v>-1176470.94</v>
      </c>
      <c r="CQ117" s="62">
        <f>AC117-Q117</f>
        <v>-287507.29000000004</v>
      </c>
      <c r="CR117" s="62">
        <f>AD117-R117</f>
        <v>663666.7200000002</v>
      </c>
      <c r="CS117" s="62">
        <f>AE117-S117</f>
        <v>-85189.020000000019</v>
      </c>
      <c r="CT117" s="62">
        <f>AF117-T117</f>
        <v>-14177.369999999879</v>
      </c>
      <c r="CU117" s="62">
        <f>AG117-U117</f>
        <v>327321.82000000007</v>
      </c>
      <c r="CV117" s="333">
        <f>AH117-V117</f>
        <v>3231.8199999999488</v>
      </c>
      <c r="CW117" s="333">
        <f>AI117-W117</f>
        <v>-14546.300000000047</v>
      </c>
      <c r="CX117" s="331">
        <f>AJ117-X117</f>
        <v>797689.52000000048</v>
      </c>
      <c r="CY117" s="94">
        <f>AK117-Y117</f>
        <v>-238396.80999999959</v>
      </c>
      <c r="CZ117" s="94">
        <f>AL117-Z117</f>
        <v>-364327.19000000041</v>
      </c>
      <c r="DA117" s="94">
        <f>AM117-AA117</f>
        <v>197007.80999999959</v>
      </c>
      <c r="DB117" s="94">
        <f>AN117-AB117</f>
        <v>-274176.37000000011</v>
      </c>
      <c r="DC117" s="94">
        <f>AO117-AC117</f>
        <v>-271209.60999999987</v>
      </c>
      <c r="DD117" s="94">
        <f>AP117-AD117</f>
        <v>-286320.50999999978</v>
      </c>
      <c r="DE117" s="94">
        <f>AQ117-AE117</f>
        <v>-152813.18999999994</v>
      </c>
      <c r="DF117" s="94">
        <f>AR117-AF117</f>
        <v>716334.2</v>
      </c>
      <c r="DG117" s="94">
        <f>AS117-AG117</f>
        <v>390337.24</v>
      </c>
      <c r="DH117" s="94">
        <f>AT117-AH117</f>
        <v>288345.41000000027</v>
      </c>
      <c r="DI117" s="348"/>
      <c r="DJ117" s="34">
        <f t="shared" si="384"/>
        <v>366735</v>
      </c>
    </row>
    <row r="118" spans="1:114" s="37" customFormat="1" x14ac:dyDescent="0.25">
      <c r="A118" s="139"/>
      <c r="B118" s="38" t="s">
        <v>33</v>
      </c>
      <c r="C118" s="91">
        <f t="shared" si="385"/>
        <v>-99302.050000000745</v>
      </c>
      <c r="D118" s="92">
        <f t="shared" si="385"/>
        <v>-1033574.8700000001</v>
      </c>
      <c r="E118" s="92">
        <f t="shared" si="366"/>
        <v>-1477852.02</v>
      </c>
      <c r="F118" s="92">
        <f t="shared" si="366"/>
        <v>-573803.5299999998</v>
      </c>
      <c r="G118" s="92">
        <f t="shared" si="366"/>
        <v>-291624.25999999978</v>
      </c>
      <c r="H118" s="92">
        <f t="shared" si="366"/>
        <v>-236934.68000000017</v>
      </c>
      <c r="I118" s="92">
        <f t="shared" si="366"/>
        <v>224129.62000000011</v>
      </c>
      <c r="J118" s="92">
        <f t="shared" si="366"/>
        <v>352742.57999999961</v>
      </c>
      <c r="K118" s="92">
        <f t="shared" si="366"/>
        <v>1082845.1400000001</v>
      </c>
      <c r="L118" s="258">
        <f t="shared" si="366"/>
        <v>1516619</v>
      </c>
      <c r="M118" s="34">
        <f t="shared" si="366"/>
        <v>851603.19999999925</v>
      </c>
      <c r="N118" s="92">
        <f t="shared" si="366"/>
        <v>67971.959999999963</v>
      </c>
      <c r="O118" s="34">
        <f t="shared" si="366"/>
        <v>-441130.23000000045</v>
      </c>
      <c r="P118" s="92">
        <f t="shared" si="366"/>
        <v>393221.91999999993</v>
      </c>
      <c r="Q118" s="92">
        <f t="shared" si="366"/>
        <v>-862284.66999999946</v>
      </c>
      <c r="R118" s="92">
        <f t="shared" si="366"/>
        <v>-720481.90000000037</v>
      </c>
      <c r="S118" s="92">
        <f t="shared" si="366"/>
        <v>781393.62000000011</v>
      </c>
      <c r="T118" s="92">
        <f t="shared" ref="T118:V118" si="402">+T97-T104</f>
        <v>-86644.660000000149</v>
      </c>
      <c r="U118" s="92">
        <f t="shared" si="402"/>
        <v>717429.52</v>
      </c>
      <c r="V118" s="92">
        <f t="shared" si="402"/>
        <v>265450</v>
      </c>
      <c r="W118" s="92">
        <f t="shared" ref="W118:AB118" si="403">+W97-W104</f>
        <v>885217.31</v>
      </c>
      <c r="X118" s="258">
        <f t="shared" si="403"/>
        <v>1990917.7000000002</v>
      </c>
      <c r="Y118" s="34">
        <f t="shared" si="403"/>
        <v>2133937.9799999995</v>
      </c>
      <c r="Z118" s="92">
        <f t="shared" si="403"/>
        <v>787481</v>
      </c>
      <c r="AA118" s="92">
        <f t="shared" si="403"/>
        <v>-1322825.5499999998</v>
      </c>
      <c r="AB118" s="92">
        <f t="shared" si="403"/>
        <v>-122427.59999999963</v>
      </c>
      <c r="AC118" s="92">
        <f t="shared" ref="AC118:AG118" si="404">+AC97-AC104</f>
        <v>-952110.64999999991</v>
      </c>
      <c r="AD118" s="92">
        <f t="shared" si="404"/>
        <v>-492393.37999999989</v>
      </c>
      <c r="AE118" s="92">
        <f t="shared" si="404"/>
        <v>-166828</v>
      </c>
      <c r="AF118" s="92">
        <f t="shared" si="404"/>
        <v>71354.149999999907</v>
      </c>
      <c r="AG118" s="92">
        <f t="shared" si="404"/>
        <v>160118.30000000028</v>
      </c>
      <c r="AH118" s="225">
        <f t="shared" ref="AH118:AI118" si="405">+AH97-AH104</f>
        <v>1618300.8699999999</v>
      </c>
      <c r="AI118" s="92">
        <f t="shared" si="405"/>
        <v>900995.15000000037</v>
      </c>
      <c r="AJ118" s="367">
        <f t="shared" ref="AJ118:AL118" si="406">+AJ97-AJ104</f>
        <v>3168004.1799999997</v>
      </c>
      <c r="AK118" s="91">
        <f t="shared" si="406"/>
        <v>2323902.1400000006</v>
      </c>
      <c r="AL118" s="92">
        <f t="shared" si="406"/>
        <v>2141162.5099999998</v>
      </c>
      <c r="AM118" s="92">
        <f t="shared" ref="AM118:AN118" si="407">+AM97-AM104</f>
        <v>-1748551.9000000004</v>
      </c>
      <c r="AN118" s="92">
        <f t="shared" si="407"/>
        <v>-1429600.67</v>
      </c>
      <c r="AO118" s="292">
        <f t="shared" ref="AO118:AP118" si="408">+AO97-AO104</f>
        <v>-25283.38000000082</v>
      </c>
      <c r="AP118" s="292">
        <f t="shared" si="408"/>
        <v>-821877.39999999991</v>
      </c>
      <c r="AQ118" s="292">
        <f t="shared" ref="AQ118:AR118" si="409">+AQ97-AQ104</f>
        <v>1879290.6099999999</v>
      </c>
      <c r="AR118" s="292">
        <f t="shared" si="409"/>
        <v>-137019.5</v>
      </c>
      <c r="AS118" s="292">
        <f t="shared" ref="AS118" si="410">+AS97-AS104</f>
        <v>410959.85000000009</v>
      </c>
      <c r="AT118" s="292">
        <f>+AT97-AT104</f>
        <v>453614.95000000019</v>
      </c>
      <c r="AU118" s="292"/>
      <c r="AV118" s="367"/>
      <c r="AW118" s="406">
        <f t="shared" si="377"/>
        <v>3.4423073843893168</v>
      </c>
      <c r="AX118" s="190">
        <f t="shared" si="377"/>
        <v>-1.3804484139596001</v>
      </c>
      <c r="AY118" s="191">
        <f t="shared" si="377"/>
        <v>-0.41652840857503481</v>
      </c>
      <c r="AZ118" s="191">
        <f t="shared" si="377"/>
        <v>0.25562472576632744</v>
      </c>
      <c r="BA118" s="191">
        <f t="shared" si="377"/>
        <v>-3.6794534172157034</v>
      </c>
      <c r="BB118" s="191">
        <f t="shared" si="377"/>
        <v>-0.63430992879556469</v>
      </c>
      <c r="BC118" s="191">
        <f t="shared" si="377"/>
        <v>2.2009580884489952</v>
      </c>
      <c r="BD118" s="191">
        <f t="shared" si="377"/>
        <v>-0.24746822456194459</v>
      </c>
      <c r="BE118" s="191">
        <f t="shared" si="377"/>
        <v>-0.18250793460642031</v>
      </c>
      <c r="BF118" s="191">
        <f t="shared" si="377"/>
        <v>0.312734246373018</v>
      </c>
      <c r="BG118" s="191">
        <f t="shared" si="378"/>
        <v>1.50578905762684</v>
      </c>
      <c r="BH118" s="191">
        <f t="shared" si="378"/>
        <v>10.585380206779391</v>
      </c>
      <c r="BI118" s="191">
        <f t="shared" si="378"/>
        <v>1.9987188817234278</v>
      </c>
      <c r="BJ118" s="191">
        <f t="shared" si="378"/>
        <v>-1.311344799903321</v>
      </c>
      <c r="BK118" s="191">
        <f t="shared" si="378"/>
        <v>0.10417207115603772</v>
      </c>
      <c r="BL118" s="191">
        <f t="shared" si="378"/>
        <v>-0.31657772388175243</v>
      </c>
      <c r="BM118" s="191">
        <f t="shared" si="378"/>
        <v>-1.2135005914176775</v>
      </c>
      <c r="BN118" s="191">
        <f t="shared" si="378"/>
        <v>-1.8235262276982769</v>
      </c>
      <c r="BO118" s="191">
        <f t="shared" si="378"/>
        <v>-0.77681668298232243</v>
      </c>
      <c r="BP118" s="314">
        <f t="shared" si="378"/>
        <v>5.0964432849877559</v>
      </c>
      <c r="BQ118" s="314">
        <f t="shared" si="379"/>
        <v>1.7823691224474945E-2</v>
      </c>
      <c r="BR118" s="168">
        <f t="shared" si="379"/>
        <v>0.59122809546572386</v>
      </c>
      <c r="BS118" s="168">
        <f t="shared" si="380"/>
        <v>8.9020469095358212E-2</v>
      </c>
      <c r="BT118" s="168">
        <f t="shared" si="381"/>
        <v>1.7190021219559579</v>
      </c>
      <c r="BU118" s="168">
        <f t="shared" si="382"/>
        <v>0.32183106079255924</v>
      </c>
      <c r="BV118" s="168">
        <f t="shared" si="383"/>
        <v>10.677110961907317</v>
      </c>
      <c r="BW118" s="490">
        <f t="shared" si="383"/>
        <v>-0.97344491420193568</v>
      </c>
      <c r="BX118" s="490">
        <f t="shared" si="383"/>
        <v>0.66914794833350544</v>
      </c>
      <c r="BY118" s="490">
        <f t="shared" si="383"/>
        <v>-12.264839295561895</v>
      </c>
      <c r="BZ118" s="490">
        <f t="shared" si="383"/>
        <v>-2.9202737332026265</v>
      </c>
      <c r="CA118" s="490">
        <f t="shared" si="383"/>
        <v>1.566601381603473</v>
      </c>
      <c r="CB118" s="490">
        <f t="shared" si="383"/>
        <v>-0.71969677678045108</v>
      </c>
      <c r="CC118" s="91">
        <f>O118-C118</f>
        <v>-341828.1799999997</v>
      </c>
      <c r="CD118" s="61">
        <f>P118-D118</f>
        <v>1426796.79</v>
      </c>
      <c r="CE118" s="62">
        <f>Q118-E118</f>
        <v>615567.35000000056</v>
      </c>
      <c r="CF118" s="62">
        <f>R118-F118</f>
        <v>-146678.37000000058</v>
      </c>
      <c r="CG118" s="62">
        <f>S118-G118</f>
        <v>1073017.8799999999</v>
      </c>
      <c r="CH118" s="62">
        <f>T118-H118</f>
        <v>150290.02000000002</v>
      </c>
      <c r="CI118" s="62">
        <f>U118-I118</f>
        <v>493299.89999999991</v>
      </c>
      <c r="CJ118" s="62">
        <f>V118-J118</f>
        <v>-87292.579999999609</v>
      </c>
      <c r="CK118" s="62">
        <f>W118-K118</f>
        <v>-197627.83000000007</v>
      </c>
      <c r="CL118" s="62">
        <f>X118-L118</f>
        <v>474298.70000000019</v>
      </c>
      <c r="CM118" s="62">
        <f>Y118-M118</f>
        <v>1282334.7800000003</v>
      </c>
      <c r="CN118" s="62">
        <f>Z118-N118</f>
        <v>719509.04</v>
      </c>
      <c r="CO118" s="62">
        <f>AA118-O118</f>
        <v>-881695.31999999937</v>
      </c>
      <c r="CP118" s="62">
        <f>AB118-P118</f>
        <v>-515649.51999999955</v>
      </c>
      <c r="CQ118" s="62">
        <f>AC118-Q118</f>
        <v>-89825.980000000447</v>
      </c>
      <c r="CR118" s="62">
        <f>AD118-R118</f>
        <v>228088.52000000048</v>
      </c>
      <c r="CS118" s="62">
        <f>AE118-S118</f>
        <v>-948221.62000000011</v>
      </c>
      <c r="CT118" s="62">
        <f>AF118-T118</f>
        <v>157998.81000000006</v>
      </c>
      <c r="CU118" s="62">
        <f>AG118-U118</f>
        <v>-557311.21999999974</v>
      </c>
      <c r="CV118" s="333">
        <f>AH118-V118</f>
        <v>1352850.8699999999</v>
      </c>
      <c r="CW118" s="333">
        <f>AI118-W118</f>
        <v>15777.840000000317</v>
      </c>
      <c r="CX118" s="331">
        <f>AJ118-X118</f>
        <v>1177086.4799999995</v>
      </c>
      <c r="CY118" s="94">
        <f>AK118-Y118</f>
        <v>189964.16000000108</v>
      </c>
      <c r="CZ118" s="94">
        <f>AL118-Z118</f>
        <v>1353681.5099999998</v>
      </c>
      <c r="DA118" s="94">
        <f>AM118-AA118</f>
        <v>-425726.35000000056</v>
      </c>
      <c r="DB118" s="94">
        <f>AN118-AB118</f>
        <v>-1307173.0700000003</v>
      </c>
      <c r="DC118" s="94">
        <f>AO118-AC118</f>
        <v>926827.26999999909</v>
      </c>
      <c r="DD118" s="94">
        <f>AP118-AD118</f>
        <v>-329484.02</v>
      </c>
      <c r="DE118" s="94">
        <f>AQ118-AE118</f>
        <v>2046118.6099999999</v>
      </c>
      <c r="DF118" s="94">
        <f>AR118-AF118</f>
        <v>-208373.64999999991</v>
      </c>
      <c r="DG118" s="94">
        <f>AS118-AG118</f>
        <v>250841.54999999981</v>
      </c>
      <c r="DH118" s="94">
        <f>AT118-AH118</f>
        <v>-1164685.9199999997</v>
      </c>
      <c r="DI118" s="348"/>
      <c r="DJ118" s="34">
        <f t="shared" si="384"/>
        <v>410960</v>
      </c>
    </row>
    <row r="119" spans="1:114" s="37" customFormat="1" x14ac:dyDescent="0.25">
      <c r="A119" s="139"/>
      <c r="B119" s="38" t="s">
        <v>34</v>
      </c>
      <c r="C119" s="91">
        <f t="shared" si="385"/>
        <v>63101.979999999516</v>
      </c>
      <c r="D119" s="92">
        <f t="shared" si="385"/>
        <v>-43708.859999999404</v>
      </c>
      <c r="E119" s="92">
        <f t="shared" si="366"/>
        <v>-136807.11999999918</v>
      </c>
      <c r="F119" s="92">
        <f t="shared" si="366"/>
        <v>-196741.40999999968</v>
      </c>
      <c r="G119" s="92">
        <f t="shared" si="366"/>
        <v>236862.10999999987</v>
      </c>
      <c r="H119" s="92">
        <f t="shared" si="366"/>
        <v>-486545.35999999987</v>
      </c>
      <c r="I119" s="92">
        <f t="shared" si="366"/>
        <v>484857.19000000018</v>
      </c>
      <c r="J119" s="92">
        <f t="shared" si="366"/>
        <v>-218078.37999999989</v>
      </c>
      <c r="K119" s="92">
        <f t="shared" si="366"/>
        <v>1201980.7600000002</v>
      </c>
      <c r="L119" s="258">
        <f t="shared" si="366"/>
        <v>1229894.6599999997</v>
      </c>
      <c r="M119" s="34">
        <f t="shared" si="366"/>
        <v>887597.67000000086</v>
      </c>
      <c r="N119" s="92">
        <f t="shared" si="366"/>
        <v>-147768.49000000022</v>
      </c>
      <c r="O119" s="34">
        <f t="shared" si="366"/>
        <v>339272.30999999959</v>
      </c>
      <c r="P119" s="92">
        <f t="shared" si="366"/>
        <v>831600.89000000013</v>
      </c>
      <c r="Q119" s="92">
        <f t="shared" si="366"/>
        <v>-1080155.0500000003</v>
      </c>
      <c r="R119" s="92">
        <f t="shared" si="366"/>
        <v>351108.2799999998</v>
      </c>
      <c r="S119" s="92">
        <f t="shared" si="366"/>
        <v>-119708.15000000037</v>
      </c>
      <c r="T119" s="92">
        <f t="shared" ref="T119:V119" si="411">+T98-T105</f>
        <v>-39752.850000000093</v>
      </c>
      <c r="U119" s="92">
        <f t="shared" si="411"/>
        <v>-350028.54000000004</v>
      </c>
      <c r="V119" s="92">
        <f t="shared" si="411"/>
        <v>741267</v>
      </c>
      <c r="W119" s="92">
        <f t="shared" ref="W119:AB119" si="412">+W98-W105</f>
        <v>649563.60999999987</v>
      </c>
      <c r="X119" s="258">
        <f t="shared" si="412"/>
        <v>1940599.92</v>
      </c>
      <c r="Y119" s="34">
        <f t="shared" si="412"/>
        <v>585314.93999999948</v>
      </c>
      <c r="Z119" s="92">
        <f t="shared" si="412"/>
        <v>1833990</v>
      </c>
      <c r="AA119" s="92">
        <f t="shared" si="412"/>
        <v>248560.24000000022</v>
      </c>
      <c r="AB119" s="92">
        <f t="shared" si="412"/>
        <v>-803482.71</v>
      </c>
      <c r="AC119" s="92">
        <f t="shared" ref="AC119:AG119" si="413">+AC98-AC105</f>
        <v>-598301.65999999968</v>
      </c>
      <c r="AD119" s="92">
        <f t="shared" si="413"/>
        <v>261170.14000000013</v>
      </c>
      <c r="AE119" s="92">
        <f t="shared" si="413"/>
        <v>640880</v>
      </c>
      <c r="AF119" s="92">
        <f t="shared" si="413"/>
        <v>910001.52</v>
      </c>
      <c r="AG119" s="92">
        <f t="shared" si="413"/>
        <v>257161.81999999983</v>
      </c>
      <c r="AH119" s="225">
        <f t="shared" ref="AH119:AM119" si="414">+AH98-AH105</f>
        <v>1933283.3599999999</v>
      </c>
      <c r="AI119" s="92">
        <f t="shared" si="414"/>
        <v>873596.24000000022</v>
      </c>
      <c r="AJ119" s="367">
        <f t="shared" si="414"/>
        <v>2341662.0299999998</v>
      </c>
      <c r="AK119" s="91">
        <f t="shared" si="414"/>
        <v>2095704.3200000003</v>
      </c>
      <c r="AL119" s="92">
        <f t="shared" si="414"/>
        <v>1938355.0100000007</v>
      </c>
      <c r="AM119" s="92">
        <f t="shared" si="414"/>
        <v>-1629594.5300000003</v>
      </c>
      <c r="AN119" s="92">
        <f t="shared" ref="AN119" si="415">+AN98-AN105</f>
        <v>-835841.36000000034</v>
      </c>
      <c r="AO119" s="292">
        <f t="shared" ref="AO119:AP119" si="416">+AO98-AO105</f>
        <v>1610823.08</v>
      </c>
      <c r="AP119" s="292">
        <f t="shared" si="416"/>
        <v>-621962.55000000028</v>
      </c>
      <c r="AQ119" s="292">
        <f>+AQ98-AQ105</f>
        <v>55556.839999999851</v>
      </c>
      <c r="AR119" s="292">
        <f>+AR98-AR105</f>
        <v>-322391.5</v>
      </c>
      <c r="AS119" s="292">
        <f>+AS98-AS105</f>
        <v>132133.95000000019</v>
      </c>
      <c r="AT119" s="292">
        <f>+AT98-AT105</f>
        <v>88217.330000000075</v>
      </c>
      <c r="AU119" s="292"/>
      <c r="AV119" s="367"/>
      <c r="AW119" s="406">
        <f t="shared" si="377"/>
        <v>4.3765715433969294</v>
      </c>
      <c r="AX119" s="190">
        <f t="shared" si="377"/>
        <v>-20.025911222576187</v>
      </c>
      <c r="AY119" s="191">
        <f t="shared" si="377"/>
        <v>6.8954593152754535</v>
      </c>
      <c r="AZ119" s="191">
        <f t="shared" si="377"/>
        <v>-2.7846180933642812</v>
      </c>
      <c r="BA119" s="191">
        <f t="shared" si="377"/>
        <v>-1.5053917234799623</v>
      </c>
      <c r="BB119" s="191">
        <f t="shared" si="377"/>
        <v>-0.9182956960066373</v>
      </c>
      <c r="BC119" s="191">
        <f t="shared" si="377"/>
        <v>-1.721920902111403</v>
      </c>
      <c r="BD119" s="191">
        <f t="shared" si="377"/>
        <v>-4.3990852279808772</v>
      </c>
      <c r="BE119" s="191">
        <f t="shared" si="377"/>
        <v>-0.45958901205706509</v>
      </c>
      <c r="BF119" s="191">
        <f t="shared" si="377"/>
        <v>0.57785864360123362</v>
      </c>
      <c r="BG119" s="191">
        <f t="shared" si="378"/>
        <v>-0.34056277998116091</v>
      </c>
      <c r="BH119" s="191">
        <f t="shared" si="378"/>
        <v>-13.411238688302204</v>
      </c>
      <c r="BI119" s="191">
        <f t="shared" si="378"/>
        <v>-0.26737245370834856</v>
      </c>
      <c r="BJ119" s="191">
        <f t="shared" si="378"/>
        <v>-1.9661878909244552</v>
      </c>
      <c r="BK119" s="191">
        <f t="shared" si="378"/>
        <v>-0.44609650253452082</v>
      </c>
      <c r="BL119" s="191">
        <f t="shared" si="378"/>
        <v>-0.2561549958320542</v>
      </c>
      <c r="BM119" s="191">
        <f t="shared" si="378"/>
        <v>-6.3536872802728803</v>
      </c>
      <c r="BN119" s="191">
        <f t="shared" si="378"/>
        <v>-23.891478724166895</v>
      </c>
      <c r="BO119" s="191">
        <f t="shared" si="378"/>
        <v>-1.7346881485721131</v>
      </c>
      <c r="BP119" s="314">
        <f t="shared" si="378"/>
        <v>1.6080796258298291</v>
      </c>
      <c r="BQ119" s="314">
        <f t="shared" si="379"/>
        <v>0.34489713794157956</v>
      </c>
      <c r="BR119" s="168">
        <f t="shared" si="379"/>
        <v>0.20666913662451344</v>
      </c>
      <c r="BS119" s="168">
        <f t="shared" si="380"/>
        <v>2.5804729672541797</v>
      </c>
      <c r="BT119" s="168">
        <f t="shared" si="381"/>
        <v>5.690598640123485E-2</v>
      </c>
      <c r="BU119" s="168">
        <f t="shared" si="382"/>
        <v>-7.556135164658671</v>
      </c>
      <c r="BV119" s="168">
        <f t="shared" si="383"/>
        <v>4.0272988574950631E-2</v>
      </c>
      <c r="BW119" s="490">
        <f t="shared" si="383"/>
        <v>-3.6923259413988605</v>
      </c>
      <c r="BX119" s="490">
        <f t="shared" si="383"/>
        <v>-3.3814458651360373</v>
      </c>
      <c r="BY119" s="490">
        <f t="shared" si="383"/>
        <v>-0.91331163400324578</v>
      </c>
      <c r="BZ119" s="490">
        <f t="shared" si="383"/>
        <v>-1.3542757818690236</v>
      </c>
      <c r="CA119" s="490">
        <f t="shared" si="383"/>
        <v>-0.48618364110193235</v>
      </c>
      <c r="CB119" s="490">
        <f t="shared" si="383"/>
        <v>-0.95436916707336683</v>
      </c>
      <c r="CC119" s="91">
        <f>O119-C119</f>
        <v>276170.33000000007</v>
      </c>
      <c r="CD119" s="61">
        <f>P119-D119</f>
        <v>875309.74999999953</v>
      </c>
      <c r="CE119" s="62">
        <f>Q119-E119</f>
        <v>-943347.9300000011</v>
      </c>
      <c r="CF119" s="62">
        <f>R119-F119</f>
        <v>547849.68999999948</v>
      </c>
      <c r="CG119" s="62">
        <f>S119-G119</f>
        <v>-356570.26000000024</v>
      </c>
      <c r="CH119" s="62">
        <f>T119-H119</f>
        <v>446792.50999999978</v>
      </c>
      <c r="CI119" s="62">
        <f>U119-I119</f>
        <v>-834885.73000000021</v>
      </c>
      <c r="CJ119" s="62">
        <f>V119-J119</f>
        <v>959345.37999999989</v>
      </c>
      <c r="CK119" s="62">
        <f>W119-K119</f>
        <v>-552417.15000000037</v>
      </c>
      <c r="CL119" s="62">
        <f>X119-L119</f>
        <v>710705.26000000024</v>
      </c>
      <c r="CM119" s="62">
        <f>Y119-M119</f>
        <v>-302282.73000000138</v>
      </c>
      <c r="CN119" s="62">
        <f>Z119-N119</f>
        <v>1981758.4900000002</v>
      </c>
      <c r="CO119" s="62">
        <f>AA119-O119</f>
        <v>-90712.069999999367</v>
      </c>
      <c r="CP119" s="62">
        <f>AB119-P119</f>
        <v>-1635083.6</v>
      </c>
      <c r="CQ119" s="62">
        <f>AC119-Q119</f>
        <v>481853.3900000006</v>
      </c>
      <c r="CR119" s="62">
        <f>AD119-R119</f>
        <v>-89938.139999999665</v>
      </c>
      <c r="CS119" s="62">
        <f>AE119-S119</f>
        <v>760588.15000000037</v>
      </c>
      <c r="CT119" s="62">
        <f>AF119-T119</f>
        <v>949754.37000000011</v>
      </c>
      <c r="CU119" s="62">
        <f>AG119-U119</f>
        <v>607190.35999999987</v>
      </c>
      <c r="CV119" s="333">
        <f>AH119-V119</f>
        <v>1192016.3599999999</v>
      </c>
      <c r="CW119" s="333">
        <f>AI119-W119</f>
        <v>224032.63000000035</v>
      </c>
      <c r="CX119" s="331">
        <f>AJ119-X119</f>
        <v>401062.10999999987</v>
      </c>
      <c r="CY119" s="94">
        <f>AK119-Y119</f>
        <v>1510389.3800000008</v>
      </c>
      <c r="CZ119" s="94">
        <f>AL119-Z119</f>
        <v>104365.01000000071</v>
      </c>
      <c r="DA119" s="94">
        <f>AM119-AA119</f>
        <v>-1878154.7700000005</v>
      </c>
      <c r="DB119" s="94">
        <f>AN119-AB119</f>
        <v>-32358.650000000373</v>
      </c>
      <c r="DC119" s="94">
        <f>AO119-AC119</f>
        <v>2209124.7399999998</v>
      </c>
      <c r="DD119" s="94">
        <f>AP119-AD119</f>
        <v>-883132.69000000041</v>
      </c>
      <c r="DE119" s="94">
        <f>AQ119-AE119</f>
        <v>-585323.16000000015</v>
      </c>
      <c r="DF119" s="94">
        <f>AR119-AF119</f>
        <v>-1232393.02</v>
      </c>
      <c r="DG119" s="94">
        <f>AS119-AG119</f>
        <v>-125027.86999999965</v>
      </c>
      <c r="DH119" s="94">
        <f>AT119-AH119</f>
        <v>-1845066.0299999998</v>
      </c>
      <c r="DI119" s="348"/>
      <c r="DJ119" s="34">
        <f t="shared" si="384"/>
        <v>132134</v>
      </c>
    </row>
    <row r="120" spans="1:114" s="122" customFormat="1" ht="15.75" thickBot="1" x14ac:dyDescent="0.3">
      <c r="A120" s="140"/>
      <c r="B120" s="49" t="s">
        <v>35</v>
      </c>
      <c r="C120" s="118">
        <f>SUM(C115:C119)</f>
        <v>879222.02999999514</v>
      </c>
      <c r="D120" s="119">
        <f t="shared" ref="D120:DJ120" si="417">SUM(D115:D119)</f>
        <v>-9749872.2099999972</v>
      </c>
      <c r="E120" s="119">
        <f t="shared" si="417"/>
        <v>-8695124.1599999983</v>
      </c>
      <c r="F120" s="35">
        <f t="shared" si="417"/>
        <v>-6832675.4899999984</v>
      </c>
      <c r="G120" s="119">
        <f t="shared" si="417"/>
        <v>-3288712.8699999992</v>
      </c>
      <c r="H120" s="119">
        <f t="shared" si="417"/>
        <v>-2236211.7800000007</v>
      </c>
      <c r="I120" s="119">
        <f t="shared" si="417"/>
        <v>594535.5699999996</v>
      </c>
      <c r="J120" s="119">
        <f t="shared" si="417"/>
        <v>2502901.7499999991</v>
      </c>
      <c r="K120" s="119">
        <f t="shared" si="417"/>
        <v>10051646.760000002</v>
      </c>
      <c r="L120" s="257">
        <f t="shared" si="417"/>
        <v>15074405.970000003</v>
      </c>
      <c r="M120" s="35">
        <f t="shared" si="417"/>
        <v>12477707.73</v>
      </c>
      <c r="N120" s="119">
        <f t="shared" si="417"/>
        <v>289204.92999999924</v>
      </c>
      <c r="O120" s="270">
        <f t="shared" si="417"/>
        <v>-1087404.4400000009</v>
      </c>
      <c r="P120" s="35">
        <f t="shared" si="417"/>
        <v>1590186.6999999997</v>
      </c>
      <c r="Q120" s="35">
        <f t="shared" si="417"/>
        <v>-3656115.5700000003</v>
      </c>
      <c r="R120" s="35">
        <f t="shared" si="417"/>
        <v>-8822561.3200000003</v>
      </c>
      <c r="S120" s="35">
        <f t="shared" si="417"/>
        <v>-1206742.3100000005</v>
      </c>
      <c r="T120" s="35">
        <f t="shared" ref="T120:V120" si="418">SUM(T115:T119)</f>
        <v>-1081987.1500000018</v>
      </c>
      <c r="U120" s="35">
        <f t="shared" si="418"/>
        <v>-1471755.5000000005</v>
      </c>
      <c r="V120" s="35">
        <f t="shared" si="418"/>
        <v>2483965</v>
      </c>
      <c r="W120" s="35">
        <f t="shared" ref="W120:AB120" si="419">SUM(W115:W119)</f>
        <v>7884330.3000000007</v>
      </c>
      <c r="X120" s="297">
        <f t="shared" si="419"/>
        <v>17127685.189999998</v>
      </c>
      <c r="Y120" s="35">
        <f t="shared" si="419"/>
        <v>18804824.530000001</v>
      </c>
      <c r="Z120" s="35">
        <f t="shared" si="419"/>
        <v>12549601</v>
      </c>
      <c r="AA120" s="35">
        <f t="shared" si="419"/>
        <v>-4741868.4700000007</v>
      </c>
      <c r="AB120" s="35">
        <f t="shared" si="419"/>
        <v>-6788615.1899999967</v>
      </c>
      <c r="AC120" s="35">
        <f t="shared" ref="AC120:AF120" si="420">SUM(AC115:AC119)</f>
        <v>-22983997.109999999</v>
      </c>
      <c r="AD120" s="35">
        <f t="shared" si="420"/>
        <v>-5554224.8200000003</v>
      </c>
      <c r="AE120" s="35">
        <f t="shared" si="420"/>
        <v>-3036360</v>
      </c>
      <c r="AF120" s="35">
        <f t="shared" si="420"/>
        <v>-1963410.5400000019</v>
      </c>
      <c r="AG120" s="35">
        <f>SUM(AG115:AG119)</f>
        <v>-246817.61999999883</v>
      </c>
      <c r="AH120" s="244">
        <f t="shared" ref="AH120" si="421">SUM(AH115:AH119)</f>
        <v>4030135.0199999996</v>
      </c>
      <c r="AI120" s="35">
        <f t="shared" ref="AI120:AO120" si="422">SUM(AI115:AI119)</f>
        <v>6621827.620000001</v>
      </c>
      <c r="AJ120" s="412">
        <f t="shared" si="422"/>
        <v>24398653.520000003</v>
      </c>
      <c r="AK120" s="118">
        <f t="shared" si="422"/>
        <v>16535128.219999999</v>
      </c>
      <c r="AL120" s="119">
        <f t="shared" si="422"/>
        <v>12067065.019999996</v>
      </c>
      <c r="AM120" s="119">
        <f t="shared" si="422"/>
        <v>-5085383.7100000028</v>
      </c>
      <c r="AN120" s="119">
        <f t="shared" si="422"/>
        <v>-8218437.719999996</v>
      </c>
      <c r="AO120" s="35">
        <f t="shared" si="422"/>
        <v>-7483275.6899999995</v>
      </c>
      <c r="AP120" s="35">
        <f t="shared" ref="AP120" si="423">SUM(AP115:AP119)</f>
        <v>-6831888.5100000035</v>
      </c>
      <c r="AQ120" s="35">
        <f>SUM(AQ115:AQ119)</f>
        <v>-2375976.5000000014</v>
      </c>
      <c r="AR120" s="35">
        <f>SUM(AR115:AR119)</f>
        <v>-2294100.1199999992</v>
      </c>
      <c r="AS120" s="35">
        <f>SUM(AS115:AS119)</f>
        <v>1654845.9400000004</v>
      </c>
      <c r="AT120" s="35">
        <f>SUM(AT115:AT119)</f>
        <v>1807017.3300000015</v>
      </c>
      <c r="AU120" s="244"/>
      <c r="AV120" s="364"/>
      <c r="AW120" s="170">
        <f t="shared" si="377"/>
        <v>-2.2367802476468963</v>
      </c>
      <c r="AX120" s="173">
        <f t="shared" si="377"/>
        <v>-1.1630982094687372</v>
      </c>
      <c r="AY120" s="174">
        <f t="shared" si="377"/>
        <v>-0.57952117730311958</v>
      </c>
      <c r="AZ120" s="174">
        <f t="shared" si="377"/>
        <v>0.2912308411122862</v>
      </c>
      <c r="BA120" s="174">
        <f t="shared" si="377"/>
        <v>-0.63306547038264216</v>
      </c>
      <c r="BB120" s="174">
        <f t="shared" si="377"/>
        <v>-0.51615175285410519</v>
      </c>
      <c r="BC120" s="174">
        <f t="shared" si="377"/>
        <v>-3.4754708957110867</v>
      </c>
      <c r="BD120" s="174">
        <f t="shared" si="377"/>
        <v>-7.5659182386999708E-3</v>
      </c>
      <c r="BE120" s="174">
        <f t="shared" si="377"/>
        <v>-0.21561804863902723</v>
      </c>
      <c r="BF120" s="174">
        <f t="shared" si="377"/>
        <v>0.13620962737014536</v>
      </c>
      <c r="BG120" s="174">
        <f t="shared" si="378"/>
        <v>0.50707364981692837</v>
      </c>
      <c r="BH120" s="174">
        <f t="shared" si="378"/>
        <v>42.393454599823151</v>
      </c>
      <c r="BI120" s="174">
        <f t="shared" si="378"/>
        <v>3.3607220051446514</v>
      </c>
      <c r="BJ120" s="174">
        <f t="shared" si="378"/>
        <v>-5.2690680220127604</v>
      </c>
      <c r="BK120" s="174">
        <f t="shared" si="378"/>
        <v>5.2864525669247371</v>
      </c>
      <c r="BL120" s="174">
        <f t="shared" si="378"/>
        <v>-0.3704521149193894</v>
      </c>
      <c r="BM120" s="174">
        <f t="shared" si="378"/>
        <v>1.5161627091702774</v>
      </c>
      <c r="BN120" s="174">
        <f t="shared" si="378"/>
        <v>0.81463387989404379</v>
      </c>
      <c r="BO120" s="174">
        <f t="shared" si="378"/>
        <v>-0.83229713087533996</v>
      </c>
      <c r="BP120" s="308">
        <f t="shared" si="378"/>
        <v>0.62246046945105893</v>
      </c>
      <c r="BQ120" s="308">
        <f t="shared" si="379"/>
        <v>-0.16012808088468841</v>
      </c>
      <c r="BR120" s="174">
        <f t="shared" si="379"/>
        <v>0.42451552847580137</v>
      </c>
      <c r="BS120" s="174">
        <f t="shared" si="380"/>
        <v>-0.12069755324645948</v>
      </c>
      <c r="BT120" s="174">
        <f t="shared" si="381"/>
        <v>-3.845030451565784E-2</v>
      </c>
      <c r="BU120" s="174">
        <f t="shared" si="382"/>
        <v>7.2443013165230635E-2</v>
      </c>
      <c r="BV120" s="174">
        <f t="shared" si="383"/>
        <v>0.21062064794985089</v>
      </c>
      <c r="BW120" s="485">
        <f t="shared" si="383"/>
        <v>-0.67441365162963163</v>
      </c>
      <c r="BX120" s="485">
        <f t="shared" si="383"/>
        <v>0.23003456493142155</v>
      </c>
      <c r="BY120" s="485">
        <f t="shared" si="383"/>
        <v>-0.21749183232554722</v>
      </c>
      <c r="BZ120" s="485">
        <f t="shared" si="383"/>
        <v>0.16842610002490715</v>
      </c>
      <c r="CA120" s="485">
        <f t="shared" si="383"/>
        <v>-7.7047317772532127</v>
      </c>
      <c r="CB120" s="485">
        <f t="shared" si="383"/>
        <v>-0.55162362525511577</v>
      </c>
      <c r="CC120" s="118">
        <f t="shared" si="353"/>
        <v>-1966626.469999996</v>
      </c>
      <c r="CD120" s="120">
        <f t="shared" si="353"/>
        <v>11340058.91</v>
      </c>
      <c r="CE120" s="121">
        <f t="shared" si="353"/>
        <v>5039008.589999998</v>
      </c>
      <c r="CF120" s="121">
        <f t="shared" si="353"/>
        <v>-1989885.8300000015</v>
      </c>
      <c r="CG120" s="121">
        <f t="shared" ref="CG120:CH120" si="424">SUM(CG115:CG119)</f>
        <v>2081970.5599999987</v>
      </c>
      <c r="CH120" s="121">
        <f t="shared" si="424"/>
        <v>1154224.629999999</v>
      </c>
      <c r="CI120" s="121">
        <f t="shared" ref="CI120:CJ120" si="425">SUM(CI115:CI119)</f>
        <v>-2066291.07</v>
      </c>
      <c r="CJ120" s="121">
        <f t="shared" si="425"/>
        <v>-18936.749999999069</v>
      </c>
      <c r="CK120" s="121">
        <f t="shared" ref="CK120:CL120" si="426">SUM(CK115:CK119)</f>
        <v>-2167316.459999999</v>
      </c>
      <c r="CL120" s="121">
        <f t="shared" si="426"/>
        <v>2053279.2200000009</v>
      </c>
      <c r="CM120" s="121">
        <f t="shared" ref="CM120:CN120" si="427">SUM(CM115:CM119)</f>
        <v>6327116.8000000026</v>
      </c>
      <c r="CN120" s="121">
        <f t="shared" si="427"/>
        <v>12260396.069999998</v>
      </c>
      <c r="CO120" s="121">
        <f t="shared" ref="CO120:CP120" si="428">SUM(CO115:CO119)</f>
        <v>-3654464.03</v>
      </c>
      <c r="CP120" s="121">
        <f t="shared" si="428"/>
        <v>-8378801.889999995</v>
      </c>
      <c r="CQ120" s="121">
        <f t="shared" ref="CQ120:CR120" si="429">SUM(CQ115:CQ119)</f>
        <v>-19327881.539999999</v>
      </c>
      <c r="CR120" s="121">
        <f t="shared" si="429"/>
        <v>3268336.5</v>
      </c>
      <c r="CS120" s="121">
        <f t="shared" ref="CS120:CT120" si="430">SUM(CS115:CS119)</f>
        <v>-1829617.6899999995</v>
      </c>
      <c r="CT120" s="121">
        <f t="shared" si="430"/>
        <v>-881423.39000000013</v>
      </c>
      <c r="CU120" s="121">
        <f t="shared" ref="CU120:CW120" si="431">SUM(CU115:CU119)</f>
        <v>1224937.8800000015</v>
      </c>
      <c r="CV120" s="328">
        <f t="shared" si="431"/>
        <v>1546170.0199999996</v>
      </c>
      <c r="CW120" s="328">
        <f t="shared" si="431"/>
        <v>-1262502.6800000009</v>
      </c>
      <c r="CX120" s="328">
        <f t="shared" ref="CX120:CY120" si="432">SUM(CX115:CX119)</f>
        <v>7270968.3300000001</v>
      </c>
      <c r="CY120" s="121">
        <f t="shared" si="432"/>
        <v>-2269696.3100000015</v>
      </c>
      <c r="CZ120" s="121">
        <f t="shared" ref="CZ120:DA120" si="433">SUM(CZ115:CZ119)</f>
        <v>-482535.98000000557</v>
      </c>
      <c r="DA120" s="121">
        <f t="shared" si="433"/>
        <v>-343515.24000000209</v>
      </c>
      <c r="DB120" s="121">
        <f t="shared" ref="DB120" si="434">SUM(DB115:DB119)</f>
        <v>-1429822.5299999993</v>
      </c>
      <c r="DC120" s="121">
        <f t="shared" ref="DC120" si="435">SUM(DC115:DC119)</f>
        <v>15500721.420000002</v>
      </c>
      <c r="DD120" s="121">
        <f t="shared" ref="DD120:DE120" si="436">SUM(DD115:DD119)</f>
        <v>-1277663.6900000027</v>
      </c>
      <c r="DE120" s="121">
        <f t="shared" si="436"/>
        <v>660383.4999999993</v>
      </c>
      <c r="DF120" s="121">
        <f t="shared" ref="DF120:DG120" si="437">SUM(DF115:DF119)</f>
        <v>-330689.57999999751</v>
      </c>
      <c r="DG120" s="121">
        <f t="shared" si="437"/>
        <v>1901663.5599999994</v>
      </c>
      <c r="DH120" s="121">
        <f t="shared" ref="DH120" si="438">SUM(DH115:DH119)</f>
        <v>-2223117.6899999981</v>
      </c>
      <c r="DI120" s="349"/>
      <c r="DJ120" s="35">
        <f t="shared" si="417"/>
        <v>1660813</v>
      </c>
    </row>
    <row r="121" spans="1:114" s="56" customFormat="1" x14ac:dyDescent="0.2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276"/>
      <c r="AO121" s="276"/>
      <c r="AP121" s="276"/>
      <c r="AQ121" s="276"/>
      <c r="AR121" s="276"/>
      <c r="AS121" s="276"/>
      <c r="AT121" s="276"/>
      <c r="AU121" s="276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189"/>
      <c r="BS121" s="189"/>
      <c r="BT121" s="189"/>
      <c r="BU121" s="189"/>
      <c r="BV121" s="189"/>
      <c r="BW121" s="489"/>
      <c r="BX121" s="489"/>
      <c r="BY121" s="489"/>
      <c r="BZ121" s="489"/>
      <c r="CA121" s="489"/>
      <c r="CB121" s="489"/>
      <c r="CC121" s="71"/>
      <c r="CD121" s="74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322"/>
      <c r="CW121" s="322"/>
      <c r="CX121" s="322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346"/>
      <c r="DJ121" s="73"/>
    </row>
    <row r="122" spans="1:114" s="56" customFormat="1" x14ac:dyDescent="0.25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47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28">
        <v>66</v>
      </c>
      <c r="V122" s="228">
        <v>68</v>
      </c>
      <c r="W122" s="228">
        <v>67</v>
      </c>
      <c r="X122" s="298">
        <v>76</v>
      </c>
      <c r="Y122" s="228">
        <v>87</v>
      </c>
      <c r="Z122" s="228">
        <v>78</v>
      </c>
      <c r="AA122" s="228">
        <v>60</v>
      </c>
      <c r="AB122" s="228">
        <v>52</v>
      </c>
      <c r="AC122" s="228">
        <v>45</v>
      </c>
      <c r="AD122" s="228">
        <v>38</v>
      </c>
      <c r="AE122" s="228">
        <v>21</v>
      </c>
      <c r="AF122" s="228">
        <v>28</v>
      </c>
      <c r="AG122" s="228">
        <v>36</v>
      </c>
      <c r="AH122" s="228">
        <v>31</v>
      </c>
      <c r="AI122" s="60">
        <v>32</v>
      </c>
      <c r="AJ122" s="99">
        <v>27</v>
      </c>
      <c r="AK122" s="58">
        <v>22</v>
      </c>
      <c r="AL122" s="59">
        <v>19</v>
      </c>
      <c r="AM122" s="59">
        <v>19</v>
      </c>
      <c r="AN122" s="228">
        <v>20</v>
      </c>
      <c r="AO122" s="228">
        <v>16</v>
      </c>
      <c r="AP122" s="228">
        <v>15</v>
      </c>
      <c r="AQ122" s="228">
        <v>22</v>
      </c>
      <c r="AR122" s="228">
        <v>26</v>
      </c>
      <c r="AS122" s="228">
        <v>26</v>
      </c>
      <c r="AT122" s="228">
        <v>19</v>
      </c>
      <c r="AU122" s="228"/>
      <c r="AV122" s="99"/>
      <c r="AW122" s="406">
        <f t="shared" ref="AW122:BF127" si="439">IF(ISERROR((O122-C122)/C122)=TRUE,0,(O122-C122)/C122)</f>
        <v>-0.25287356321839083</v>
      </c>
      <c r="AX122" s="190">
        <f t="shared" si="439"/>
        <v>-0.33687943262411346</v>
      </c>
      <c r="AY122" s="191">
        <f t="shared" si="439"/>
        <v>-0.49844236760124611</v>
      </c>
      <c r="AZ122" s="191">
        <f t="shared" si="439"/>
        <v>-0.58012820512820518</v>
      </c>
      <c r="BA122" s="191">
        <f t="shared" si="439"/>
        <v>-0.67763157894736847</v>
      </c>
      <c r="BB122" s="191">
        <f t="shared" si="439"/>
        <v>-0.7539936102236422</v>
      </c>
      <c r="BC122" s="191">
        <f t="shared" si="439"/>
        <v>-0.77397260273972601</v>
      </c>
      <c r="BD122" s="191">
        <f t="shared" si="439"/>
        <v>-0.76056338028169013</v>
      </c>
      <c r="BE122" s="191">
        <f t="shared" si="439"/>
        <v>-0.74131274131274127</v>
      </c>
      <c r="BF122" s="191">
        <f t="shared" si="439"/>
        <v>-0.67659574468085104</v>
      </c>
      <c r="BG122" s="191">
        <f t="shared" ref="BG122:BP127" si="440">IF(ISERROR((Y122-M122)/M122)=TRUE,0,(Y122-M122)/M122)</f>
        <v>-0.60986547085201792</v>
      </c>
      <c r="BH122" s="191">
        <f t="shared" si="440"/>
        <v>-0.61764705882352944</v>
      </c>
      <c r="BI122" s="191">
        <f t="shared" si="440"/>
        <v>-0.69230769230769229</v>
      </c>
      <c r="BJ122" s="191">
        <f t="shared" si="440"/>
        <v>-0.72192513368983957</v>
      </c>
      <c r="BK122" s="191">
        <f t="shared" si="440"/>
        <v>-0.72049689440993792</v>
      </c>
      <c r="BL122" s="191">
        <f t="shared" si="440"/>
        <v>-0.70992366412213737</v>
      </c>
      <c r="BM122" s="191">
        <f t="shared" si="440"/>
        <v>-0.7857142857142857</v>
      </c>
      <c r="BN122" s="191">
        <f t="shared" si="440"/>
        <v>-0.63636363636363635</v>
      </c>
      <c r="BO122" s="191">
        <f t="shared" si="440"/>
        <v>-0.45454545454545453</v>
      </c>
      <c r="BP122" s="316">
        <f t="shared" si="440"/>
        <v>-0.54411764705882348</v>
      </c>
      <c r="BQ122" s="316">
        <f t="shared" ref="BQ122:BR127" si="441">IF(ISERROR((AI122-W122)/W122)=TRUE,0,(AI122-W122)/W122)</f>
        <v>-0.52238805970149249</v>
      </c>
      <c r="BR122" s="390">
        <f t="shared" si="441"/>
        <v>-0.64473684210526316</v>
      </c>
      <c r="BS122" s="390">
        <f t="shared" ref="BS122:BS127" si="442">IF(ISERROR((AK122-Y122)/Y122)=TRUE,0,(AK122-Y122)/Y122)</f>
        <v>-0.74712643678160917</v>
      </c>
      <c r="BT122" s="390">
        <f t="shared" ref="BT122:BT127" si="443">IF(ISERROR((AL122-Z122)/Z122)=TRUE,0,(AL122-Z122)/Z122)</f>
        <v>-0.75641025641025639</v>
      </c>
      <c r="BU122" s="390">
        <f t="shared" ref="BU122:BU127" si="444">IF(ISERROR((AM122-AA122)/AA122)=TRUE,0,(AM122-AA122)/AA122)</f>
        <v>-0.68333333333333335</v>
      </c>
      <c r="BV122" s="390">
        <f t="shared" ref="BV122:CB127" si="445">IF(ISERROR((AN122-AB122)/AB122)=TRUE,0,(AN122-AB122)/AB122)</f>
        <v>-0.61538461538461542</v>
      </c>
      <c r="BW122" s="390">
        <f t="shared" si="445"/>
        <v>-0.64444444444444449</v>
      </c>
      <c r="BX122" s="390">
        <f t="shared" si="445"/>
        <v>-0.60526315789473684</v>
      </c>
      <c r="BY122" s="390">
        <f t="shared" si="445"/>
        <v>4.7619047619047616E-2</v>
      </c>
      <c r="BZ122" s="390">
        <f t="shared" si="445"/>
        <v>-7.1428571428571425E-2</v>
      </c>
      <c r="CA122" s="390">
        <f t="shared" si="445"/>
        <v>-0.27777777777777779</v>
      </c>
      <c r="CB122" s="390">
        <f t="shared" si="445"/>
        <v>-0.38709677419354838</v>
      </c>
      <c r="CC122" s="58">
        <f>O122-C122</f>
        <v>-66</v>
      </c>
      <c r="CD122" s="61">
        <f>P122-D122</f>
        <v>-95</v>
      </c>
      <c r="CE122" s="62">
        <f>Q122-E122</f>
        <v>-160</v>
      </c>
      <c r="CF122" s="62">
        <f>R122-F122</f>
        <v>-181</v>
      </c>
      <c r="CG122" s="62">
        <f>S122-G122</f>
        <v>-206</v>
      </c>
      <c r="CH122" s="62">
        <f>T122-H122</f>
        <v>-236</v>
      </c>
      <c r="CI122" s="62">
        <f>U122-I122</f>
        <v>-226</v>
      </c>
      <c r="CJ122" s="62">
        <f>V122-J122</f>
        <v>-216</v>
      </c>
      <c r="CK122" s="62">
        <f>W122-K122</f>
        <v>-192</v>
      </c>
      <c r="CL122" s="62">
        <f>X122-L122</f>
        <v>-159</v>
      </c>
      <c r="CM122" s="62">
        <f>Y122-M122</f>
        <v>-136</v>
      </c>
      <c r="CN122" s="62">
        <f>Z122-N122</f>
        <v>-126</v>
      </c>
      <c r="CO122" s="62">
        <f>AA122-O122</f>
        <v>-135</v>
      </c>
      <c r="CP122" s="62">
        <f>AB122-P122</f>
        <v>-135</v>
      </c>
      <c r="CQ122" s="62">
        <f>AC122-Q122</f>
        <v>-116</v>
      </c>
      <c r="CR122" s="62">
        <f>AD122-R122</f>
        <v>-93</v>
      </c>
      <c r="CS122" s="62">
        <f>AE122-S122</f>
        <v>-77</v>
      </c>
      <c r="CT122" s="62">
        <f>AF122-T122</f>
        <v>-49</v>
      </c>
      <c r="CU122" s="62">
        <f>AG122-U122</f>
        <v>-30</v>
      </c>
      <c r="CV122" s="210">
        <f>AH122-V122</f>
        <v>-37</v>
      </c>
      <c r="CW122" s="210">
        <f>AI122-W122</f>
        <v>-35</v>
      </c>
      <c r="CX122" s="210">
        <f>AJ122-X122</f>
        <v>-49</v>
      </c>
      <c r="CY122" s="100">
        <f>AK122-Y122</f>
        <v>-65</v>
      </c>
      <c r="CZ122" s="100">
        <f>AL122-Z122</f>
        <v>-59</v>
      </c>
      <c r="DA122" s="100">
        <f>AM122-AA122</f>
        <v>-41</v>
      </c>
      <c r="DB122" s="100">
        <f>AN122-AB122</f>
        <v>-32</v>
      </c>
      <c r="DC122" s="100">
        <f>AO122-AC122</f>
        <v>-29</v>
      </c>
      <c r="DD122" s="100">
        <f>AP122-AD122</f>
        <v>-23</v>
      </c>
      <c r="DE122" s="100">
        <f>AQ122-AE122</f>
        <v>1</v>
      </c>
      <c r="DF122" s="100">
        <f>AR122-AF122</f>
        <v>-2</v>
      </c>
      <c r="DG122" s="100">
        <f>AS122-AG122</f>
        <v>-10</v>
      </c>
      <c r="DH122" s="100">
        <f>AT122-AH122</f>
        <v>-12</v>
      </c>
      <c r="DI122" s="346"/>
      <c r="DJ122" s="60">
        <f>IF(ISERROR(GETPIVOTDATA("VALUE",'CSS WK pvt'!$J$2,"DT_FILE",DJ$8,"COMMODITY",DJ$6,"TRIM_CAT",TRIM(B122),"TRIM_LINE",A121))=TRUE,0,GETPIVOTDATA("VALUE",'CSS WK pvt'!$J$2,"DT_FILE",DJ$8,"COMMODITY",DJ$6,"TRIM_CAT",TRIM(B122),"TRIM_LINE",A121))</f>
        <v>19</v>
      </c>
    </row>
    <row r="123" spans="1:114" s="56" customFormat="1" x14ac:dyDescent="0.25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47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28">
        <v>499</v>
      </c>
      <c r="V123" s="228">
        <v>410</v>
      </c>
      <c r="W123" s="228">
        <v>382</v>
      </c>
      <c r="X123" s="298">
        <v>331</v>
      </c>
      <c r="Y123" s="228">
        <v>291</v>
      </c>
      <c r="Z123" s="228">
        <v>274</v>
      </c>
      <c r="AA123" s="228">
        <v>291</v>
      </c>
      <c r="AB123" s="228">
        <v>310</v>
      </c>
      <c r="AC123" s="228">
        <v>397</v>
      </c>
      <c r="AD123" s="228">
        <v>562</v>
      </c>
      <c r="AE123" s="228">
        <v>709</v>
      </c>
      <c r="AF123" s="228">
        <v>752</v>
      </c>
      <c r="AG123" s="228">
        <v>761</v>
      </c>
      <c r="AH123" s="228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59">
        <v>468</v>
      </c>
      <c r="AN123" s="228">
        <v>559</v>
      </c>
      <c r="AO123" s="228">
        <v>705</v>
      </c>
      <c r="AP123" s="228">
        <v>750</v>
      </c>
      <c r="AQ123" s="228">
        <v>746</v>
      </c>
      <c r="AR123" s="228">
        <v>713</v>
      </c>
      <c r="AS123" s="228">
        <v>695</v>
      </c>
      <c r="AT123" s="228">
        <v>468</v>
      </c>
      <c r="AU123" s="228"/>
      <c r="AV123" s="99"/>
      <c r="AW123" s="406">
        <f t="shared" si="439"/>
        <v>0.16998468606431852</v>
      </c>
      <c r="AX123" s="190">
        <f t="shared" si="439"/>
        <v>2.6385224274406332E-3</v>
      </c>
      <c r="AY123" s="191">
        <f t="shared" si="439"/>
        <v>-0.29417571569595263</v>
      </c>
      <c r="AZ123" s="191">
        <f t="shared" si="439"/>
        <v>-0.47084421235857266</v>
      </c>
      <c r="BA123" s="191">
        <f t="shared" si="439"/>
        <v>-0.43744607420189818</v>
      </c>
      <c r="BB123" s="191">
        <f t="shared" si="439"/>
        <v>-0.5426621160409556</v>
      </c>
      <c r="BC123" s="191">
        <f t="shared" si="439"/>
        <v>-0.54963898916967513</v>
      </c>
      <c r="BD123" s="191">
        <f t="shared" si="439"/>
        <v>-0.61100569259962045</v>
      </c>
      <c r="BE123" s="191">
        <f t="shared" si="439"/>
        <v>-0.6020833333333333</v>
      </c>
      <c r="BF123" s="191">
        <f t="shared" si="439"/>
        <v>-0.62300683371298404</v>
      </c>
      <c r="BG123" s="191">
        <f t="shared" si="440"/>
        <v>-0.64769975786924938</v>
      </c>
      <c r="BH123" s="191">
        <f t="shared" si="440"/>
        <v>-0.65228426395939088</v>
      </c>
      <c r="BI123" s="191">
        <f t="shared" si="440"/>
        <v>-0.61910994764397909</v>
      </c>
      <c r="BJ123" s="191">
        <f t="shared" si="440"/>
        <v>-0.59210526315789469</v>
      </c>
      <c r="BK123" s="191">
        <f t="shared" si="440"/>
        <v>-0.44475524475524475</v>
      </c>
      <c r="BL123" s="191">
        <f t="shared" si="440"/>
        <v>-7.5657894736842105E-2</v>
      </c>
      <c r="BM123" s="191">
        <f t="shared" si="440"/>
        <v>8.7423312883435578E-2</v>
      </c>
      <c r="BN123" s="191">
        <f t="shared" si="440"/>
        <v>0.40298507462686567</v>
      </c>
      <c r="BO123" s="191">
        <f t="shared" si="440"/>
        <v>0.52505010020040077</v>
      </c>
      <c r="BP123" s="316">
        <f t="shared" si="440"/>
        <v>0.76341463414634148</v>
      </c>
      <c r="BQ123" s="316">
        <f t="shared" si="441"/>
        <v>0.74083769633507857</v>
      </c>
      <c r="BR123" s="390">
        <f t="shared" si="441"/>
        <v>0.78851963746223563</v>
      </c>
      <c r="BS123" s="390">
        <f t="shared" si="442"/>
        <v>0.71821305841924399</v>
      </c>
      <c r="BT123" s="390">
        <f t="shared" si="443"/>
        <v>0.80656934306569339</v>
      </c>
      <c r="BU123" s="390">
        <f t="shared" si="444"/>
        <v>0.60824742268041232</v>
      </c>
      <c r="BV123" s="390">
        <f t="shared" si="445"/>
        <v>0.8032258064516129</v>
      </c>
      <c r="BW123" s="390">
        <f t="shared" si="445"/>
        <v>0.77581863979848864</v>
      </c>
      <c r="BX123" s="390">
        <f t="shared" si="445"/>
        <v>0.33451957295373663</v>
      </c>
      <c r="BY123" s="390">
        <f t="shared" si="445"/>
        <v>5.2186177715091681E-2</v>
      </c>
      <c r="BZ123" s="390">
        <f t="shared" si="445"/>
        <v>-5.1861702127659573E-2</v>
      </c>
      <c r="CA123" s="390">
        <f t="shared" si="445"/>
        <v>-8.6727989487516421E-2</v>
      </c>
      <c r="CB123" s="390">
        <f t="shared" si="445"/>
        <v>-0.35269709543568467</v>
      </c>
      <c r="CC123" s="58">
        <f>O123-C123</f>
        <v>111</v>
      </c>
      <c r="CD123" s="61">
        <f>P123-D123</f>
        <v>2</v>
      </c>
      <c r="CE123" s="62">
        <f>Q123-E123</f>
        <v>-298</v>
      </c>
      <c r="CF123" s="62">
        <f>R123-F123</f>
        <v>-541</v>
      </c>
      <c r="CG123" s="62">
        <f>S123-G123</f>
        <v>-507</v>
      </c>
      <c r="CH123" s="62">
        <f>T123-H123</f>
        <v>-636</v>
      </c>
      <c r="CI123" s="62">
        <f>U123-I123</f>
        <v>-609</v>
      </c>
      <c r="CJ123" s="62">
        <f>V123-J123</f>
        <v>-644</v>
      </c>
      <c r="CK123" s="62">
        <f>W123-K123</f>
        <v>-578</v>
      </c>
      <c r="CL123" s="62">
        <f>X123-L123</f>
        <v>-547</v>
      </c>
      <c r="CM123" s="62">
        <f>Y123-M123</f>
        <v>-535</v>
      </c>
      <c r="CN123" s="62">
        <f>Z123-N123</f>
        <v>-514</v>
      </c>
      <c r="CO123" s="62">
        <f>AA123-O123</f>
        <v>-473</v>
      </c>
      <c r="CP123" s="62">
        <f>AB123-P123</f>
        <v>-450</v>
      </c>
      <c r="CQ123" s="62">
        <f>AC123-Q123</f>
        <v>-318</v>
      </c>
      <c r="CR123" s="62">
        <f>AD123-R123</f>
        <v>-46</v>
      </c>
      <c r="CS123" s="62">
        <f>AE123-S123</f>
        <v>57</v>
      </c>
      <c r="CT123" s="62">
        <f>AF123-T123</f>
        <v>216</v>
      </c>
      <c r="CU123" s="62">
        <f>AG123-U123</f>
        <v>262</v>
      </c>
      <c r="CV123" s="210">
        <f>AH123-V123</f>
        <v>313</v>
      </c>
      <c r="CW123" s="210">
        <f>AI123-W123</f>
        <v>283</v>
      </c>
      <c r="CX123" s="210">
        <f>AJ123-X123</f>
        <v>261</v>
      </c>
      <c r="CY123" s="100">
        <f>AK123-Y123</f>
        <v>209</v>
      </c>
      <c r="CZ123" s="100">
        <f>AL123-Z123</f>
        <v>221</v>
      </c>
      <c r="DA123" s="100">
        <f>AM123-AA123</f>
        <v>177</v>
      </c>
      <c r="DB123" s="100">
        <f>AN123-AB123</f>
        <v>249</v>
      </c>
      <c r="DC123" s="100">
        <f>AO123-AC123</f>
        <v>308</v>
      </c>
      <c r="DD123" s="100">
        <f>AP123-AD123</f>
        <v>188</v>
      </c>
      <c r="DE123" s="100">
        <f>AQ123-AE123</f>
        <v>37</v>
      </c>
      <c r="DF123" s="100">
        <f>AR123-AF123</f>
        <v>-39</v>
      </c>
      <c r="DG123" s="100">
        <f>AS123-AG123</f>
        <v>-66</v>
      </c>
      <c r="DH123" s="100">
        <f>AT123-AH123</f>
        <v>-255</v>
      </c>
      <c r="DI123" s="346"/>
      <c r="DJ123" s="60">
        <f>IF(ISERROR(GETPIVOTDATA("VALUE",'CSS WK pvt'!$J$2,"DT_FILE",DJ$8,"COMMODITY",DJ$6,"TRIM_CAT",TRIM(B123),"TRIM_LINE",A121))=TRUE,0,GETPIVOTDATA("VALUE",'CSS WK pvt'!$J$2,"DT_FILE",DJ$8,"COMMODITY",DJ$6,"TRIM_CAT",TRIM(B123),"TRIM_LINE",A121))</f>
        <v>468</v>
      </c>
    </row>
    <row r="124" spans="1:114" s="56" customFormat="1" x14ac:dyDescent="0.2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228"/>
      <c r="AO124" s="228"/>
      <c r="AP124" s="228"/>
      <c r="AQ124" s="228"/>
      <c r="AR124" s="228"/>
      <c r="AS124" s="228"/>
      <c r="AT124" s="228"/>
      <c r="AU124" s="228"/>
      <c r="AV124" s="99"/>
      <c r="AW124" s="406">
        <f t="shared" si="439"/>
        <v>0</v>
      </c>
      <c r="AX124" s="190">
        <f t="shared" si="439"/>
        <v>0</v>
      </c>
      <c r="AY124" s="191">
        <f t="shared" si="439"/>
        <v>0</v>
      </c>
      <c r="AZ124" s="191">
        <f t="shared" si="439"/>
        <v>0</v>
      </c>
      <c r="BA124" s="191">
        <f t="shared" si="439"/>
        <v>0</v>
      </c>
      <c r="BB124" s="191">
        <f t="shared" si="439"/>
        <v>0</v>
      </c>
      <c r="BC124" s="191">
        <f t="shared" si="439"/>
        <v>0</v>
      </c>
      <c r="BD124" s="191">
        <f t="shared" si="439"/>
        <v>0</v>
      </c>
      <c r="BE124" s="191">
        <f t="shared" si="439"/>
        <v>0</v>
      </c>
      <c r="BF124" s="191">
        <f t="shared" si="439"/>
        <v>0</v>
      </c>
      <c r="BG124" s="191">
        <f t="shared" si="440"/>
        <v>0</v>
      </c>
      <c r="BH124" s="191">
        <f t="shared" si="440"/>
        <v>0</v>
      </c>
      <c r="BI124" s="191">
        <f t="shared" si="440"/>
        <v>0</v>
      </c>
      <c r="BJ124" s="191">
        <f t="shared" si="440"/>
        <v>0</v>
      </c>
      <c r="BK124" s="191">
        <f t="shared" si="440"/>
        <v>0</v>
      </c>
      <c r="BL124" s="191">
        <f t="shared" si="440"/>
        <v>0</v>
      </c>
      <c r="BM124" s="191">
        <f t="shared" si="440"/>
        <v>0</v>
      </c>
      <c r="BN124" s="191">
        <f t="shared" si="440"/>
        <v>0</v>
      </c>
      <c r="BO124" s="191">
        <f t="shared" si="440"/>
        <v>0</v>
      </c>
      <c r="BP124" s="316">
        <f t="shared" si="440"/>
        <v>0</v>
      </c>
      <c r="BQ124" s="316">
        <f t="shared" si="441"/>
        <v>0</v>
      </c>
      <c r="BR124" s="390">
        <f t="shared" si="441"/>
        <v>0</v>
      </c>
      <c r="BS124" s="390">
        <f t="shared" si="442"/>
        <v>0</v>
      </c>
      <c r="BT124" s="390">
        <f t="shared" si="443"/>
        <v>0</v>
      </c>
      <c r="BU124" s="390">
        <f t="shared" si="444"/>
        <v>0</v>
      </c>
      <c r="BV124" s="390">
        <f t="shared" si="445"/>
        <v>0</v>
      </c>
      <c r="BW124" s="390">
        <f t="shared" si="445"/>
        <v>0</v>
      </c>
      <c r="BX124" s="390">
        <f t="shared" si="445"/>
        <v>0</v>
      </c>
      <c r="BY124" s="390">
        <f t="shared" si="445"/>
        <v>0</v>
      </c>
      <c r="BZ124" s="390">
        <f t="shared" si="445"/>
        <v>0</v>
      </c>
      <c r="CA124" s="390">
        <f t="shared" si="445"/>
        <v>0</v>
      </c>
      <c r="CB124" s="390">
        <f t="shared" si="445"/>
        <v>0</v>
      </c>
      <c r="CC124" s="58">
        <f>O124-C124</f>
        <v>0</v>
      </c>
      <c r="CD124" s="61">
        <f>P124-D124</f>
        <v>0</v>
      </c>
      <c r="CE124" s="62">
        <f>Q124-E124</f>
        <v>0</v>
      </c>
      <c r="CF124" s="62">
        <f>R124-F124</f>
        <v>0</v>
      </c>
      <c r="CG124" s="62">
        <f>S124-G124</f>
        <v>0</v>
      </c>
      <c r="CH124" s="62">
        <f>T124-H124</f>
        <v>0</v>
      </c>
      <c r="CI124" s="62">
        <f>U124-I124</f>
        <v>0</v>
      </c>
      <c r="CJ124" s="62">
        <f>V124-J124</f>
        <v>0</v>
      </c>
      <c r="CK124" s="62">
        <f>W124-K124</f>
        <v>0</v>
      </c>
      <c r="CL124" s="62">
        <f>X124-L124</f>
        <v>0</v>
      </c>
      <c r="CM124" s="62">
        <f>Y124-M124</f>
        <v>0</v>
      </c>
      <c r="CN124" s="62">
        <f>Z124-N124</f>
        <v>0</v>
      </c>
      <c r="CO124" s="62">
        <f>AA124-O124</f>
        <v>0</v>
      </c>
      <c r="CP124" s="62">
        <f>AB124-P124</f>
        <v>0</v>
      </c>
      <c r="CQ124" s="62">
        <f>AC124-Q124</f>
        <v>0</v>
      </c>
      <c r="CR124" s="62">
        <f>AD124-R124</f>
        <v>0</v>
      </c>
      <c r="CS124" s="62">
        <f>AE124-S124</f>
        <v>0</v>
      </c>
      <c r="CT124" s="62">
        <f>AF124-T124</f>
        <v>0</v>
      </c>
      <c r="CU124" s="62">
        <f>AG124-U124</f>
        <v>0</v>
      </c>
      <c r="CV124" s="210">
        <f>AH124-V124</f>
        <v>0</v>
      </c>
      <c r="CW124" s="210">
        <f>AI124-W124</f>
        <v>0</v>
      </c>
      <c r="CX124" s="210">
        <f>AJ124-X124</f>
        <v>0</v>
      </c>
      <c r="CY124" s="100">
        <f>AK124-Y124</f>
        <v>0</v>
      </c>
      <c r="CZ124" s="100">
        <f>AL124-Z124</f>
        <v>0</v>
      </c>
      <c r="DA124" s="100">
        <f>AM124-AA124</f>
        <v>0</v>
      </c>
      <c r="DB124" s="100">
        <f>AN124-AB124</f>
        <v>0</v>
      </c>
      <c r="DC124" s="100">
        <f>AO124-AC124</f>
        <v>0</v>
      </c>
      <c r="DD124" s="100">
        <f>AP124-AD124</f>
        <v>0</v>
      </c>
      <c r="DE124" s="100">
        <f>AQ124-AE124</f>
        <v>0</v>
      </c>
      <c r="DF124" s="100">
        <f>AR124-AF124</f>
        <v>0</v>
      </c>
      <c r="DG124" s="100">
        <f>AS124-AG124</f>
        <v>0</v>
      </c>
      <c r="DH124" s="100">
        <f>AT124-AH124</f>
        <v>0</v>
      </c>
      <c r="DI124" s="346"/>
      <c r="DJ124" s="60"/>
    </row>
    <row r="125" spans="1:114" s="56" customFormat="1" x14ac:dyDescent="0.2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228"/>
      <c r="AO125" s="228"/>
      <c r="AP125" s="228"/>
      <c r="AQ125" s="228"/>
      <c r="AR125" s="228"/>
      <c r="AS125" s="228"/>
      <c r="AT125" s="228"/>
      <c r="AU125" s="228"/>
      <c r="AV125" s="99"/>
      <c r="AW125" s="406">
        <f t="shared" si="439"/>
        <v>0</v>
      </c>
      <c r="AX125" s="190">
        <f t="shared" si="439"/>
        <v>0</v>
      </c>
      <c r="AY125" s="191">
        <f t="shared" si="439"/>
        <v>0</v>
      </c>
      <c r="AZ125" s="191">
        <f t="shared" si="439"/>
        <v>0</v>
      </c>
      <c r="BA125" s="191">
        <f t="shared" si="439"/>
        <v>0</v>
      </c>
      <c r="BB125" s="191">
        <f t="shared" si="439"/>
        <v>0</v>
      </c>
      <c r="BC125" s="191">
        <f t="shared" si="439"/>
        <v>0</v>
      </c>
      <c r="BD125" s="191">
        <f t="shared" si="439"/>
        <v>0</v>
      </c>
      <c r="BE125" s="191">
        <f t="shared" si="439"/>
        <v>0</v>
      </c>
      <c r="BF125" s="191">
        <f t="shared" si="439"/>
        <v>0</v>
      </c>
      <c r="BG125" s="191">
        <f t="shared" si="440"/>
        <v>0</v>
      </c>
      <c r="BH125" s="191">
        <f t="shared" si="440"/>
        <v>0</v>
      </c>
      <c r="BI125" s="191">
        <f t="shared" si="440"/>
        <v>0</v>
      </c>
      <c r="BJ125" s="191">
        <f t="shared" si="440"/>
        <v>0</v>
      </c>
      <c r="BK125" s="191">
        <f t="shared" si="440"/>
        <v>0</v>
      </c>
      <c r="BL125" s="191">
        <f t="shared" si="440"/>
        <v>0</v>
      </c>
      <c r="BM125" s="191">
        <f t="shared" si="440"/>
        <v>0</v>
      </c>
      <c r="BN125" s="191">
        <f t="shared" si="440"/>
        <v>0</v>
      </c>
      <c r="BO125" s="191">
        <f t="shared" si="440"/>
        <v>0</v>
      </c>
      <c r="BP125" s="316">
        <f t="shared" si="440"/>
        <v>0</v>
      </c>
      <c r="BQ125" s="316">
        <f t="shared" si="441"/>
        <v>0</v>
      </c>
      <c r="BR125" s="390">
        <f t="shared" si="441"/>
        <v>0</v>
      </c>
      <c r="BS125" s="390">
        <f t="shared" si="442"/>
        <v>0</v>
      </c>
      <c r="BT125" s="390">
        <f t="shared" si="443"/>
        <v>0</v>
      </c>
      <c r="BU125" s="390">
        <f t="shared" si="444"/>
        <v>0</v>
      </c>
      <c r="BV125" s="390">
        <f t="shared" si="445"/>
        <v>0</v>
      </c>
      <c r="BW125" s="390">
        <f t="shared" si="445"/>
        <v>0</v>
      </c>
      <c r="BX125" s="390">
        <f t="shared" si="445"/>
        <v>0</v>
      </c>
      <c r="BY125" s="390">
        <f t="shared" si="445"/>
        <v>0</v>
      </c>
      <c r="BZ125" s="390">
        <f t="shared" si="445"/>
        <v>0</v>
      </c>
      <c r="CA125" s="390">
        <f t="shared" si="445"/>
        <v>0</v>
      </c>
      <c r="CB125" s="390">
        <f t="shared" si="445"/>
        <v>0</v>
      </c>
      <c r="CC125" s="58">
        <f>O125-C125</f>
        <v>0</v>
      </c>
      <c r="CD125" s="61">
        <f>P125-D125</f>
        <v>0</v>
      </c>
      <c r="CE125" s="62">
        <f>Q125-E125</f>
        <v>0</v>
      </c>
      <c r="CF125" s="62">
        <f>R125-F125</f>
        <v>0</v>
      </c>
      <c r="CG125" s="62">
        <f>S125-G125</f>
        <v>0</v>
      </c>
      <c r="CH125" s="62">
        <f>T125-H125</f>
        <v>0</v>
      </c>
      <c r="CI125" s="62">
        <f>U125-I125</f>
        <v>0</v>
      </c>
      <c r="CJ125" s="62">
        <f>V125-J125</f>
        <v>0</v>
      </c>
      <c r="CK125" s="62">
        <f>W125-K125</f>
        <v>0</v>
      </c>
      <c r="CL125" s="62">
        <f>X125-L125</f>
        <v>0</v>
      </c>
      <c r="CM125" s="62">
        <f>Y125-M125</f>
        <v>0</v>
      </c>
      <c r="CN125" s="62">
        <f>Z125-N125</f>
        <v>0</v>
      </c>
      <c r="CO125" s="62">
        <f>AA125-O125</f>
        <v>0</v>
      </c>
      <c r="CP125" s="62">
        <f>AB125-P125</f>
        <v>0</v>
      </c>
      <c r="CQ125" s="62">
        <f>AC125-Q125</f>
        <v>0</v>
      </c>
      <c r="CR125" s="62">
        <f>AD125-R125</f>
        <v>0</v>
      </c>
      <c r="CS125" s="62">
        <f>AE125-S125</f>
        <v>0</v>
      </c>
      <c r="CT125" s="62">
        <f>AF125-T125</f>
        <v>0</v>
      </c>
      <c r="CU125" s="62">
        <f>AG125-U125</f>
        <v>0</v>
      </c>
      <c r="CV125" s="210">
        <f>AH125-V125</f>
        <v>0</v>
      </c>
      <c r="CW125" s="210">
        <f>AI125-W125</f>
        <v>0</v>
      </c>
      <c r="CX125" s="210">
        <f>AJ125-X125</f>
        <v>0</v>
      </c>
      <c r="CY125" s="100">
        <f>AK125-Y125</f>
        <v>0</v>
      </c>
      <c r="CZ125" s="100">
        <f>AL125-Z125</f>
        <v>0</v>
      </c>
      <c r="DA125" s="100">
        <f>AM125-AA125</f>
        <v>0</v>
      </c>
      <c r="DB125" s="100">
        <f>AN125-AB125</f>
        <v>0</v>
      </c>
      <c r="DC125" s="100">
        <f>AO125-AC125</f>
        <v>0</v>
      </c>
      <c r="DD125" s="100">
        <f>AP125-AD125</f>
        <v>0</v>
      </c>
      <c r="DE125" s="100">
        <f>AQ125-AE125</f>
        <v>0</v>
      </c>
      <c r="DF125" s="100">
        <f>AR125-AF125</f>
        <v>0</v>
      </c>
      <c r="DG125" s="100">
        <f>AS125-AG125</f>
        <v>0</v>
      </c>
      <c r="DH125" s="100">
        <f>AT125-AH125</f>
        <v>0</v>
      </c>
      <c r="DI125" s="346"/>
      <c r="DJ125" s="60"/>
    </row>
    <row r="126" spans="1:114" s="56" customFormat="1" x14ac:dyDescent="0.2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228"/>
      <c r="AO126" s="228"/>
      <c r="AP126" s="228"/>
      <c r="AQ126" s="228"/>
      <c r="AR126" s="228"/>
      <c r="AS126" s="228"/>
      <c r="AT126" s="228"/>
      <c r="AU126" s="228"/>
      <c r="AV126" s="99"/>
      <c r="AW126" s="406">
        <f t="shared" si="439"/>
        <v>0</v>
      </c>
      <c r="AX126" s="190">
        <f t="shared" si="439"/>
        <v>0</v>
      </c>
      <c r="AY126" s="191">
        <f t="shared" si="439"/>
        <v>0</v>
      </c>
      <c r="AZ126" s="191">
        <f t="shared" si="439"/>
        <v>0</v>
      </c>
      <c r="BA126" s="191">
        <f t="shared" si="439"/>
        <v>0</v>
      </c>
      <c r="BB126" s="191">
        <f t="shared" si="439"/>
        <v>0</v>
      </c>
      <c r="BC126" s="191">
        <f t="shared" si="439"/>
        <v>0</v>
      </c>
      <c r="BD126" s="191">
        <f t="shared" si="439"/>
        <v>0</v>
      </c>
      <c r="BE126" s="191">
        <f t="shared" si="439"/>
        <v>0</v>
      </c>
      <c r="BF126" s="191">
        <f t="shared" si="439"/>
        <v>0</v>
      </c>
      <c r="BG126" s="191">
        <f t="shared" si="440"/>
        <v>0</v>
      </c>
      <c r="BH126" s="191">
        <f t="shared" si="440"/>
        <v>0</v>
      </c>
      <c r="BI126" s="191">
        <f t="shared" si="440"/>
        <v>0</v>
      </c>
      <c r="BJ126" s="191">
        <f t="shared" si="440"/>
        <v>0</v>
      </c>
      <c r="BK126" s="191">
        <f t="shared" si="440"/>
        <v>0</v>
      </c>
      <c r="BL126" s="191">
        <f t="shared" si="440"/>
        <v>0</v>
      </c>
      <c r="BM126" s="191">
        <f t="shared" si="440"/>
        <v>0</v>
      </c>
      <c r="BN126" s="191">
        <f t="shared" si="440"/>
        <v>0</v>
      </c>
      <c r="BO126" s="191">
        <f t="shared" si="440"/>
        <v>0</v>
      </c>
      <c r="BP126" s="316">
        <f t="shared" si="440"/>
        <v>0</v>
      </c>
      <c r="BQ126" s="316">
        <f t="shared" si="441"/>
        <v>0</v>
      </c>
      <c r="BR126" s="390">
        <f t="shared" si="441"/>
        <v>0</v>
      </c>
      <c r="BS126" s="390">
        <f t="shared" si="442"/>
        <v>0</v>
      </c>
      <c r="BT126" s="390">
        <f t="shared" si="443"/>
        <v>0</v>
      </c>
      <c r="BU126" s="390">
        <f t="shared" si="444"/>
        <v>0</v>
      </c>
      <c r="BV126" s="390">
        <f t="shared" si="445"/>
        <v>0</v>
      </c>
      <c r="BW126" s="390">
        <f t="shared" si="445"/>
        <v>0</v>
      </c>
      <c r="BX126" s="390">
        <f t="shared" si="445"/>
        <v>0</v>
      </c>
      <c r="BY126" s="390">
        <f t="shared" si="445"/>
        <v>0</v>
      </c>
      <c r="BZ126" s="390">
        <f t="shared" si="445"/>
        <v>0</v>
      </c>
      <c r="CA126" s="390">
        <f t="shared" si="445"/>
        <v>0</v>
      </c>
      <c r="CB126" s="390">
        <f t="shared" si="445"/>
        <v>0</v>
      </c>
      <c r="CC126" s="58">
        <f>O126-C126</f>
        <v>0</v>
      </c>
      <c r="CD126" s="61">
        <f>P126-D126</f>
        <v>0</v>
      </c>
      <c r="CE126" s="62">
        <f>Q126-E126</f>
        <v>0</v>
      </c>
      <c r="CF126" s="62">
        <f>R126-F126</f>
        <v>0</v>
      </c>
      <c r="CG126" s="62">
        <f>S126-G126</f>
        <v>0</v>
      </c>
      <c r="CH126" s="62">
        <f>T126-H126</f>
        <v>0</v>
      </c>
      <c r="CI126" s="62">
        <f>U126-I126</f>
        <v>0</v>
      </c>
      <c r="CJ126" s="62">
        <f>V126-J126</f>
        <v>0</v>
      </c>
      <c r="CK126" s="62">
        <f>W126-K126</f>
        <v>0</v>
      </c>
      <c r="CL126" s="62">
        <f>X126-L126</f>
        <v>0</v>
      </c>
      <c r="CM126" s="62">
        <f>Y126-M126</f>
        <v>0</v>
      </c>
      <c r="CN126" s="62">
        <f>Z126-N126</f>
        <v>0</v>
      </c>
      <c r="CO126" s="62">
        <f>AA126-O126</f>
        <v>0</v>
      </c>
      <c r="CP126" s="62">
        <f>AB126-P126</f>
        <v>0</v>
      </c>
      <c r="CQ126" s="62">
        <f>AC126-Q126</f>
        <v>0</v>
      </c>
      <c r="CR126" s="62">
        <f>AD126-R126</f>
        <v>0</v>
      </c>
      <c r="CS126" s="62">
        <f>AE126-S126</f>
        <v>0</v>
      </c>
      <c r="CT126" s="62">
        <f>AF126-T126</f>
        <v>0</v>
      </c>
      <c r="CU126" s="62">
        <f>AG126-U126</f>
        <v>0</v>
      </c>
      <c r="CV126" s="210">
        <f>AH126-V126</f>
        <v>0</v>
      </c>
      <c r="CW126" s="210">
        <f>AI126-W126</f>
        <v>0</v>
      </c>
      <c r="CX126" s="210">
        <f>AJ126-X126</f>
        <v>0</v>
      </c>
      <c r="CY126" s="100">
        <f>AK126-Y126</f>
        <v>0</v>
      </c>
      <c r="CZ126" s="100">
        <f>AL126-Z126</f>
        <v>0</v>
      </c>
      <c r="DA126" s="100">
        <f>AM126-AA126</f>
        <v>0</v>
      </c>
      <c r="DB126" s="100">
        <f>AN126-AB126</f>
        <v>0</v>
      </c>
      <c r="DC126" s="100">
        <f>AO126-AC126</f>
        <v>0</v>
      </c>
      <c r="DD126" s="100">
        <f>AP126-AD126</f>
        <v>0</v>
      </c>
      <c r="DE126" s="100">
        <f>AQ126-AE126</f>
        <v>0</v>
      </c>
      <c r="DF126" s="100">
        <f>AR126-AF126</f>
        <v>0</v>
      </c>
      <c r="DG126" s="100">
        <f>AS126-AG126</f>
        <v>0</v>
      </c>
      <c r="DH126" s="100">
        <f>AT126-AH126</f>
        <v>0</v>
      </c>
      <c r="DI126" s="346"/>
      <c r="DJ126" s="60"/>
    </row>
    <row r="127" spans="1:114" s="69" customFormat="1" x14ac:dyDescent="0.25">
      <c r="A127" s="140"/>
      <c r="B127" s="57" t="s">
        <v>35</v>
      </c>
      <c r="C127" s="113">
        <f>SUM(C122:C126)</f>
        <v>914</v>
      </c>
      <c r="D127" s="114">
        <f t="shared" ref="D127:DJ127" si="446">SUM(D122:D126)</f>
        <v>1040</v>
      </c>
      <c r="E127" s="114">
        <f t="shared" si="446"/>
        <v>1334</v>
      </c>
      <c r="F127" s="115">
        <f t="shared" si="446"/>
        <v>1461</v>
      </c>
      <c r="G127" s="114">
        <f t="shared" si="446"/>
        <v>1463</v>
      </c>
      <c r="H127" s="115">
        <f t="shared" si="446"/>
        <v>1485</v>
      </c>
      <c r="I127" s="114">
        <f t="shared" si="446"/>
        <v>1400</v>
      </c>
      <c r="J127" s="115">
        <f t="shared" si="446"/>
        <v>1338</v>
      </c>
      <c r="K127" s="114">
        <f t="shared" si="446"/>
        <v>1219</v>
      </c>
      <c r="L127" s="262">
        <f t="shared" si="446"/>
        <v>1113</v>
      </c>
      <c r="M127" s="115">
        <f t="shared" si="446"/>
        <v>1049</v>
      </c>
      <c r="N127" s="114">
        <f t="shared" si="446"/>
        <v>992</v>
      </c>
      <c r="O127" s="115">
        <f t="shared" si="446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29">
        <v>565</v>
      </c>
      <c r="V127" s="229">
        <v>478</v>
      </c>
      <c r="W127" s="229">
        <v>449</v>
      </c>
      <c r="X127" s="299">
        <v>407</v>
      </c>
      <c r="Y127" s="229">
        <v>378</v>
      </c>
      <c r="Z127" s="229">
        <v>352</v>
      </c>
      <c r="AA127" s="229">
        <v>351</v>
      </c>
      <c r="AB127" s="229">
        <v>362</v>
      </c>
      <c r="AC127" s="229">
        <v>442</v>
      </c>
      <c r="AD127" s="229">
        <v>600</v>
      </c>
      <c r="AE127" s="229">
        <v>730</v>
      </c>
      <c r="AF127" s="229">
        <v>780</v>
      </c>
      <c r="AG127" s="229">
        <v>797</v>
      </c>
      <c r="AH127" s="229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114">
        <v>487</v>
      </c>
      <c r="AN127" s="229">
        <v>579</v>
      </c>
      <c r="AO127" s="229">
        <v>721</v>
      </c>
      <c r="AP127" s="229">
        <v>765</v>
      </c>
      <c r="AQ127" s="229">
        <v>768</v>
      </c>
      <c r="AR127" s="229">
        <v>739</v>
      </c>
      <c r="AS127" s="229">
        <v>721</v>
      </c>
      <c r="AT127" s="229">
        <v>487</v>
      </c>
      <c r="AU127" s="229"/>
      <c r="AV127" s="116"/>
      <c r="AW127" s="407">
        <f t="shared" si="439"/>
        <v>4.923413566739606E-2</v>
      </c>
      <c r="AX127" s="192">
        <f t="shared" si="439"/>
        <v>-8.9423076923076925E-2</v>
      </c>
      <c r="AY127" s="193">
        <f t="shared" si="439"/>
        <v>-0.34332833583208394</v>
      </c>
      <c r="AZ127" s="193">
        <f t="shared" si="439"/>
        <v>-0.4941820670773443</v>
      </c>
      <c r="BA127" s="193">
        <f t="shared" si="439"/>
        <v>-0.48735475051264526</v>
      </c>
      <c r="BB127" s="193">
        <f t="shared" si="439"/>
        <v>-0.58720538720538717</v>
      </c>
      <c r="BC127" s="193">
        <f t="shared" si="439"/>
        <v>-0.59642857142857142</v>
      </c>
      <c r="BD127" s="193">
        <f t="shared" si="439"/>
        <v>-0.64275037369207777</v>
      </c>
      <c r="BE127" s="193">
        <f t="shared" si="439"/>
        <v>-0.63166529942575877</v>
      </c>
      <c r="BF127" s="193">
        <f t="shared" si="439"/>
        <v>-0.63432165318957767</v>
      </c>
      <c r="BG127" s="193">
        <f t="shared" si="440"/>
        <v>-0.63965681601525259</v>
      </c>
      <c r="BH127" s="193">
        <f t="shared" si="440"/>
        <v>-0.64516129032258063</v>
      </c>
      <c r="BI127" s="193">
        <f t="shared" si="440"/>
        <v>-0.63399374348279458</v>
      </c>
      <c r="BJ127" s="193">
        <f t="shared" si="440"/>
        <v>-0.61774023231256603</v>
      </c>
      <c r="BK127" s="193">
        <f t="shared" si="440"/>
        <v>-0.4954337899543379</v>
      </c>
      <c r="BL127" s="193">
        <f t="shared" si="440"/>
        <v>-0.18809201623815969</v>
      </c>
      <c r="BM127" s="193">
        <f t="shared" si="440"/>
        <v>-2.6666666666666668E-2</v>
      </c>
      <c r="BN127" s="193">
        <f t="shared" si="440"/>
        <v>0.27243066884176181</v>
      </c>
      <c r="BO127" s="193">
        <f t="shared" si="440"/>
        <v>0.41061946902654867</v>
      </c>
      <c r="BP127" s="317">
        <f t="shared" si="440"/>
        <v>0.57740585774058573</v>
      </c>
      <c r="BQ127" s="317">
        <f t="shared" si="441"/>
        <v>0.5523385300668151</v>
      </c>
      <c r="BR127" s="391">
        <f t="shared" si="441"/>
        <v>0.52088452088452086</v>
      </c>
      <c r="BS127" s="391">
        <f t="shared" si="442"/>
        <v>0.38095238095238093</v>
      </c>
      <c r="BT127" s="391">
        <f t="shared" si="443"/>
        <v>0.46022727272727271</v>
      </c>
      <c r="BU127" s="391">
        <f t="shared" si="444"/>
        <v>0.38746438746438744</v>
      </c>
      <c r="BV127" s="391">
        <f t="shared" si="445"/>
        <v>0.59944751381215466</v>
      </c>
      <c r="BW127" s="391">
        <f t="shared" si="445"/>
        <v>0.63122171945701355</v>
      </c>
      <c r="BX127" s="391">
        <f t="shared" si="445"/>
        <v>0.27500000000000002</v>
      </c>
      <c r="BY127" s="391">
        <f t="shared" si="445"/>
        <v>5.2054794520547946E-2</v>
      </c>
      <c r="BZ127" s="391">
        <f t="shared" si="445"/>
        <v>-5.2564102564102565E-2</v>
      </c>
      <c r="CA127" s="391">
        <f t="shared" si="445"/>
        <v>-9.5357590966122965E-2</v>
      </c>
      <c r="CB127" s="391">
        <f t="shared" si="445"/>
        <v>-0.35411140583554379</v>
      </c>
      <c r="CC127" s="113">
        <f t="shared" si="353"/>
        <v>45</v>
      </c>
      <c r="CD127" s="117">
        <f t="shared" si="353"/>
        <v>-93</v>
      </c>
      <c r="CE127" s="110">
        <f t="shared" si="353"/>
        <v>-458</v>
      </c>
      <c r="CF127" s="110">
        <f t="shared" ref="CF127:CG127" si="447">SUM(CF122:CF126)</f>
        <v>-722</v>
      </c>
      <c r="CG127" s="110">
        <f t="shared" si="447"/>
        <v>-713</v>
      </c>
      <c r="CH127" s="110">
        <f t="shared" ref="CH127:CI127" si="448">SUM(CH122:CH126)</f>
        <v>-872</v>
      </c>
      <c r="CI127" s="110">
        <f t="shared" si="448"/>
        <v>-835</v>
      </c>
      <c r="CJ127" s="110">
        <f t="shared" ref="CJ127:CK127" si="449">SUM(CJ122:CJ126)</f>
        <v>-860</v>
      </c>
      <c r="CK127" s="110">
        <f t="shared" si="449"/>
        <v>-770</v>
      </c>
      <c r="CL127" s="110">
        <f t="shared" ref="CL127:CM127" si="450">SUM(CL122:CL126)</f>
        <v>-706</v>
      </c>
      <c r="CM127" s="110">
        <f t="shared" si="450"/>
        <v>-671</v>
      </c>
      <c r="CN127" s="110">
        <f t="shared" ref="CN127:CO127" si="451">SUM(CN122:CN126)</f>
        <v>-640</v>
      </c>
      <c r="CO127" s="110">
        <f t="shared" si="451"/>
        <v>-608</v>
      </c>
      <c r="CP127" s="110">
        <f t="shared" ref="CP127:CQ127" si="452">SUM(CP122:CP126)</f>
        <v>-585</v>
      </c>
      <c r="CQ127" s="110">
        <f t="shared" si="452"/>
        <v>-434</v>
      </c>
      <c r="CR127" s="110">
        <f t="shared" ref="CR127:CS127" si="453">SUM(CR122:CR126)</f>
        <v>-139</v>
      </c>
      <c r="CS127" s="110">
        <f t="shared" si="453"/>
        <v>-20</v>
      </c>
      <c r="CT127" s="110">
        <f t="shared" ref="CT127:CU127" si="454">SUM(CT122:CT126)</f>
        <v>167</v>
      </c>
      <c r="CU127" s="110">
        <f t="shared" si="454"/>
        <v>232</v>
      </c>
      <c r="CV127" s="211">
        <f t="shared" ref="CV127" si="455">SUM(CV122:CV126)</f>
        <v>276</v>
      </c>
      <c r="CW127" s="211">
        <f t="shared" ref="CW127:DC127" si="456">SUM(CW122:CW126)</f>
        <v>248</v>
      </c>
      <c r="CX127" s="211">
        <f t="shared" si="456"/>
        <v>212</v>
      </c>
      <c r="CY127" s="111">
        <f t="shared" si="456"/>
        <v>144</v>
      </c>
      <c r="CZ127" s="111">
        <f t="shared" si="456"/>
        <v>162</v>
      </c>
      <c r="DA127" s="111">
        <f t="shared" si="456"/>
        <v>136</v>
      </c>
      <c r="DB127" s="111">
        <f t="shared" si="456"/>
        <v>217</v>
      </c>
      <c r="DC127" s="111">
        <f t="shared" si="456"/>
        <v>279</v>
      </c>
      <c r="DD127" s="111">
        <f t="shared" ref="DD127:DE127" si="457">SUM(DD122:DD126)</f>
        <v>165</v>
      </c>
      <c r="DE127" s="111">
        <f t="shared" si="457"/>
        <v>38</v>
      </c>
      <c r="DF127" s="111">
        <f t="shared" ref="DF127:DG127" si="458">SUM(DF122:DF126)</f>
        <v>-41</v>
      </c>
      <c r="DG127" s="111">
        <f t="shared" si="458"/>
        <v>-76</v>
      </c>
      <c r="DH127" s="111">
        <f t="shared" ref="DH127" si="459">SUM(DH122:DH126)</f>
        <v>-267</v>
      </c>
      <c r="DI127" s="347"/>
      <c r="DJ127" s="79">
        <f t="shared" si="446"/>
        <v>487</v>
      </c>
    </row>
    <row r="128" spans="1:114" s="56" customFormat="1" x14ac:dyDescent="0.2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279"/>
      <c r="AO128" s="279"/>
      <c r="AP128" s="279"/>
      <c r="AQ128" s="279"/>
      <c r="AR128" s="279"/>
      <c r="AS128" s="279"/>
      <c r="AT128" s="279"/>
      <c r="AU128" s="279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195"/>
      <c r="BS128" s="195"/>
      <c r="BT128" s="195"/>
      <c r="BU128" s="195"/>
      <c r="BV128" s="195"/>
      <c r="BW128" s="488"/>
      <c r="BX128" s="488"/>
      <c r="BY128" s="488"/>
      <c r="BZ128" s="488"/>
      <c r="CA128" s="488"/>
      <c r="CB128" s="488"/>
      <c r="CC128" s="81"/>
      <c r="CD128" s="84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324"/>
      <c r="CW128" s="324"/>
      <c r="CX128" s="324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346"/>
      <c r="DJ128" s="83"/>
    </row>
    <row r="129" spans="1:114" s="56" customFormat="1" x14ac:dyDescent="0.25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65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482</v>
      </c>
      <c r="AF129" s="210">
        <v>182</v>
      </c>
      <c r="AG129" s="210">
        <v>308</v>
      </c>
      <c r="AH129" s="210">
        <v>317</v>
      </c>
      <c r="AI129" s="100">
        <v>6</v>
      </c>
      <c r="AJ129" s="101">
        <v>23</v>
      </c>
      <c r="AK129" s="103">
        <v>0</v>
      </c>
      <c r="AL129" s="62">
        <v>0</v>
      </c>
      <c r="AM129" s="62">
        <v>2</v>
      </c>
      <c r="AN129" s="210">
        <v>156</v>
      </c>
      <c r="AO129" s="210">
        <v>134</v>
      </c>
      <c r="AP129" s="210">
        <v>125</v>
      </c>
      <c r="AQ129" s="210">
        <v>757</v>
      </c>
      <c r="AR129" s="210">
        <v>687</v>
      </c>
      <c r="AS129" s="210">
        <v>218</v>
      </c>
      <c r="AT129" s="210">
        <v>463</v>
      </c>
      <c r="AU129" s="210"/>
      <c r="AV129" s="101"/>
      <c r="AW129" s="406">
        <f t="shared" ref="AW129:BF134" si="460">IF(ISERROR((O129-C129)/C129)=TRUE,0,(O129-C129)/C129)</f>
        <v>14</v>
      </c>
      <c r="AX129" s="190">
        <f t="shared" si="460"/>
        <v>-1</v>
      </c>
      <c r="AY129" s="191">
        <f t="shared" si="460"/>
        <v>-1</v>
      </c>
      <c r="AZ129" s="191">
        <f t="shared" si="460"/>
        <v>-1</v>
      </c>
      <c r="BA129" s="191">
        <f t="shared" si="460"/>
        <v>-1</v>
      </c>
      <c r="BB129" s="191">
        <f t="shared" si="460"/>
        <v>-1</v>
      </c>
      <c r="BC129" s="191">
        <f t="shared" si="460"/>
        <v>-1</v>
      </c>
      <c r="BD129" s="191">
        <f t="shared" si="460"/>
        <v>-1</v>
      </c>
      <c r="BE129" s="191">
        <f t="shared" si="460"/>
        <v>-1</v>
      </c>
      <c r="BF129" s="191">
        <f t="shared" si="460"/>
        <v>0</v>
      </c>
      <c r="BG129" s="191">
        <f t="shared" ref="BG129:BP134" si="461">IF(ISERROR((Y129-M129)/M129)=TRUE,0,(Y129-M129)/M129)</f>
        <v>0</v>
      </c>
      <c r="BH129" s="191">
        <f t="shared" si="461"/>
        <v>-1</v>
      </c>
      <c r="BI129" s="191">
        <f t="shared" si="461"/>
        <v>-1</v>
      </c>
      <c r="BJ129" s="191">
        <f t="shared" si="461"/>
        <v>0</v>
      </c>
      <c r="BK129" s="191">
        <f t="shared" si="461"/>
        <v>0</v>
      </c>
      <c r="BL129" s="191">
        <f t="shared" si="461"/>
        <v>0</v>
      </c>
      <c r="BM129" s="191">
        <f t="shared" si="461"/>
        <v>0</v>
      </c>
      <c r="BN129" s="191">
        <f t="shared" si="461"/>
        <v>0</v>
      </c>
      <c r="BO129" s="191">
        <f t="shared" si="461"/>
        <v>0</v>
      </c>
      <c r="BP129" s="316">
        <f t="shared" si="461"/>
        <v>0</v>
      </c>
      <c r="BQ129" s="316">
        <f t="shared" ref="BQ129:BR134" si="462">IF(ISERROR((AI129-W129)/W129)=TRUE,0,(AI129-W129)/W129)</f>
        <v>0</v>
      </c>
      <c r="BR129" s="390">
        <f t="shared" si="462"/>
        <v>0</v>
      </c>
      <c r="BS129" s="390">
        <f t="shared" ref="BS129:BS134" si="463">IF(ISERROR((AK129-Y129)/Y129)=TRUE,0,(AK129-Y129)/Y129)</f>
        <v>0</v>
      </c>
      <c r="BT129" s="390">
        <f t="shared" ref="BT129:BT134" si="464">IF(ISERROR((AL129-Z129)/Z129)=TRUE,0,(AL129-Z129)/Z129)</f>
        <v>0</v>
      </c>
      <c r="BU129" s="390">
        <f t="shared" ref="BU129:BU134" si="465">IF(ISERROR((AM129-AA129)/AA129)=TRUE,0,(AM129-AA129)/AA129)</f>
        <v>0</v>
      </c>
      <c r="BV129" s="390">
        <f t="shared" ref="BV129:CB134" si="466">IF(ISERROR((AN129-AB129)/AB129)=TRUE,0,(AN129-AB129)/AB129)</f>
        <v>0</v>
      </c>
      <c r="BW129" s="390">
        <f t="shared" si="466"/>
        <v>0</v>
      </c>
      <c r="BX129" s="390">
        <f t="shared" si="466"/>
        <v>0</v>
      </c>
      <c r="BY129" s="390">
        <f t="shared" si="466"/>
        <v>0.5705394190871369</v>
      </c>
      <c r="BZ129" s="390">
        <f t="shared" si="466"/>
        <v>2.7747252747252746</v>
      </c>
      <c r="CA129" s="390">
        <f t="shared" si="466"/>
        <v>-0.29220779220779219</v>
      </c>
      <c r="CB129" s="390">
        <f t="shared" si="466"/>
        <v>0.4605678233438486</v>
      </c>
      <c r="CC129" s="103">
        <f>O129-C129</f>
        <v>14</v>
      </c>
      <c r="CD129" s="61">
        <f>P129-D129</f>
        <v>-50</v>
      </c>
      <c r="CE129" s="62">
        <f>Q129-E129</f>
        <v>-36</v>
      </c>
      <c r="CF129" s="62">
        <f>R129-F129</f>
        <v>-134</v>
      </c>
      <c r="CG129" s="62">
        <f>S129-G129</f>
        <v>-62</v>
      </c>
      <c r="CH129" s="62">
        <f>T129-H129</f>
        <v>-120</v>
      </c>
      <c r="CI129" s="62">
        <f>U129-I129</f>
        <v>-153</v>
      </c>
      <c r="CJ129" s="62">
        <f>V129-J129</f>
        <v>-60</v>
      </c>
      <c r="CK129" s="62">
        <f>W129-K129</f>
        <v>-1</v>
      </c>
      <c r="CL129" s="62">
        <f>X129-L129</f>
        <v>0</v>
      </c>
      <c r="CM129" s="62">
        <f>Y129-M129</f>
        <v>0</v>
      </c>
      <c r="CN129" s="62">
        <f>Z129-N129</f>
        <v>-17</v>
      </c>
      <c r="CO129" s="62">
        <f>AA129-O129</f>
        <v>-15</v>
      </c>
      <c r="CP129" s="62">
        <f>AB129-P129</f>
        <v>0</v>
      </c>
      <c r="CQ129" s="62">
        <f>AC129-Q129</f>
        <v>0</v>
      </c>
      <c r="CR129" s="62">
        <f>AD129-R129</f>
        <v>0</v>
      </c>
      <c r="CS129" s="62">
        <f>AE129-S129</f>
        <v>482</v>
      </c>
      <c r="CT129" s="62">
        <f>AF129-T129</f>
        <v>182</v>
      </c>
      <c r="CU129" s="62">
        <f>AG129-U129</f>
        <v>308</v>
      </c>
      <c r="CV129" s="210">
        <f>AH129-V129</f>
        <v>317</v>
      </c>
      <c r="CW129" s="210">
        <f>AI129-W129</f>
        <v>6</v>
      </c>
      <c r="CX129" s="210">
        <f>AJ129-X129</f>
        <v>23</v>
      </c>
      <c r="CY129" s="100">
        <f>AK129-Y129</f>
        <v>0</v>
      </c>
      <c r="CZ129" s="100">
        <f>AL129-Z129</f>
        <v>0</v>
      </c>
      <c r="DA129" s="100">
        <f>AM129-AA129</f>
        <v>2</v>
      </c>
      <c r="DB129" s="100">
        <f>AN129-AB129</f>
        <v>156</v>
      </c>
      <c r="DC129" s="100">
        <f>AO129-AC129</f>
        <v>134</v>
      </c>
      <c r="DD129" s="100">
        <f>AP129-AD129</f>
        <v>125</v>
      </c>
      <c r="DE129" s="100">
        <f>AQ129-AE129</f>
        <v>275</v>
      </c>
      <c r="DF129" s="100">
        <f>AR129-AF129</f>
        <v>505</v>
      </c>
      <c r="DG129" s="100">
        <f>AS129-AG129</f>
        <v>-90</v>
      </c>
      <c r="DH129" s="100">
        <f>AT129-AH129</f>
        <v>146</v>
      </c>
      <c r="DI129" s="346"/>
      <c r="DJ129" s="60">
        <f>IF(ISERROR(GETPIVOTDATA("VALUE",'CSS WK pvt'!$J$2,"DT_FILE",DJ$8,"COMMODITY",DJ$6,"TRIM_CAT",TRIM(B129),"TRIM_LINE",A$128))=TRUE,0,GETPIVOTDATA("VALUE",'CSS WK pvt'!$J$2,"DT_FILE",DJ$8,"COMMODITY",DJ$6,"TRIM_CAT",TRIM(B129),"TRIM_LINE",A$128))</f>
        <v>507</v>
      </c>
    </row>
    <row r="130" spans="1:114" s="56" customFormat="1" x14ac:dyDescent="0.25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65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32</v>
      </c>
      <c r="AF130" s="210">
        <v>27</v>
      </c>
      <c r="AG130" s="210">
        <v>121</v>
      </c>
      <c r="AH130" s="210">
        <v>59</v>
      </c>
      <c r="AI130" s="100">
        <v>1</v>
      </c>
      <c r="AJ130" s="101">
        <v>0</v>
      </c>
      <c r="AK130" s="103">
        <v>0</v>
      </c>
      <c r="AL130" s="62">
        <v>0</v>
      </c>
      <c r="AM130" s="62">
        <v>0</v>
      </c>
      <c r="AN130" s="210">
        <v>1</v>
      </c>
      <c r="AO130" s="210">
        <v>45</v>
      </c>
      <c r="AP130" s="210">
        <v>2</v>
      </c>
      <c r="AQ130" s="210">
        <v>6</v>
      </c>
      <c r="AR130" s="210">
        <v>9</v>
      </c>
      <c r="AS130" s="210">
        <v>5</v>
      </c>
      <c r="AT130" s="210">
        <v>13</v>
      </c>
      <c r="AU130" s="210"/>
      <c r="AV130" s="101"/>
      <c r="AW130" s="406">
        <f t="shared" si="460"/>
        <v>-0.33333333333333331</v>
      </c>
      <c r="AX130" s="190">
        <f t="shared" si="460"/>
        <v>-1</v>
      </c>
      <c r="AY130" s="191">
        <f t="shared" si="460"/>
        <v>-1</v>
      </c>
      <c r="AZ130" s="191">
        <f t="shared" si="460"/>
        <v>-1</v>
      </c>
      <c r="BA130" s="191">
        <f t="shared" si="460"/>
        <v>-1</v>
      </c>
      <c r="BB130" s="191">
        <f t="shared" si="460"/>
        <v>-1</v>
      </c>
      <c r="BC130" s="191">
        <f t="shared" si="460"/>
        <v>-1</v>
      </c>
      <c r="BD130" s="191">
        <f t="shared" si="460"/>
        <v>-1</v>
      </c>
      <c r="BE130" s="191">
        <f t="shared" si="460"/>
        <v>0</v>
      </c>
      <c r="BF130" s="191">
        <f t="shared" si="460"/>
        <v>0</v>
      </c>
      <c r="BG130" s="191">
        <f t="shared" si="461"/>
        <v>0</v>
      </c>
      <c r="BH130" s="191">
        <f t="shared" si="461"/>
        <v>-1</v>
      </c>
      <c r="BI130" s="191">
        <f t="shared" si="461"/>
        <v>-1</v>
      </c>
      <c r="BJ130" s="191">
        <f t="shared" si="461"/>
        <v>0</v>
      </c>
      <c r="BK130" s="191">
        <f t="shared" si="461"/>
        <v>0</v>
      </c>
      <c r="BL130" s="191">
        <f t="shared" si="461"/>
        <v>0</v>
      </c>
      <c r="BM130" s="191">
        <f t="shared" si="461"/>
        <v>0</v>
      </c>
      <c r="BN130" s="191">
        <f t="shared" si="461"/>
        <v>0</v>
      </c>
      <c r="BO130" s="191">
        <f t="shared" si="461"/>
        <v>0</v>
      </c>
      <c r="BP130" s="316">
        <f t="shared" si="461"/>
        <v>0</v>
      </c>
      <c r="BQ130" s="316">
        <f t="shared" si="462"/>
        <v>0</v>
      </c>
      <c r="BR130" s="390">
        <f t="shared" si="462"/>
        <v>0</v>
      </c>
      <c r="BS130" s="390">
        <f t="shared" si="463"/>
        <v>0</v>
      </c>
      <c r="BT130" s="390">
        <f t="shared" si="464"/>
        <v>0</v>
      </c>
      <c r="BU130" s="390">
        <f t="shared" si="465"/>
        <v>0</v>
      </c>
      <c r="BV130" s="390">
        <f t="shared" si="466"/>
        <v>0</v>
      </c>
      <c r="BW130" s="390">
        <f t="shared" si="466"/>
        <v>0</v>
      </c>
      <c r="BX130" s="390">
        <f t="shared" si="466"/>
        <v>0</v>
      </c>
      <c r="BY130" s="390">
        <f t="shared" si="466"/>
        <v>-0.8125</v>
      </c>
      <c r="BZ130" s="390">
        <f t="shared" si="466"/>
        <v>-0.66666666666666663</v>
      </c>
      <c r="CA130" s="390">
        <f t="shared" si="466"/>
        <v>-0.95867768595041325</v>
      </c>
      <c r="CB130" s="390">
        <f t="shared" si="466"/>
        <v>-0.77966101694915257</v>
      </c>
      <c r="CC130" s="103">
        <f>O130-C130</f>
        <v>-1</v>
      </c>
      <c r="CD130" s="61">
        <f>P130-D130</f>
        <v>-13</v>
      </c>
      <c r="CE130" s="62">
        <f>Q130-E130</f>
        <v>-14</v>
      </c>
      <c r="CF130" s="62">
        <f>R130-F130</f>
        <v>-32</v>
      </c>
      <c r="CG130" s="62">
        <f>S130-G130</f>
        <v>-13</v>
      </c>
      <c r="CH130" s="62">
        <f>T130-H130</f>
        <v>-37</v>
      </c>
      <c r="CI130" s="62">
        <f>U130-I130</f>
        <v>-38</v>
      </c>
      <c r="CJ130" s="62">
        <f>V130-J130</f>
        <v>-35</v>
      </c>
      <c r="CK130" s="62">
        <f>W130-K130</f>
        <v>0</v>
      </c>
      <c r="CL130" s="62">
        <f>X130-L130</f>
        <v>0</v>
      </c>
      <c r="CM130" s="62">
        <f>Y130-M130</f>
        <v>0</v>
      </c>
      <c r="CN130" s="62">
        <f>Z130-N130</f>
        <v>-3</v>
      </c>
      <c r="CO130" s="62">
        <f>AA130-O130</f>
        <v>-2</v>
      </c>
      <c r="CP130" s="62">
        <f>AB130-P130</f>
        <v>0</v>
      </c>
      <c r="CQ130" s="62">
        <f>AC130-Q130</f>
        <v>0</v>
      </c>
      <c r="CR130" s="62">
        <f>AD130-R130</f>
        <v>0</v>
      </c>
      <c r="CS130" s="62">
        <f>AE130-S130</f>
        <v>32</v>
      </c>
      <c r="CT130" s="62">
        <f>AF130-T130</f>
        <v>27</v>
      </c>
      <c r="CU130" s="62">
        <f>AG130-U130</f>
        <v>121</v>
      </c>
      <c r="CV130" s="210">
        <f>AH130-V130</f>
        <v>59</v>
      </c>
      <c r="CW130" s="210">
        <f>AI130-W130</f>
        <v>1</v>
      </c>
      <c r="CX130" s="210">
        <f>AJ130-X130</f>
        <v>0</v>
      </c>
      <c r="CY130" s="100">
        <f>AK130-Y130</f>
        <v>0</v>
      </c>
      <c r="CZ130" s="100">
        <f>AL130-Z130</f>
        <v>0</v>
      </c>
      <c r="DA130" s="100">
        <f>AM130-AA130</f>
        <v>0</v>
      </c>
      <c r="DB130" s="100">
        <f>AN130-AB130</f>
        <v>1</v>
      </c>
      <c r="DC130" s="100">
        <f>AO130-AC130</f>
        <v>45</v>
      </c>
      <c r="DD130" s="100">
        <f>AP130-AD130</f>
        <v>2</v>
      </c>
      <c r="DE130" s="100">
        <f>AQ130-AE130</f>
        <v>-26</v>
      </c>
      <c r="DF130" s="100">
        <f>AR130-AF130</f>
        <v>-18</v>
      </c>
      <c r="DG130" s="100">
        <f>AS130-AG130</f>
        <v>-116</v>
      </c>
      <c r="DH130" s="100">
        <f>AT130-AH130</f>
        <v>-46</v>
      </c>
      <c r="DI130" s="346"/>
      <c r="DJ130" s="60">
        <f>IF(ISERROR(GETPIVOTDATA("VALUE",'CSS WK pvt'!$J$2,"DT_FILE",DJ$8,"COMMODITY",DJ$6,"TRIM_CAT",TRIM(B130),"TRIM_LINE",A$128))=TRUE,0,GETPIVOTDATA("VALUE",'CSS WK pvt'!$J$2,"DT_FILE",DJ$8,"COMMODITY",DJ$6,"TRIM_CAT",TRIM(B130),"TRIM_LINE",A$128))</f>
        <v>13</v>
      </c>
    </row>
    <row r="131" spans="1:114" s="56" customFormat="1" x14ac:dyDescent="0.25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65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0">
        <v>0</v>
      </c>
      <c r="V131" s="210">
        <v>18</v>
      </c>
      <c r="W131" s="210">
        <v>2</v>
      </c>
      <c r="X131" s="300">
        <v>2</v>
      </c>
      <c r="Y131" s="210">
        <v>5</v>
      </c>
      <c r="Z131" s="210">
        <v>4</v>
      </c>
      <c r="AA131" s="210">
        <v>12</v>
      </c>
      <c r="AB131" s="210">
        <v>7</v>
      </c>
      <c r="AC131" s="210">
        <v>14</v>
      </c>
      <c r="AD131" s="210">
        <v>9</v>
      </c>
      <c r="AE131" s="210">
        <v>5</v>
      </c>
      <c r="AF131" s="210">
        <v>4</v>
      </c>
      <c r="AG131" s="210">
        <v>35</v>
      </c>
      <c r="AH131" s="210">
        <v>22</v>
      </c>
      <c r="AI131" s="100">
        <v>8</v>
      </c>
      <c r="AJ131" s="101">
        <v>4</v>
      </c>
      <c r="AK131" s="103">
        <v>0</v>
      </c>
      <c r="AL131" s="62">
        <v>0</v>
      </c>
      <c r="AM131" s="62">
        <v>18</v>
      </c>
      <c r="AN131" s="210">
        <v>21</v>
      </c>
      <c r="AO131" s="210">
        <v>5</v>
      </c>
      <c r="AP131" s="210">
        <v>3</v>
      </c>
      <c r="AQ131" s="210">
        <v>33</v>
      </c>
      <c r="AR131" s="210">
        <v>15</v>
      </c>
      <c r="AS131" s="210">
        <v>3</v>
      </c>
      <c r="AT131" s="210">
        <v>1</v>
      </c>
      <c r="AU131" s="210"/>
      <c r="AV131" s="101"/>
      <c r="AW131" s="406">
        <f t="shared" si="460"/>
        <v>-0.78947368421052633</v>
      </c>
      <c r="AX131" s="190">
        <f t="shared" si="460"/>
        <v>-1</v>
      </c>
      <c r="AY131" s="191">
        <f t="shared" si="460"/>
        <v>-1</v>
      </c>
      <c r="AZ131" s="191">
        <f t="shared" si="460"/>
        <v>-1</v>
      </c>
      <c r="BA131" s="191">
        <f t="shared" si="460"/>
        <v>-1</v>
      </c>
      <c r="BB131" s="191">
        <f t="shared" si="460"/>
        <v>-1</v>
      </c>
      <c r="BC131" s="191">
        <f t="shared" si="460"/>
        <v>-1</v>
      </c>
      <c r="BD131" s="191">
        <f t="shared" si="460"/>
        <v>5</v>
      </c>
      <c r="BE131" s="191">
        <f t="shared" si="460"/>
        <v>-0.8</v>
      </c>
      <c r="BF131" s="191">
        <f t="shared" si="460"/>
        <v>-0.5</v>
      </c>
      <c r="BG131" s="191">
        <f t="shared" si="461"/>
        <v>-0.16666666666666666</v>
      </c>
      <c r="BH131" s="191">
        <f t="shared" si="461"/>
        <v>-0.6</v>
      </c>
      <c r="BI131" s="191">
        <f t="shared" si="461"/>
        <v>2</v>
      </c>
      <c r="BJ131" s="191">
        <f t="shared" si="461"/>
        <v>0</v>
      </c>
      <c r="BK131" s="191">
        <f t="shared" si="461"/>
        <v>0</v>
      </c>
      <c r="BL131" s="191">
        <f t="shared" si="461"/>
        <v>0</v>
      </c>
      <c r="BM131" s="191">
        <f t="shared" si="461"/>
        <v>0</v>
      </c>
      <c r="BN131" s="191">
        <f t="shared" si="461"/>
        <v>0</v>
      </c>
      <c r="BO131" s="191">
        <f t="shared" si="461"/>
        <v>0</v>
      </c>
      <c r="BP131" s="316">
        <f t="shared" si="461"/>
        <v>0.22222222222222221</v>
      </c>
      <c r="BQ131" s="316">
        <f t="shared" si="462"/>
        <v>3</v>
      </c>
      <c r="BR131" s="390">
        <f t="shared" si="462"/>
        <v>1</v>
      </c>
      <c r="BS131" s="390">
        <f t="shared" si="463"/>
        <v>-1</v>
      </c>
      <c r="BT131" s="390">
        <f t="shared" si="464"/>
        <v>-1</v>
      </c>
      <c r="BU131" s="390">
        <f t="shared" si="465"/>
        <v>0.5</v>
      </c>
      <c r="BV131" s="390">
        <f t="shared" si="466"/>
        <v>2</v>
      </c>
      <c r="BW131" s="390">
        <f t="shared" si="466"/>
        <v>-0.6428571428571429</v>
      </c>
      <c r="BX131" s="390">
        <f t="shared" si="466"/>
        <v>-0.66666666666666663</v>
      </c>
      <c r="BY131" s="390">
        <f t="shared" si="466"/>
        <v>5.6</v>
      </c>
      <c r="BZ131" s="390">
        <f t="shared" si="466"/>
        <v>2.75</v>
      </c>
      <c r="CA131" s="390">
        <f t="shared" si="466"/>
        <v>-0.91428571428571426</v>
      </c>
      <c r="CB131" s="390">
        <f t="shared" si="466"/>
        <v>-0.95454545454545459</v>
      </c>
      <c r="CC131" s="103">
        <f>O131-C131</f>
        <v>-15</v>
      </c>
      <c r="CD131" s="61">
        <f>P131-D131</f>
        <v>-10</v>
      </c>
      <c r="CE131" s="62">
        <f>Q131-E131</f>
        <v>-1</v>
      </c>
      <c r="CF131" s="62">
        <f>R131-F131</f>
        <v>-6</v>
      </c>
      <c r="CG131" s="62">
        <f>S131-G131</f>
        <v>-3</v>
      </c>
      <c r="CH131" s="62">
        <f>T131-H131</f>
        <v>-5</v>
      </c>
      <c r="CI131" s="62">
        <f>U131-I131</f>
        <v>-2</v>
      </c>
      <c r="CJ131" s="62">
        <f>V131-J131</f>
        <v>15</v>
      </c>
      <c r="CK131" s="62">
        <f>W131-K131</f>
        <v>-8</v>
      </c>
      <c r="CL131" s="62">
        <f>X131-L131</f>
        <v>-2</v>
      </c>
      <c r="CM131" s="62">
        <f>Y131-M131</f>
        <v>-1</v>
      </c>
      <c r="CN131" s="62">
        <f>Z131-N131</f>
        <v>-6</v>
      </c>
      <c r="CO131" s="62">
        <f>AA131-O131</f>
        <v>8</v>
      </c>
      <c r="CP131" s="62">
        <f>AB131-P131</f>
        <v>7</v>
      </c>
      <c r="CQ131" s="62">
        <f>AC131-Q131</f>
        <v>14</v>
      </c>
      <c r="CR131" s="62">
        <f>AD131-R131</f>
        <v>9</v>
      </c>
      <c r="CS131" s="62">
        <f>AE131-S131</f>
        <v>5</v>
      </c>
      <c r="CT131" s="62">
        <f>AF131-T131</f>
        <v>4</v>
      </c>
      <c r="CU131" s="62">
        <f>AG131-U131</f>
        <v>35</v>
      </c>
      <c r="CV131" s="210">
        <f>AH131-V131</f>
        <v>4</v>
      </c>
      <c r="CW131" s="210">
        <f>AI131-W131</f>
        <v>6</v>
      </c>
      <c r="CX131" s="210">
        <f>AJ131-X131</f>
        <v>2</v>
      </c>
      <c r="CY131" s="100">
        <f>AK131-Y131</f>
        <v>-5</v>
      </c>
      <c r="CZ131" s="100">
        <f>AL131-Z131</f>
        <v>-4</v>
      </c>
      <c r="DA131" s="100">
        <f>AM131-AA131</f>
        <v>6</v>
      </c>
      <c r="DB131" s="100">
        <f>AN131-AB131</f>
        <v>14</v>
      </c>
      <c r="DC131" s="100">
        <f>AO131-AC131</f>
        <v>-9</v>
      </c>
      <c r="DD131" s="100">
        <f>AP131-AD131</f>
        <v>-6</v>
      </c>
      <c r="DE131" s="100">
        <f>AQ131-AE131</f>
        <v>28</v>
      </c>
      <c r="DF131" s="100">
        <f>AR131-AF131</f>
        <v>11</v>
      </c>
      <c r="DG131" s="100">
        <f>AS131-AG131</f>
        <v>-32</v>
      </c>
      <c r="DH131" s="100">
        <f>AT131-AH131</f>
        <v>-21</v>
      </c>
      <c r="DI131" s="346"/>
      <c r="DJ131" s="60">
        <f>IF(ISERROR(GETPIVOTDATA("VALUE",'CSS WK pvt'!$J$2,"DT_FILE",DJ$8,"COMMODITY",DJ$6,"TRIM_CAT",TRIM(B131),"TRIM_LINE",A$128))=TRUE,0,GETPIVOTDATA("VALUE",'CSS WK pvt'!$J$2,"DT_FILE",DJ$8,"COMMODITY",DJ$6,"TRIM_CAT",TRIM(B131),"TRIM_LINE",A$128))</f>
        <v>1</v>
      </c>
    </row>
    <row r="132" spans="1:114" s="56" customFormat="1" x14ac:dyDescent="0.25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65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0">
        <v>0</v>
      </c>
      <c r="V132" s="210">
        <v>1</v>
      </c>
      <c r="W132" s="210">
        <v>1</v>
      </c>
      <c r="X132" s="300">
        <v>1</v>
      </c>
      <c r="Y132" s="210">
        <v>0</v>
      </c>
      <c r="Z132" s="210">
        <v>0</v>
      </c>
      <c r="AA132" s="210">
        <v>3</v>
      </c>
      <c r="AB132" s="210">
        <v>0</v>
      </c>
      <c r="AC132" s="210">
        <v>5</v>
      </c>
      <c r="AD132" s="210">
        <v>1</v>
      </c>
      <c r="AE132" s="210">
        <v>0</v>
      </c>
      <c r="AF132" s="210">
        <v>0</v>
      </c>
      <c r="AG132" s="210">
        <v>8</v>
      </c>
      <c r="AH132" s="210">
        <v>8</v>
      </c>
      <c r="AI132" s="100">
        <v>3</v>
      </c>
      <c r="AJ132" s="101">
        <v>2</v>
      </c>
      <c r="AK132" s="103">
        <v>0</v>
      </c>
      <c r="AL132" s="62">
        <v>0</v>
      </c>
      <c r="AM132" s="62">
        <v>1</v>
      </c>
      <c r="AN132" s="210">
        <v>1</v>
      </c>
      <c r="AO132" s="210">
        <v>0</v>
      </c>
      <c r="AP132" s="210"/>
      <c r="AQ132" s="210">
        <v>6</v>
      </c>
      <c r="AR132" s="210">
        <v>4</v>
      </c>
      <c r="AS132" s="210">
        <v>0</v>
      </c>
      <c r="AT132" s="210">
        <v>0</v>
      </c>
      <c r="AU132" s="210"/>
      <c r="AV132" s="101"/>
      <c r="AW132" s="406">
        <f t="shared" si="460"/>
        <v>-1</v>
      </c>
      <c r="AX132" s="190">
        <f t="shared" si="460"/>
        <v>-1</v>
      </c>
      <c r="AY132" s="191">
        <f t="shared" si="460"/>
        <v>-1</v>
      </c>
      <c r="AZ132" s="191">
        <f t="shared" si="460"/>
        <v>0</v>
      </c>
      <c r="BA132" s="191">
        <f t="shared" si="460"/>
        <v>0</v>
      </c>
      <c r="BB132" s="191">
        <f t="shared" si="460"/>
        <v>-1</v>
      </c>
      <c r="BC132" s="191">
        <f t="shared" si="460"/>
        <v>0</v>
      </c>
      <c r="BD132" s="191">
        <f t="shared" si="460"/>
        <v>0</v>
      </c>
      <c r="BE132" s="191">
        <f t="shared" si="460"/>
        <v>0</v>
      </c>
      <c r="BF132" s="191">
        <f t="shared" si="460"/>
        <v>-0.5</v>
      </c>
      <c r="BG132" s="191">
        <f t="shared" si="461"/>
        <v>0</v>
      </c>
      <c r="BH132" s="191">
        <f t="shared" si="461"/>
        <v>-1</v>
      </c>
      <c r="BI132" s="191">
        <f t="shared" si="461"/>
        <v>0</v>
      </c>
      <c r="BJ132" s="191">
        <f t="shared" si="461"/>
        <v>0</v>
      </c>
      <c r="BK132" s="191">
        <f t="shared" si="461"/>
        <v>0</v>
      </c>
      <c r="BL132" s="191">
        <f t="shared" si="461"/>
        <v>0</v>
      </c>
      <c r="BM132" s="191">
        <f t="shared" si="461"/>
        <v>0</v>
      </c>
      <c r="BN132" s="191">
        <f t="shared" si="461"/>
        <v>0</v>
      </c>
      <c r="BO132" s="191">
        <f t="shared" si="461"/>
        <v>0</v>
      </c>
      <c r="BP132" s="316">
        <f t="shared" si="461"/>
        <v>7</v>
      </c>
      <c r="BQ132" s="316">
        <f t="shared" si="462"/>
        <v>2</v>
      </c>
      <c r="BR132" s="390">
        <f t="shared" si="462"/>
        <v>1</v>
      </c>
      <c r="BS132" s="390">
        <f t="shared" si="463"/>
        <v>0</v>
      </c>
      <c r="BT132" s="390">
        <f t="shared" si="464"/>
        <v>0</v>
      </c>
      <c r="BU132" s="390">
        <f t="shared" si="465"/>
        <v>-0.66666666666666663</v>
      </c>
      <c r="BV132" s="390">
        <f t="shared" si="466"/>
        <v>0</v>
      </c>
      <c r="BW132" s="390">
        <f t="shared" si="466"/>
        <v>-1</v>
      </c>
      <c r="BX132" s="390">
        <f t="shared" si="466"/>
        <v>-1</v>
      </c>
      <c r="BY132" s="390">
        <f t="shared" si="466"/>
        <v>0</v>
      </c>
      <c r="BZ132" s="390">
        <f t="shared" si="466"/>
        <v>0</v>
      </c>
      <c r="CA132" s="390">
        <f t="shared" si="466"/>
        <v>-1</v>
      </c>
      <c r="CB132" s="390">
        <f t="shared" si="466"/>
        <v>-1</v>
      </c>
      <c r="CC132" s="103">
        <f>O132-C132</f>
        <v>-4</v>
      </c>
      <c r="CD132" s="61">
        <f>P132-D132</f>
        <v>-3</v>
      </c>
      <c r="CE132" s="62">
        <f>Q132-E132</f>
        <v>-1</v>
      </c>
      <c r="CF132" s="62">
        <f>R132-F132</f>
        <v>0</v>
      </c>
      <c r="CG132" s="62">
        <f>S132-G132</f>
        <v>0</v>
      </c>
      <c r="CH132" s="62">
        <f>T132-H132</f>
        <v>-1</v>
      </c>
      <c r="CI132" s="62">
        <f>U132-I132</f>
        <v>0</v>
      </c>
      <c r="CJ132" s="62">
        <f>V132-J132</f>
        <v>1</v>
      </c>
      <c r="CK132" s="62">
        <f>W132-K132</f>
        <v>1</v>
      </c>
      <c r="CL132" s="62">
        <f>X132-L132</f>
        <v>-1</v>
      </c>
      <c r="CM132" s="62">
        <f>Y132-M132</f>
        <v>0</v>
      </c>
      <c r="CN132" s="62">
        <f>Z132-N132</f>
        <v>-3</v>
      </c>
      <c r="CO132" s="62">
        <f>AA132-O132</f>
        <v>3</v>
      </c>
      <c r="CP132" s="62">
        <f>AB132-P132</f>
        <v>0</v>
      </c>
      <c r="CQ132" s="62">
        <f>AC132-Q132</f>
        <v>5</v>
      </c>
      <c r="CR132" s="62">
        <f>AD132-R132</f>
        <v>1</v>
      </c>
      <c r="CS132" s="62">
        <f>AE132-S132</f>
        <v>0</v>
      </c>
      <c r="CT132" s="62">
        <f>AF132-T132</f>
        <v>0</v>
      </c>
      <c r="CU132" s="62">
        <f>AG132-U132</f>
        <v>8</v>
      </c>
      <c r="CV132" s="210">
        <f>AH132-V132</f>
        <v>7</v>
      </c>
      <c r="CW132" s="210">
        <f>AI132-W132</f>
        <v>2</v>
      </c>
      <c r="CX132" s="210">
        <f>AJ132-X132</f>
        <v>1</v>
      </c>
      <c r="CY132" s="100">
        <f>AK132-Y132</f>
        <v>0</v>
      </c>
      <c r="CZ132" s="100">
        <f>AL132-Z132</f>
        <v>0</v>
      </c>
      <c r="DA132" s="100">
        <f>AM132-AA132</f>
        <v>-2</v>
      </c>
      <c r="DB132" s="100">
        <f>AN132-AB132</f>
        <v>1</v>
      </c>
      <c r="DC132" s="100">
        <f>AO132-AC132</f>
        <v>-5</v>
      </c>
      <c r="DD132" s="100">
        <f>AP132-AD132</f>
        <v>-1</v>
      </c>
      <c r="DE132" s="100">
        <f>AQ132-AE132</f>
        <v>6</v>
      </c>
      <c r="DF132" s="100">
        <f>AR132-AF132</f>
        <v>4</v>
      </c>
      <c r="DG132" s="100">
        <f>AS132-AG132</f>
        <v>-8</v>
      </c>
      <c r="DH132" s="100">
        <f>AT132-AH132</f>
        <v>-8</v>
      </c>
      <c r="DI132" s="346"/>
      <c r="DJ132" s="60">
        <f>IF(ISERROR(GETPIVOTDATA("VALUE",'CSS WK pvt'!$J$2,"DT_FILE",DJ$8,"COMMODITY",DJ$6,"TRIM_CAT",TRIM(B132),"TRIM_LINE",A$128))=TRUE,0,GETPIVOTDATA("VALUE",'CSS WK pvt'!$J$2,"DT_FILE",DJ$8,"COMMODITY",DJ$6,"TRIM_CAT",TRIM(B132),"TRIM_LINE",A$128))</f>
        <v>0</v>
      </c>
    </row>
    <row r="133" spans="1:114" s="56" customFormat="1" x14ac:dyDescent="0.25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65"/>
      <c r="M133" s="100"/>
      <c r="N133" s="62">
        <v>1</v>
      </c>
      <c r="O133" s="100"/>
      <c r="P133" s="100"/>
      <c r="Q133" s="62"/>
      <c r="R133" s="100"/>
      <c r="S133" s="62"/>
      <c r="T133" s="100"/>
      <c r="U133" s="210">
        <v>0</v>
      </c>
      <c r="V133" s="210">
        <v>1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1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210">
        <v>0</v>
      </c>
      <c r="AO133" s="210">
        <v>0</v>
      </c>
      <c r="AP133" s="210">
        <v>0</v>
      </c>
      <c r="AQ133" s="210">
        <v>0</v>
      </c>
      <c r="AR133" s="210">
        <v>1</v>
      </c>
      <c r="AS133" s="210">
        <v>0</v>
      </c>
      <c r="AT133" s="210">
        <v>0</v>
      </c>
      <c r="AU133" s="210"/>
      <c r="AV133" s="101"/>
      <c r="AW133" s="406">
        <f t="shared" si="460"/>
        <v>0</v>
      </c>
      <c r="AX133" s="190">
        <f t="shared" si="460"/>
        <v>0</v>
      </c>
      <c r="AY133" s="191">
        <f t="shared" si="460"/>
        <v>0</v>
      </c>
      <c r="AZ133" s="191">
        <f t="shared" si="460"/>
        <v>0</v>
      </c>
      <c r="BA133" s="191">
        <f t="shared" si="460"/>
        <v>-1</v>
      </c>
      <c r="BB133" s="191">
        <f t="shared" si="460"/>
        <v>0</v>
      </c>
      <c r="BC133" s="191">
        <f t="shared" si="460"/>
        <v>0</v>
      </c>
      <c r="BD133" s="191">
        <f t="shared" si="460"/>
        <v>0</v>
      </c>
      <c r="BE133" s="191">
        <f t="shared" si="460"/>
        <v>0</v>
      </c>
      <c r="BF133" s="191">
        <f t="shared" si="460"/>
        <v>0</v>
      </c>
      <c r="BG133" s="191">
        <f t="shared" si="461"/>
        <v>0</v>
      </c>
      <c r="BH133" s="191">
        <f t="shared" si="461"/>
        <v>-1</v>
      </c>
      <c r="BI133" s="191">
        <f t="shared" si="461"/>
        <v>0</v>
      </c>
      <c r="BJ133" s="191">
        <f t="shared" si="461"/>
        <v>0</v>
      </c>
      <c r="BK133" s="191">
        <f t="shared" si="461"/>
        <v>0</v>
      </c>
      <c r="BL133" s="191">
        <f t="shared" si="461"/>
        <v>0</v>
      </c>
      <c r="BM133" s="191">
        <f t="shared" si="461"/>
        <v>0</v>
      </c>
      <c r="BN133" s="191">
        <f t="shared" si="461"/>
        <v>0</v>
      </c>
      <c r="BO133" s="191">
        <f t="shared" si="461"/>
        <v>0</v>
      </c>
      <c r="BP133" s="316">
        <f t="shared" si="461"/>
        <v>-1</v>
      </c>
      <c r="BQ133" s="316">
        <f t="shared" si="462"/>
        <v>0</v>
      </c>
      <c r="BR133" s="390">
        <f t="shared" si="462"/>
        <v>0</v>
      </c>
      <c r="BS133" s="390">
        <f t="shared" si="463"/>
        <v>0</v>
      </c>
      <c r="BT133" s="390">
        <f t="shared" si="464"/>
        <v>0</v>
      </c>
      <c r="BU133" s="390">
        <f t="shared" si="465"/>
        <v>0</v>
      </c>
      <c r="BV133" s="390">
        <f t="shared" si="466"/>
        <v>0</v>
      </c>
      <c r="BW133" s="390">
        <f t="shared" si="466"/>
        <v>-1</v>
      </c>
      <c r="BX133" s="390">
        <f t="shared" si="466"/>
        <v>0</v>
      </c>
      <c r="BY133" s="390">
        <f t="shared" si="466"/>
        <v>0</v>
      </c>
      <c r="BZ133" s="390">
        <f t="shared" si="466"/>
        <v>0</v>
      </c>
      <c r="CA133" s="390">
        <f t="shared" si="466"/>
        <v>0</v>
      </c>
      <c r="CB133" s="390">
        <f t="shared" si="466"/>
        <v>0</v>
      </c>
      <c r="CC133" s="103">
        <f>O133-C133</f>
        <v>0</v>
      </c>
      <c r="CD133" s="61">
        <f>P133-D133</f>
        <v>0</v>
      </c>
      <c r="CE133" s="62">
        <f>Q133-E133</f>
        <v>0</v>
      </c>
      <c r="CF133" s="62">
        <f>R133-F133</f>
        <v>0</v>
      </c>
      <c r="CG133" s="62">
        <f>S133-G133</f>
        <v>-1</v>
      </c>
      <c r="CH133" s="62">
        <f>T133-H133</f>
        <v>0</v>
      </c>
      <c r="CI133" s="62">
        <f>U133-I133</f>
        <v>0</v>
      </c>
      <c r="CJ133" s="62">
        <f>V133-J133</f>
        <v>1</v>
      </c>
      <c r="CK133" s="62">
        <f>W133-K133</f>
        <v>0</v>
      </c>
      <c r="CL133" s="62">
        <f>X133-L133</f>
        <v>0</v>
      </c>
      <c r="CM133" s="62">
        <f>Y133-M133</f>
        <v>0</v>
      </c>
      <c r="CN133" s="62">
        <f>Z133-N133</f>
        <v>-1</v>
      </c>
      <c r="CO133" s="62">
        <f>AA133-O133</f>
        <v>0</v>
      </c>
      <c r="CP133" s="62">
        <f>AB133-P133</f>
        <v>0</v>
      </c>
      <c r="CQ133" s="62">
        <f>AC133-Q133</f>
        <v>1</v>
      </c>
      <c r="CR133" s="62">
        <f>AD133-R133</f>
        <v>0</v>
      </c>
      <c r="CS133" s="62">
        <f>AE133-S133</f>
        <v>0</v>
      </c>
      <c r="CT133" s="62">
        <f>AF133-T133</f>
        <v>0</v>
      </c>
      <c r="CU133" s="62">
        <f>AG133-U133</f>
        <v>0</v>
      </c>
      <c r="CV133" s="210">
        <f>AH133-V133</f>
        <v>-1</v>
      </c>
      <c r="CW133" s="210">
        <f>AI133-W133</f>
        <v>0</v>
      </c>
      <c r="CX133" s="210">
        <f>AJ133-X133</f>
        <v>0</v>
      </c>
      <c r="CY133" s="100">
        <f>AK133-Y133</f>
        <v>0</v>
      </c>
      <c r="CZ133" s="100">
        <f>AL133-Z133</f>
        <v>0</v>
      </c>
      <c r="DA133" s="100">
        <f>AM133-AA133</f>
        <v>0</v>
      </c>
      <c r="DB133" s="100">
        <f>AN133-AB133</f>
        <v>0</v>
      </c>
      <c r="DC133" s="100">
        <f>AO133-AC133</f>
        <v>-1</v>
      </c>
      <c r="DD133" s="100">
        <f>AP133-AD133</f>
        <v>0</v>
      </c>
      <c r="DE133" s="100">
        <f>AQ133-AE133</f>
        <v>0</v>
      </c>
      <c r="DF133" s="100">
        <f>AR133-AF133</f>
        <v>1</v>
      </c>
      <c r="DG133" s="100">
        <f>AS133-AG133</f>
        <v>0</v>
      </c>
      <c r="DH133" s="100">
        <f>AT133-AH133</f>
        <v>0</v>
      </c>
      <c r="DI133" s="346"/>
      <c r="DJ133" s="60">
        <f>IF(ISERROR(GETPIVOTDATA("VALUE",'CSS WK pvt'!$J$2,"DT_FILE",DJ$8,"COMMODITY",DJ$6,"TRIM_CAT",TRIM(B133),"TRIM_LINE",A$128))=TRUE,0,GETPIVOTDATA("VALUE",'CSS WK pvt'!$J$2,"DT_FILE",DJ$8,"COMMODITY",DJ$6,"TRIM_CAT",TRIM(B133),"TRIM_LINE",A$128))</f>
        <v>0</v>
      </c>
    </row>
    <row r="134" spans="1:114" s="69" customFormat="1" x14ac:dyDescent="0.25">
      <c r="A134" s="140"/>
      <c r="B134" s="57" t="s">
        <v>35</v>
      </c>
      <c r="C134" s="109">
        <f>SUM(C129:C133)</f>
        <v>27</v>
      </c>
      <c r="D134" s="110">
        <f t="shared" ref="D134:DJ134" si="467">SUM(D129:D133)</f>
        <v>76</v>
      </c>
      <c r="E134" s="110">
        <f t="shared" si="467"/>
        <v>52</v>
      </c>
      <c r="F134" s="110">
        <f t="shared" si="467"/>
        <v>172</v>
      </c>
      <c r="G134" s="110">
        <f t="shared" si="467"/>
        <v>79</v>
      </c>
      <c r="H134" s="111">
        <f t="shared" si="467"/>
        <v>163</v>
      </c>
      <c r="I134" s="110">
        <f t="shared" si="467"/>
        <v>193</v>
      </c>
      <c r="J134" s="111">
        <f t="shared" si="467"/>
        <v>98</v>
      </c>
      <c r="K134" s="110">
        <f t="shared" si="467"/>
        <v>11</v>
      </c>
      <c r="L134" s="263">
        <f t="shared" si="467"/>
        <v>6</v>
      </c>
      <c r="M134" s="111">
        <f t="shared" si="467"/>
        <v>6</v>
      </c>
      <c r="N134" s="110">
        <f t="shared" si="467"/>
        <v>34</v>
      </c>
      <c r="O134" s="111">
        <f t="shared" si="467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68">SUM(U129:U133)</f>
        <v>0</v>
      </c>
      <c r="V134" s="211">
        <f t="shared" si="468"/>
        <v>20</v>
      </c>
      <c r="W134" s="211">
        <f t="shared" si="468"/>
        <v>3</v>
      </c>
      <c r="X134" s="301">
        <f t="shared" si="468"/>
        <v>3</v>
      </c>
      <c r="Y134" s="211">
        <f t="shared" si="468"/>
        <v>5</v>
      </c>
      <c r="Z134" s="211">
        <f t="shared" si="468"/>
        <v>4</v>
      </c>
      <c r="AA134" s="211">
        <f t="shared" si="468"/>
        <v>15</v>
      </c>
      <c r="AB134" s="211">
        <f t="shared" si="468"/>
        <v>7</v>
      </c>
      <c r="AC134" s="211">
        <f t="shared" si="468"/>
        <v>20</v>
      </c>
      <c r="AD134" s="211">
        <f t="shared" si="468"/>
        <v>10</v>
      </c>
      <c r="AE134" s="211">
        <f t="shared" si="468"/>
        <v>519</v>
      </c>
      <c r="AF134" s="211">
        <f t="shared" si="468"/>
        <v>213</v>
      </c>
      <c r="AG134" s="211">
        <f t="shared" si="468"/>
        <v>472</v>
      </c>
      <c r="AH134" s="211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 t="shared" ref="AM134:AT134" si="469">SUM(AM129:AM133)</f>
        <v>21</v>
      </c>
      <c r="AN134" s="110">
        <f t="shared" si="469"/>
        <v>179</v>
      </c>
      <c r="AO134" s="211">
        <f t="shared" si="469"/>
        <v>184</v>
      </c>
      <c r="AP134" s="211">
        <f t="shared" si="469"/>
        <v>130</v>
      </c>
      <c r="AQ134" s="211">
        <f t="shared" si="469"/>
        <v>802</v>
      </c>
      <c r="AR134" s="211">
        <f t="shared" si="469"/>
        <v>716</v>
      </c>
      <c r="AS134" s="211">
        <f t="shared" si="469"/>
        <v>226</v>
      </c>
      <c r="AT134" s="211">
        <f t="shared" si="469"/>
        <v>477</v>
      </c>
      <c r="AU134" s="211"/>
      <c r="AV134" s="112"/>
      <c r="AW134" s="407">
        <f t="shared" si="460"/>
        <v>-0.22222222222222221</v>
      </c>
      <c r="AX134" s="192">
        <f t="shared" si="460"/>
        <v>-1</v>
      </c>
      <c r="AY134" s="193">
        <f t="shared" si="460"/>
        <v>-1</v>
      </c>
      <c r="AZ134" s="193">
        <f t="shared" si="460"/>
        <v>-1</v>
      </c>
      <c r="BA134" s="193">
        <f t="shared" si="460"/>
        <v>-1</v>
      </c>
      <c r="BB134" s="193">
        <f t="shared" si="460"/>
        <v>-1</v>
      </c>
      <c r="BC134" s="193">
        <f t="shared" si="460"/>
        <v>-1</v>
      </c>
      <c r="BD134" s="193">
        <f t="shared" si="460"/>
        <v>-0.79591836734693877</v>
      </c>
      <c r="BE134" s="193">
        <f t="shared" si="460"/>
        <v>-0.72727272727272729</v>
      </c>
      <c r="BF134" s="193">
        <f t="shared" si="460"/>
        <v>-0.5</v>
      </c>
      <c r="BG134" s="193">
        <f t="shared" si="461"/>
        <v>-0.16666666666666666</v>
      </c>
      <c r="BH134" s="193">
        <f t="shared" si="461"/>
        <v>-0.88235294117647056</v>
      </c>
      <c r="BI134" s="193">
        <f t="shared" si="461"/>
        <v>-0.2857142857142857</v>
      </c>
      <c r="BJ134" s="193">
        <f t="shared" si="461"/>
        <v>0</v>
      </c>
      <c r="BK134" s="193">
        <f t="shared" si="461"/>
        <v>0</v>
      </c>
      <c r="BL134" s="193">
        <f t="shared" si="461"/>
        <v>0</v>
      </c>
      <c r="BM134" s="193">
        <f t="shared" si="461"/>
        <v>0</v>
      </c>
      <c r="BN134" s="193">
        <f t="shared" si="461"/>
        <v>0</v>
      </c>
      <c r="BO134" s="193">
        <f t="shared" si="461"/>
        <v>0</v>
      </c>
      <c r="BP134" s="317">
        <f t="shared" si="461"/>
        <v>19.3</v>
      </c>
      <c r="BQ134" s="317">
        <f t="shared" si="462"/>
        <v>5</v>
      </c>
      <c r="BR134" s="391">
        <f t="shared" si="462"/>
        <v>8.6666666666666661</v>
      </c>
      <c r="BS134" s="391">
        <f t="shared" si="463"/>
        <v>-1</v>
      </c>
      <c r="BT134" s="391">
        <f t="shared" si="464"/>
        <v>-1</v>
      </c>
      <c r="BU134" s="391">
        <f t="shared" si="465"/>
        <v>0.4</v>
      </c>
      <c r="BV134" s="391">
        <f t="shared" si="466"/>
        <v>24.571428571428573</v>
      </c>
      <c r="BW134" s="391">
        <f t="shared" si="466"/>
        <v>8.1999999999999993</v>
      </c>
      <c r="BX134" s="391">
        <f t="shared" si="466"/>
        <v>12</v>
      </c>
      <c r="BY134" s="391">
        <f t="shared" si="466"/>
        <v>0.54527938342967242</v>
      </c>
      <c r="BZ134" s="391">
        <f t="shared" si="466"/>
        <v>2.3615023474178405</v>
      </c>
      <c r="CA134" s="391">
        <f t="shared" si="466"/>
        <v>-0.52118644067796616</v>
      </c>
      <c r="CB134" s="391">
        <f t="shared" si="466"/>
        <v>0.1748768472906404</v>
      </c>
      <c r="CC134" s="109">
        <f t="shared" ref="CC134:CF141" si="470">SUM(CC129:CC133)</f>
        <v>-6</v>
      </c>
      <c r="CD134" s="111">
        <f t="shared" si="470"/>
        <v>-76</v>
      </c>
      <c r="CE134" s="110">
        <f t="shared" si="470"/>
        <v>-52</v>
      </c>
      <c r="CF134" s="110">
        <f t="shared" ref="CF134:CG134" si="471">SUM(CF129:CF133)</f>
        <v>-172</v>
      </c>
      <c r="CG134" s="110">
        <f t="shared" si="471"/>
        <v>-79</v>
      </c>
      <c r="CH134" s="110">
        <f t="shared" ref="CH134:CI134" si="472">SUM(CH129:CH133)</f>
        <v>-163</v>
      </c>
      <c r="CI134" s="110">
        <f t="shared" si="472"/>
        <v>-193</v>
      </c>
      <c r="CJ134" s="110">
        <f t="shared" ref="CJ134:CK134" si="473">SUM(CJ129:CJ133)</f>
        <v>-78</v>
      </c>
      <c r="CK134" s="110">
        <f t="shared" si="473"/>
        <v>-8</v>
      </c>
      <c r="CL134" s="110">
        <f t="shared" ref="CL134:CM134" si="474">SUM(CL129:CL133)</f>
        <v>-3</v>
      </c>
      <c r="CM134" s="110">
        <f t="shared" si="474"/>
        <v>-1</v>
      </c>
      <c r="CN134" s="110">
        <f t="shared" ref="CN134:CO134" si="475">SUM(CN129:CN133)</f>
        <v>-30</v>
      </c>
      <c r="CO134" s="110">
        <f t="shared" si="475"/>
        <v>-6</v>
      </c>
      <c r="CP134" s="110">
        <f t="shared" ref="CP134:CQ134" si="476">SUM(CP129:CP133)</f>
        <v>7</v>
      </c>
      <c r="CQ134" s="110">
        <f t="shared" si="476"/>
        <v>20</v>
      </c>
      <c r="CR134" s="110">
        <f t="shared" ref="CR134:CS134" si="477">SUM(CR129:CR133)</f>
        <v>10</v>
      </c>
      <c r="CS134" s="110">
        <f t="shared" si="477"/>
        <v>519</v>
      </c>
      <c r="CT134" s="110">
        <f t="shared" ref="CT134:CU134" si="478">SUM(CT129:CT133)</f>
        <v>213</v>
      </c>
      <c r="CU134" s="110">
        <f t="shared" si="478"/>
        <v>472</v>
      </c>
      <c r="CV134" s="211">
        <f t="shared" ref="CV134" si="479">SUM(CV129:CV133)</f>
        <v>386</v>
      </c>
      <c r="CW134" s="211">
        <f t="shared" ref="CW134:DC134" si="480">SUM(CW129:CW133)</f>
        <v>15</v>
      </c>
      <c r="CX134" s="211">
        <f t="shared" si="480"/>
        <v>26</v>
      </c>
      <c r="CY134" s="111">
        <f t="shared" si="480"/>
        <v>-5</v>
      </c>
      <c r="CZ134" s="111">
        <f t="shared" si="480"/>
        <v>-4</v>
      </c>
      <c r="DA134" s="111">
        <f t="shared" si="480"/>
        <v>6</v>
      </c>
      <c r="DB134" s="111">
        <f t="shared" si="480"/>
        <v>172</v>
      </c>
      <c r="DC134" s="111">
        <f t="shared" si="480"/>
        <v>164</v>
      </c>
      <c r="DD134" s="111">
        <f t="shared" ref="DD134:DE134" si="481">SUM(DD129:DD133)</f>
        <v>120</v>
      </c>
      <c r="DE134" s="111">
        <f t="shared" si="481"/>
        <v>283</v>
      </c>
      <c r="DF134" s="111">
        <f t="shared" ref="DF134:DG134" si="482">SUM(DF129:DF133)</f>
        <v>503</v>
      </c>
      <c r="DG134" s="111">
        <f t="shared" si="482"/>
        <v>-246</v>
      </c>
      <c r="DH134" s="111">
        <f t="shared" ref="DH134" si="483">SUM(DH129:DH133)</f>
        <v>71</v>
      </c>
      <c r="DI134" s="347"/>
      <c r="DJ134" s="79">
        <f t="shared" si="467"/>
        <v>521</v>
      </c>
    </row>
    <row r="135" spans="1:114" s="56" customFormat="1" x14ac:dyDescent="0.2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279"/>
      <c r="AO135" s="279"/>
      <c r="AP135" s="279"/>
      <c r="AQ135" s="279"/>
      <c r="AR135" s="279"/>
      <c r="AS135" s="279"/>
      <c r="AT135" s="279"/>
      <c r="AU135" s="279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195"/>
      <c r="BS135" s="195"/>
      <c r="BT135" s="195"/>
      <c r="BU135" s="195"/>
      <c r="BV135" s="195"/>
      <c r="BW135" s="488"/>
      <c r="BX135" s="488"/>
      <c r="BY135" s="488"/>
      <c r="BZ135" s="488"/>
      <c r="CA135" s="488"/>
      <c r="CB135" s="488"/>
      <c r="CC135" s="81"/>
      <c r="CD135" s="84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324"/>
      <c r="CW135" s="324"/>
      <c r="CX135" s="324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346"/>
      <c r="DJ135" s="83"/>
    </row>
    <row r="136" spans="1:114" s="56" customFormat="1" x14ac:dyDescent="0.25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65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0">
        <v>2910</v>
      </c>
      <c r="V136" s="210">
        <v>3350</v>
      </c>
      <c r="W136" s="210">
        <v>3605</v>
      </c>
      <c r="X136" s="300">
        <v>3389</v>
      </c>
      <c r="Y136" s="210">
        <v>3394</v>
      </c>
      <c r="Z136" s="210">
        <v>3518</v>
      </c>
      <c r="AA136" s="210">
        <v>3631</v>
      </c>
      <c r="AB136" s="210">
        <v>3832</v>
      </c>
      <c r="AC136" s="210">
        <v>4961</v>
      </c>
      <c r="AD136" s="210">
        <v>8446</v>
      </c>
      <c r="AE136" s="210">
        <v>9870</v>
      </c>
      <c r="AF136" s="210">
        <v>9497</v>
      </c>
      <c r="AG136" s="210">
        <v>9468</v>
      </c>
      <c r="AH136" s="210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62">
        <v>7931</v>
      </c>
      <c r="AN136" s="210">
        <v>8704</v>
      </c>
      <c r="AO136" s="210">
        <v>8885</v>
      </c>
      <c r="AP136" s="210">
        <v>8887</v>
      </c>
      <c r="AQ136" s="210">
        <v>9627</v>
      </c>
      <c r="AR136" s="210">
        <v>9765</v>
      </c>
      <c r="AS136" s="210">
        <v>9491</v>
      </c>
      <c r="AT136" s="210">
        <v>9001</v>
      </c>
      <c r="AU136" s="210"/>
      <c r="AV136" s="101"/>
      <c r="AW136" s="406">
        <f t="shared" ref="AW136:BF141" si="484">IF(ISERROR((O136-C136)/C136)=TRUE,0,(O136-C136)/C136)</f>
        <v>-3.9827550810921784E-2</v>
      </c>
      <c r="AX136" s="190">
        <f t="shared" si="484"/>
        <v>-0.40217197792415882</v>
      </c>
      <c r="AY136" s="191">
        <f t="shared" si="484"/>
        <v>-0.55028404729003533</v>
      </c>
      <c r="AZ136" s="191">
        <f t="shared" si="484"/>
        <v>-0.52535377358490565</v>
      </c>
      <c r="BA136" s="191">
        <f t="shared" si="484"/>
        <v>-0.48263836239575436</v>
      </c>
      <c r="BB136" s="191">
        <f t="shared" si="484"/>
        <v>-0.52717477420377123</v>
      </c>
      <c r="BC136" s="191">
        <f t="shared" si="484"/>
        <v>-0.51313367910322905</v>
      </c>
      <c r="BD136" s="191">
        <f t="shared" si="484"/>
        <v>-0.3930059793440841</v>
      </c>
      <c r="BE136" s="191">
        <f t="shared" si="484"/>
        <v>-0.22289286484156068</v>
      </c>
      <c r="BF136" s="191">
        <f t="shared" si="484"/>
        <v>-0.24621886120996442</v>
      </c>
      <c r="BG136" s="191">
        <f t="shared" ref="BG136:BP141" si="485">IF(ISERROR((Y136-M136)/M136)=TRUE,0,(Y136-M136)/M136)</f>
        <v>-0.21051407304024192</v>
      </c>
      <c r="BH136" s="191">
        <f t="shared" si="485"/>
        <v>-0.27880278802788028</v>
      </c>
      <c r="BI136" s="191">
        <f t="shared" si="485"/>
        <v>-0.22364763737438528</v>
      </c>
      <c r="BJ136" s="191">
        <f t="shared" si="485"/>
        <v>0.14115544967242405</v>
      </c>
      <c r="BK136" s="191">
        <f t="shared" si="485"/>
        <v>0.69375213383407308</v>
      </c>
      <c r="BL136" s="191">
        <f t="shared" si="485"/>
        <v>1.6229813664596273</v>
      </c>
      <c r="BM136" s="191">
        <f t="shared" si="485"/>
        <v>1.8927315357561547</v>
      </c>
      <c r="BN136" s="191">
        <f t="shared" si="485"/>
        <v>2.1826407506702412</v>
      </c>
      <c r="BO136" s="191">
        <f t="shared" si="485"/>
        <v>2.2536082474226804</v>
      </c>
      <c r="BP136" s="316">
        <f t="shared" si="485"/>
        <v>1.6889552238805969</v>
      </c>
      <c r="BQ136" s="316">
        <f t="shared" ref="BQ136:BR141" si="486">IF(ISERROR((AI136-W136)/W136)=TRUE,0,(AI136-W136)/W136)</f>
        <v>1.2554785020804438</v>
      </c>
      <c r="BR136" s="390">
        <f t="shared" si="486"/>
        <v>1.2272056653880201</v>
      </c>
      <c r="BS136" s="390">
        <f t="shared" ref="BS136:BS141" si="487">IF(ISERROR((AK136-Y136)/Y136)=TRUE,0,(AK136-Y136)/Y136)</f>
        <v>1.0559811431938715</v>
      </c>
      <c r="BT136" s="390">
        <f t="shared" ref="BT136:BT141" si="488">IF(ISERROR((AL136-Z136)/Z136)=TRUE,0,(AL136-Z136)/Z136)</f>
        <v>1.0409323479249573</v>
      </c>
      <c r="BU136" s="390">
        <f t="shared" ref="BU136:BU141" si="489">IF(ISERROR((AM136-AA136)/AA136)=TRUE,0,(AM136-AA136)/AA136)</f>
        <v>1.1842467639768659</v>
      </c>
      <c r="BV136" s="390">
        <f t="shared" ref="BV136:CB141" si="490">IF(ISERROR((AN136-AB136)/AB136)=TRUE,0,(AN136-AB136)/AB136)</f>
        <v>1.2713987473903967</v>
      </c>
      <c r="BW136" s="390">
        <f t="shared" si="490"/>
        <v>0.79096956258818785</v>
      </c>
      <c r="BX136" s="390">
        <f t="shared" si="490"/>
        <v>5.2214065829978687E-2</v>
      </c>
      <c r="BY136" s="390">
        <f t="shared" si="490"/>
        <v>-2.4620060790273558E-2</v>
      </c>
      <c r="BZ136" s="390">
        <f t="shared" si="490"/>
        <v>2.8219437717173845E-2</v>
      </c>
      <c r="CA136" s="390">
        <f t="shared" si="490"/>
        <v>2.4292353189691593E-3</v>
      </c>
      <c r="CB136" s="390">
        <f t="shared" si="490"/>
        <v>-7.7708703374777973E-4</v>
      </c>
      <c r="CC136" s="103">
        <f>O136-C136</f>
        <v>-194</v>
      </c>
      <c r="CD136" s="61">
        <f>P136-D136</f>
        <v>-2259</v>
      </c>
      <c r="CE136" s="62">
        <f>Q136-E136</f>
        <v>-3584</v>
      </c>
      <c r="CF136" s="62">
        <f>R136-F136</f>
        <v>-3564</v>
      </c>
      <c r="CG136" s="62">
        <f>S136-G136</f>
        <v>-3183</v>
      </c>
      <c r="CH136" s="62">
        <f>T136-H136</f>
        <v>-3327</v>
      </c>
      <c r="CI136" s="62">
        <f>U136-I136</f>
        <v>-3067</v>
      </c>
      <c r="CJ136" s="62">
        <f>V136-J136</f>
        <v>-2169</v>
      </c>
      <c r="CK136" s="62">
        <f>W136-K136</f>
        <v>-1034</v>
      </c>
      <c r="CL136" s="62">
        <f>X136-L136</f>
        <v>-1107</v>
      </c>
      <c r="CM136" s="62">
        <f>Y136-M136</f>
        <v>-905</v>
      </c>
      <c r="CN136" s="62">
        <f>Z136-N136</f>
        <v>-1360</v>
      </c>
      <c r="CO136" s="62">
        <f>AA136-O136</f>
        <v>-1046</v>
      </c>
      <c r="CP136" s="62">
        <f>AB136-P136</f>
        <v>474</v>
      </c>
      <c r="CQ136" s="62">
        <f>AC136-Q136</f>
        <v>2032</v>
      </c>
      <c r="CR136" s="62">
        <f>AD136-R136</f>
        <v>5226</v>
      </c>
      <c r="CS136" s="62">
        <f>AE136-S136</f>
        <v>6458</v>
      </c>
      <c r="CT136" s="62">
        <f>AF136-T136</f>
        <v>6513</v>
      </c>
      <c r="CU136" s="62">
        <f>AG136-U136</f>
        <v>6558</v>
      </c>
      <c r="CV136" s="210">
        <f>AH136-V136</f>
        <v>5658</v>
      </c>
      <c r="CW136" s="210">
        <f>AI136-W136</f>
        <v>4526</v>
      </c>
      <c r="CX136" s="210">
        <f>AJ136-X136</f>
        <v>4159</v>
      </c>
      <c r="CY136" s="100">
        <f>AK136-Y136</f>
        <v>3584</v>
      </c>
      <c r="CZ136" s="100">
        <f>AL136-Z136</f>
        <v>3662</v>
      </c>
      <c r="DA136" s="100">
        <f>AM136-AA136</f>
        <v>4300</v>
      </c>
      <c r="DB136" s="100">
        <f>AN136-AB136</f>
        <v>4872</v>
      </c>
      <c r="DC136" s="100">
        <f>AO136-AC136</f>
        <v>3924</v>
      </c>
      <c r="DD136" s="100">
        <f>AP136-AD136</f>
        <v>441</v>
      </c>
      <c r="DE136" s="100">
        <f>AQ136-AE136</f>
        <v>-243</v>
      </c>
      <c r="DF136" s="100">
        <f>AR136-AF136</f>
        <v>268</v>
      </c>
      <c r="DG136" s="100">
        <f>AS136-AG136</f>
        <v>23</v>
      </c>
      <c r="DH136" s="100">
        <f>AT136-AH136</f>
        <v>-7</v>
      </c>
      <c r="DI136" s="346"/>
      <c r="DJ136" s="60">
        <f>IF(ISERROR(GETPIVOTDATA("VALUE",'CSS WK pvt'!$J$2,"DT_FILE",DJ$8,"COMMODITY",DJ$6,"TRIM_CAT",TRIM(B136),"TRIM_LINE",A135))=TRUE,0,GETPIVOTDATA("VALUE",'CSS WK pvt'!$J$2,"DT_FILE",DJ$8,"COMMODITY",DJ$6,"TRIM_CAT",TRIM(B136),"TRIM_LINE",A135))</f>
        <v>9001</v>
      </c>
    </row>
    <row r="137" spans="1:114" s="56" customFormat="1" x14ac:dyDescent="0.25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65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0">
        <v>606</v>
      </c>
      <c r="V137" s="210">
        <v>631</v>
      </c>
      <c r="W137" s="210">
        <v>650</v>
      </c>
      <c r="X137" s="300">
        <v>541</v>
      </c>
      <c r="Y137" s="210">
        <v>517</v>
      </c>
      <c r="Z137" s="210">
        <v>538</v>
      </c>
      <c r="AA137" s="210">
        <v>561</v>
      </c>
      <c r="AB137" s="210">
        <v>637</v>
      </c>
      <c r="AC137" s="210">
        <v>1097</v>
      </c>
      <c r="AD137" s="210">
        <v>1924</v>
      </c>
      <c r="AE137" s="210">
        <v>2994</v>
      </c>
      <c r="AF137" s="210">
        <v>2943</v>
      </c>
      <c r="AG137" s="210">
        <v>2922</v>
      </c>
      <c r="AH137" s="210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62">
        <v>1370</v>
      </c>
      <c r="AN137" s="210">
        <v>2157</v>
      </c>
      <c r="AO137" s="210">
        <v>2871</v>
      </c>
      <c r="AP137" s="210">
        <v>2949</v>
      </c>
      <c r="AQ137" s="210">
        <v>2749</v>
      </c>
      <c r="AR137" s="210">
        <v>2656</v>
      </c>
      <c r="AS137" s="210">
        <v>2184</v>
      </c>
      <c r="AT137" s="210">
        <v>2219</v>
      </c>
      <c r="AU137" s="210"/>
      <c r="AV137" s="101"/>
      <c r="AW137" s="406">
        <f t="shared" si="484"/>
        <v>-0.4250374812593703</v>
      </c>
      <c r="AX137" s="190">
        <f t="shared" si="484"/>
        <v>-0.59837177747625514</v>
      </c>
      <c r="AY137" s="191">
        <f t="shared" si="484"/>
        <v>-0.67118827997829622</v>
      </c>
      <c r="AZ137" s="191">
        <f t="shared" si="484"/>
        <v>-0.63320246775098155</v>
      </c>
      <c r="BA137" s="191">
        <f t="shared" si="484"/>
        <v>-0.55204460966542745</v>
      </c>
      <c r="BB137" s="191">
        <f t="shared" si="484"/>
        <v>-0.604179471419791</v>
      </c>
      <c r="BC137" s="191">
        <f t="shared" si="484"/>
        <v>-0.63116250760803405</v>
      </c>
      <c r="BD137" s="191">
        <f t="shared" si="484"/>
        <v>-0.62991202346041053</v>
      </c>
      <c r="BE137" s="191">
        <f t="shared" si="484"/>
        <v>-0.58172458172458175</v>
      </c>
      <c r="BF137" s="191">
        <f t="shared" si="484"/>
        <v>-0.62792297111416784</v>
      </c>
      <c r="BG137" s="191">
        <f t="shared" si="485"/>
        <v>-0.59194948697711125</v>
      </c>
      <c r="BH137" s="191">
        <f t="shared" si="485"/>
        <v>-0.37296037296037299</v>
      </c>
      <c r="BI137" s="191">
        <f t="shared" si="485"/>
        <v>-0.26857887874837028</v>
      </c>
      <c r="BJ137" s="191">
        <f t="shared" si="485"/>
        <v>7.6013513513513514E-2</v>
      </c>
      <c r="BK137" s="191">
        <f t="shared" si="485"/>
        <v>0.81023102310231021</v>
      </c>
      <c r="BL137" s="191">
        <f t="shared" si="485"/>
        <v>1.9418960244648318</v>
      </c>
      <c r="BM137" s="191">
        <f t="shared" si="485"/>
        <v>3.1410788381742738</v>
      </c>
      <c r="BN137" s="191">
        <f t="shared" si="485"/>
        <v>3.5698757763975157</v>
      </c>
      <c r="BO137" s="191">
        <f t="shared" si="485"/>
        <v>3.8217821782178216</v>
      </c>
      <c r="BP137" s="316">
        <f t="shared" si="485"/>
        <v>3.0713153724247229</v>
      </c>
      <c r="BQ137" s="316">
        <f t="shared" si="486"/>
        <v>2.3230769230769233</v>
      </c>
      <c r="BR137" s="390">
        <f t="shared" si="486"/>
        <v>2.0702402957486137</v>
      </c>
      <c r="BS137" s="390">
        <f t="shared" si="487"/>
        <v>1.5841392649903288</v>
      </c>
      <c r="BT137" s="390">
        <f t="shared" si="488"/>
        <v>1.3550185873605949</v>
      </c>
      <c r="BU137" s="390">
        <f t="shared" si="489"/>
        <v>1.4420677361853833</v>
      </c>
      <c r="BV137" s="390">
        <f t="shared" si="490"/>
        <v>2.3861852433281006</v>
      </c>
      <c r="BW137" s="390">
        <f t="shared" si="490"/>
        <v>1.6171376481312671</v>
      </c>
      <c r="BX137" s="390">
        <f t="shared" si="490"/>
        <v>0.53274428274428276</v>
      </c>
      <c r="BY137" s="390">
        <f t="shared" si="490"/>
        <v>-8.1830327321309279E-2</v>
      </c>
      <c r="BZ137" s="390">
        <f t="shared" si="490"/>
        <v>-9.7519537886510368E-2</v>
      </c>
      <c r="CA137" s="390">
        <f t="shared" si="490"/>
        <v>-0.25256673511293637</v>
      </c>
      <c r="CB137" s="390">
        <f t="shared" si="490"/>
        <v>-0.13623978201634879</v>
      </c>
      <c r="CC137" s="103">
        <f>O137-C137</f>
        <v>-567</v>
      </c>
      <c r="CD137" s="61">
        <f>P137-D137</f>
        <v>-882</v>
      </c>
      <c r="CE137" s="62">
        <f>Q137-E137</f>
        <v>-1237</v>
      </c>
      <c r="CF137" s="62">
        <f>R137-F137</f>
        <v>-1129</v>
      </c>
      <c r="CG137" s="62">
        <f>S137-G137</f>
        <v>-891</v>
      </c>
      <c r="CH137" s="62">
        <f>T137-H137</f>
        <v>-983</v>
      </c>
      <c r="CI137" s="62">
        <f>U137-I137</f>
        <v>-1037</v>
      </c>
      <c r="CJ137" s="62">
        <f>V137-J137</f>
        <v>-1074</v>
      </c>
      <c r="CK137" s="62">
        <f>W137-K137</f>
        <v>-904</v>
      </c>
      <c r="CL137" s="62">
        <f>X137-L137</f>
        <v>-913</v>
      </c>
      <c r="CM137" s="62">
        <f>Y137-M137</f>
        <v>-750</v>
      </c>
      <c r="CN137" s="62">
        <f>Z137-N137</f>
        <v>-320</v>
      </c>
      <c r="CO137" s="62">
        <f>AA137-O137</f>
        <v>-206</v>
      </c>
      <c r="CP137" s="62">
        <f>AB137-P137</f>
        <v>45</v>
      </c>
      <c r="CQ137" s="62">
        <f>AC137-Q137</f>
        <v>491</v>
      </c>
      <c r="CR137" s="62">
        <f>AD137-R137</f>
        <v>1270</v>
      </c>
      <c r="CS137" s="62">
        <f>AE137-S137</f>
        <v>2271</v>
      </c>
      <c r="CT137" s="62">
        <f>AF137-T137</f>
        <v>2299</v>
      </c>
      <c r="CU137" s="62">
        <f>AG137-U137</f>
        <v>2316</v>
      </c>
      <c r="CV137" s="210">
        <f>AH137-V137</f>
        <v>1938</v>
      </c>
      <c r="CW137" s="210">
        <f>AI137-W137</f>
        <v>1510</v>
      </c>
      <c r="CX137" s="210">
        <f>AJ137-X137</f>
        <v>1120</v>
      </c>
      <c r="CY137" s="100">
        <f>AK137-Y137</f>
        <v>819</v>
      </c>
      <c r="CZ137" s="100">
        <f>AL137-Z137</f>
        <v>729</v>
      </c>
      <c r="DA137" s="100">
        <f>AM137-AA137</f>
        <v>809</v>
      </c>
      <c r="DB137" s="100">
        <f>AN137-AB137</f>
        <v>1520</v>
      </c>
      <c r="DC137" s="100">
        <f>AO137-AC137</f>
        <v>1774</v>
      </c>
      <c r="DD137" s="100">
        <f>AP137-AD137</f>
        <v>1025</v>
      </c>
      <c r="DE137" s="100">
        <f>AQ137-AE137</f>
        <v>-245</v>
      </c>
      <c r="DF137" s="100">
        <f>AR137-AF137</f>
        <v>-287</v>
      </c>
      <c r="DG137" s="100">
        <f>AS137-AG137</f>
        <v>-738</v>
      </c>
      <c r="DH137" s="100">
        <f>AT137-AH137</f>
        <v>-350</v>
      </c>
      <c r="DI137" s="346"/>
      <c r="DJ137" s="60">
        <f>IF(ISERROR(GETPIVOTDATA("VALUE",'CSS WK pvt'!$J$2,"DT_FILE",DJ$8,"COMMODITY",DJ$6,"TRIM_CAT",TRIM(B137),"TRIM_LINE",A135))=TRUE,0,GETPIVOTDATA("VALUE",'CSS WK pvt'!$J$2,"DT_FILE",DJ$8,"COMMODITY",DJ$6,"TRIM_CAT",TRIM(B137),"TRIM_LINE",A135))</f>
        <v>2219</v>
      </c>
    </row>
    <row r="138" spans="1:114" s="56" customFormat="1" x14ac:dyDescent="0.25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65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0">
        <v>144</v>
      </c>
      <c r="V138" s="210">
        <v>176</v>
      </c>
      <c r="W138" s="210">
        <v>153</v>
      </c>
      <c r="X138" s="300">
        <v>137</v>
      </c>
      <c r="Y138" s="210">
        <v>146</v>
      </c>
      <c r="Z138" s="210">
        <v>144</v>
      </c>
      <c r="AA138" s="210">
        <v>158</v>
      </c>
      <c r="AB138" s="210">
        <v>137</v>
      </c>
      <c r="AC138" s="210">
        <v>153</v>
      </c>
      <c r="AD138" s="210">
        <v>163</v>
      </c>
      <c r="AE138" s="210">
        <v>187</v>
      </c>
      <c r="AF138" s="210">
        <v>221</v>
      </c>
      <c r="AG138" s="210">
        <v>193</v>
      </c>
      <c r="AH138" s="210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62">
        <v>220</v>
      </c>
      <c r="AN138" s="210">
        <v>234</v>
      </c>
      <c r="AO138" s="210">
        <v>191</v>
      </c>
      <c r="AP138" s="210">
        <v>187</v>
      </c>
      <c r="AQ138" s="210">
        <v>180</v>
      </c>
      <c r="AR138" s="210">
        <v>137</v>
      </c>
      <c r="AS138" s="210">
        <v>127</v>
      </c>
      <c r="AT138" s="210">
        <v>115</v>
      </c>
      <c r="AU138" s="210"/>
      <c r="AV138" s="101"/>
      <c r="AW138" s="406">
        <f t="shared" si="484"/>
        <v>-0.37037037037037035</v>
      </c>
      <c r="AX138" s="190">
        <f t="shared" si="484"/>
        <v>-0.31578947368421051</v>
      </c>
      <c r="AY138" s="191">
        <f t="shared" si="484"/>
        <v>0.20588235294117646</v>
      </c>
      <c r="AZ138" s="191">
        <f t="shared" si="484"/>
        <v>0.66153846153846152</v>
      </c>
      <c r="BA138" s="191">
        <f t="shared" si="484"/>
        <v>1.25</v>
      </c>
      <c r="BB138" s="191">
        <f t="shared" si="484"/>
        <v>1.3695652173913044</v>
      </c>
      <c r="BC138" s="191">
        <f t="shared" si="484"/>
        <v>3.9655172413793105</v>
      </c>
      <c r="BD138" s="191">
        <f t="shared" si="484"/>
        <v>5.068965517241379</v>
      </c>
      <c r="BE138" s="191">
        <f t="shared" si="484"/>
        <v>2.8250000000000002</v>
      </c>
      <c r="BF138" s="191">
        <f t="shared" si="484"/>
        <v>2.1860465116279069</v>
      </c>
      <c r="BG138" s="191">
        <f t="shared" si="485"/>
        <v>2.0416666666666665</v>
      </c>
      <c r="BH138" s="191">
        <f t="shared" si="485"/>
        <v>2.1304347826086958</v>
      </c>
      <c r="BI138" s="191">
        <f t="shared" si="485"/>
        <v>3.6470588235294117</v>
      </c>
      <c r="BJ138" s="191">
        <f t="shared" si="485"/>
        <v>2.5128205128205128</v>
      </c>
      <c r="BK138" s="191">
        <f t="shared" si="485"/>
        <v>0.86585365853658536</v>
      </c>
      <c r="BL138" s="191">
        <f t="shared" si="485"/>
        <v>0.5092592592592593</v>
      </c>
      <c r="BM138" s="191">
        <f t="shared" si="485"/>
        <v>0.48412698412698413</v>
      </c>
      <c r="BN138" s="191">
        <f t="shared" si="485"/>
        <v>1.0275229357798166</v>
      </c>
      <c r="BO138" s="191">
        <f t="shared" si="485"/>
        <v>0.34027777777777779</v>
      </c>
      <c r="BP138" s="316">
        <f t="shared" si="485"/>
        <v>0.13636363636363635</v>
      </c>
      <c r="BQ138" s="316">
        <f t="shared" si="486"/>
        <v>0.30718954248366015</v>
      </c>
      <c r="BR138" s="390">
        <f t="shared" si="486"/>
        <v>0.38686131386861317</v>
      </c>
      <c r="BS138" s="390">
        <f t="shared" si="487"/>
        <v>0.27397260273972601</v>
      </c>
      <c r="BT138" s="390">
        <f t="shared" si="488"/>
        <v>0.14583333333333334</v>
      </c>
      <c r="BU138" s="390">
        <f t="shared" si="489"/>
        <v>0.39240506329113922</v>
      </c>
      <c r="BV138" s="390">
        <f t="shared" si="490"/>
        <v>0.70802919708029199</v>
      </c>
      <c r="BW138" s="390">
        <f t="shared" si="490"/>
        <v>0.24836601307189543</v>
      </c>
      <c r="BX138" s="390">
        <f t="shared" si="490"/>
        <v>0.14723926380368099</v>
      </c>
      <c r="BY138" s="390">
        <f t="shared" si="490"/>
        <v>-3.7433155080213901E-2</v>
      </c>
      <c r="BZ138" s="390">
        <f t="shared" si="490"/>
        <v>-0.38009049773755654</v>
      </c>
      <c r="CA138" s="390">
        <f t="shared" si="490"/>
        <v>-0.34196891191709844</v>
      </c>
      <c r="CB138" s="390">
        <f t="shared" si="490"/>
        <v>-0.42499999999999999</v>
      </c>
      <c r="CC138" s="103">
        <f>O138-C138</f>
        <v>-20</v>
      </c>
      <c r="CD138" s="61">
        <f>P138-D138</f>
        <v>-18</v>
      </c>
      <c r="CE138" s="62">
        <f>Q138-E138</f>
        <v>14</v>
      </c>
      <c r="CF138" s="62">
        <f>R138-F138</f>
        <v>43</v>
      </c>
      <c r="CG138" s="62">
        <f>S138-G138</f>
        <v>70</v>
      </c>
      <c r="CH138" s="62">
        <f>T138-H138</f>
        <v>63</v>
      </c>
      <c r="CI138" s="62">
        <f>U138-I138</f>
        <v>115</v>
      </c>
      <c r="CJ138" s="62">
        <f>V138-J138</f>
        <v>147</v>
      </c>
      <c r="CK138" s="62">
        <f>W138-K138</f>
        <v>113</v>
      </c>
      <c r="CL138" s="62">
        <f>X138-L138</f>
        <v>94</v>
      </c>
      <c r="CM138" s="62">
        <f>Y138-M138</f>
        <v>98</v>
      </c>
      <c r="CN138" s="62">
        <f>Z138-N138</f>
        <v>98</v>
      </c>
      <c r="CO138" s="62">
        <f>AA138-O138</f>
        <v>124</v>
      </c>
      <c r="CP138" s="62">
        <f>AB138-P138</f>
        <v>98</v>
      </c>
      <c r="CQ138" s="62">
        <f>AC138-Q138</f>
        <v>71</v>
      </c>
      <c r="CR138" s="62">
        <f>AD138-R138</f>
        <v>55</v>
      </c>
      <c r="CS138" s="62">
        <f>AE138-S138</f>
        <v>61</v>
      </c>
      <c r="CT138" s="62">
        <f>AF138-T138</f>
        <v>112</v>
      </c>
      <c r="CU138" s="62">
        <f>AG138-U138</f>
        <v>49</v>
      </c>
      <c r="CV138" s="210">
        <f>AH138-V138</f>
        <v>24</v>
      </c>
      <c r="CW138" s="210">
        <f>AI138-W138</f>
        <v>47</v>
      </c>
      <c r="CX138" s="210">
        <f>AJ138-X138</f>
        <v>53</v>
      </c>
      <c r="CY138" s="100">
        <f>AK138-Y138</f>
        <v>40</v>
      </c>
      <c r="CZ138" s="100">
        <f>AL138-Z138</f>
        <v>21</v>
      </c>
      <c r="DA138" s="100">
        <f>AM138-AA138</f>
        <v>62</v>
      </c>
      <c r="DB138" s="100">
        <f>AN138-AB138</f>
        <v>97</v>
      </c>
      <c r="DC138" s="100">
        <f>AO138-AC138</f>
        <v>38</v>
      </c>
      <c r="DD138" s="100">
        <f>AP138-AD138</f>
        <v>24</v>
      </c>
      <c r="DE138" s="100">
        <f>AQ138-AE138</f>
        <v>-7</v>
      </c>
      <c r="DF138" s="100">
        <f>AR138-AF138</f>
        <v>-84</v>
      </c>
      <c r="DG138" s="100">
        <f>AS138-AG138</f>
        <v>-66</v>
      </c>
      <c r="DH138" s="100">
        <f>AT138-AH138</f>
        <v>-85</v>
      </c>
      <c r="DI138" s="346"/>
      <c r="DJ138" s="60">
        <f>IF(ISERROR(GETPIVOTDATA("VALUE",'CSS WK pvt'!$J$2,"DT_FILE",DJ$8,"COMMODITY",DJ$6,"TRIM_CAT",TRIM(B138),"TRIM_LINE",A135))=TRUE,0,GETPIVOTDATA("VALUE",'CSS WK pvt'!$J$2,"DT_FILE",DJ$8,"COMMODITY",DJ$6,"TRIM_CAT",TRIM(B138),"TRIM_LINE",A135))</f>
        <v>115</v>
      </c>
    </row>
    <row r="139" spans="1:114" s="56" customFormat="1" x14ac:dyDescent="0.25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65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0">
        <v>44</v>
      </c>
      <c r="V139" s="210">
        <v>48</v>
      </c>
      <c r="W139" s="210">
        <v>43</v>
      </c>
      <c r="X139" s="300">
        <v>34</v>
      </c>
      <c r="Y139" s="210">
        <v>41</v>
      </c>
      <c r="Z139" s="210">
        <v>42</v>
      </c>
      <c r="AA139" s="210">
        <v>34</v>
      </c>
      <c r="AB139" s="210">
        <v>33</v>
      </c>
      <c r="AC139" s="210">
        <v>37</v>
      </c>
      <c r="AD139" s="210">
        <v>40</v>
      </c>
      <c r="AE139" s="210">
        <v>45</v>
      </c>
      <c r="AF139" s="210">
        <v>50</v>
      </c>
      <c r="AG139" s="210">
        <v>47</v>
      </c>
      <c r="AH139" s="210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62">
        <v>55</v>
      </c>
      <c r="AN139" s="210">
        <v>53</v>
      </c>
      <c r="AO139" s="210">
        <v>50</v>
      </c>
      <c r="AP139" s="210">
        <v>47</v>
      </c>
      <c r="AQ139" s="210">
        <v>44</v>
      </c>
      <c r="AR139" s="210">
        <v>42</v>
      </c>
      <c r="AS139" s="210">
        <v>33</v>
      </c>
      <c r="AT139" s="210">
        <v>34</v>
      </c>
      <c r="AU139" s="210"/>
      <c r="AV139" s="101"/>
      <c r="AW139" s="406">
        <f t="shared" si="484"/>
        <v>0.3</v>
      </c>
      <c r="AX139" s="190">
        <f t="shared" si="484"/>
        <v>9.0909090909090912E-2</v>
      </c>
      <c r="AY139" s="191">
        <f t="shared" si="484"/>
        <v>0.90909090909090906</v>
      </c>
      <c r="AZ139" s="191">
        <f t="shared" si="484"/>
        <v>0.53333333333333333</v>
      </c>
      <c r="BA139" s="191">
        <f t="shared" si="484"/>
        <v>0.83333333333333337</v>
      </c>
      <c r="BB139" s="191">
        <f t="shared" si="484"/>
        <v>0.85</v>
      </c>
      <c r="BC139" s="191">
        <f t="shared" si="484"/>
        <v>1.2</v>
      </c>
      <c r="BD139" s="191">
        <f t="shared" si="484"/>
        <v>2.2000000000000002</v>
      </c>
      <c r="BE139" s="191">
        <f t="shared" si="484"/>
        <v>2.0714285714285716</v>
      </c>
      <c r="BF139" s="191">
        <f t="shared" si="484"/>
        <v>1.125</v>
      </c>
      <c r="BG139" s="191">
        <f t="shared" si="485"/>
        <v>1.1578947368421053</v>
      </c>
      <c r="BH139" s="191">
        <f t="shared" si="485"/>
        <v>2</v>
      </c>
      <c r="BI139" s="191">
        <f t="shared" si="485"/>
        <v>1.6153846153846154</v>
      </c>
      <c r="BJ139" s="191">
        <f t="shared" si="485"/>
        <v>1.75</v>
      </c>
      <c r="BK139" s="190">
        <f t="shared" si="485"/>
        <v>0.76190476190476186</v>
      </c>
      <c r="BL139" s="190">
        <f t="shared" si="485"/>
        <v>0.73913043478260865</v>
      </c>
      <c r="BM139" s="190">
        <f t="shared" si="485"/>
        <v>0.36363636363636365</v>
      </c>
      <c r="BN139" s="190">
        <f t="shared" si="485"/>
        <v>0.35135135135135137</v>
      </c>
      <c r="BO139" s="190">
        <f t="shared" si="485"/>
        <v>6.8181818181818177E-2</v>
      </c>
      <c r="BP139" s="319">
        <f t="shared" si="485"/>
        <v>-8.3333333333333329E-2</v>
      </c>
      <c r="BQ139" s="319">
        <f t="shared" si="486"/>
        <v>2.3255813953488372E-2</v>
      </c>
      <c r="BR139" s="390">
        <f t="shared" si="486"/>
        <v>0.58823529411764708</v>
      </c>
      <c r="BS139" s="390">
        <f t="shared" si="487"/>
        <v>4.878048780487805E-2</v>
      </c>
      <c r="BT139" s="390">
        <f t="shared" si="488"/>
        <v>0.11904761904761904</v>
      </c>
      <c r="BU139" s="390">
        <f t="shared" si="489"/>
        <v>0.61764705882352944</v>
      </c>
      <c r="BV139" s="390">
        <f t="shared" si="490"/>
        <v>0.60606060606060608</v>
      </c>
      <c r="BW139" s="390">
        <f t="shared" si="490"/>
        <v>0.35135135135135137</v>
      </c>
      <c r="BX139" s="390">
        <f t="shared" si="490"/>
        <v>0.17499999999999999</v>
      </c>
      <c r="BY139" s="390">
        <f t="shared" si="490"/>
        <v>-2.2222222222222223E-2</v>
      </c>
      <c r="BZ139" s="390">
        <f t="shared" si="490"/>
        <v>-0.16</v>
      </c>
      <c r="CA139" s="390">
        <f t="shared" si="490"/>
        <v>-0.2978723404255319</v>
      </c>
      <c r="CB139" s="390">
        <f t="shared" si="490"/>
        <v>-0.22727272727272727</v>
      </c>
      <c r="CC139" s="103">
        <f>O139-C139</f>
        <v>3</v>
      </c>
      <c r="CD139" s="61">
        <f>P139-D139</f>
        <v>1</v>
      </c>
      <c r="CE139" s="62">
        <f>Q139-E139</f>
        <v>10</v>
      </c>
      <c r="CF139" s="62">
        <f>R139-F139</f>
        <v>8</v>
      </c>
      <c r="CG139" s="62">
        <f>S139-G139</f>
        <v>15</v>
      </c>
      <c r="CH139" s="62">
        <f>T139-H139</f>
        <v>17</v>
      </c>
      <c r="CI139" s="62">
        <f>U139-I139</f>
        <v>24</v>
      </c>
      <c r="CJ139" s="62">
        <f>V139-J139</f>
        <v>33</v>
      </c>
      <c r="CK139" s="62">
        <f>W139-K139</f>
        <v>29</v>
      </c>
      <c r="CL139" s="62">
        <f>X139-L139</f>
        <v>18</v>
      </c>
      <c r="CM139" s="62">
        <f>Y139-M139</f>
        <v>22</v>
      </c>
      <c r="CN139" s="62">
        <f>Z139-N139</f>
        <v>28</v>
      </c>
      <c r="CO139" s="62">
        <f>AA139-O139</f>
        <v>21</v>
      </c>
      <c r="CP139" s="62">
        <f>AB139-P139</f>
        <v>21</v>
      </c>
      <c r="CQ139" s="62">
        <f>AC139-Q139</f>
        <v>16</v>
      </c>
      <c r="CR139" s="62">
        <f>AD139-R139</f>
        <v>17</v>
      </c>
      <c r="CS139" s="62">
        <f>AE139-S139</f>
        <v>12</v>
      </c>
      <c r="CT139" s="62">
        <f>AF139-T139</f>
        <v>13</v>
      </c>
      <c r="CU139" s="62">
        <f>AG139-U139</f>
        <v>3</v>
      </c>
      <c r="CV139" s="210">
        <f>AH139-V139</f>
        <v>-4</v>
      </c>
      <c r="CW139" s="210">
        <f>AI139-W139</f>
        <v>1</v>
      </c>
      <c r="CX139" s="210">
        <f>AJ139-X139</f>
        <v>20</v>
      </c>
      <c r="CY139" s="100">
        <f>AK139-Y139</f>
        <v>2</v>
      </c>
      <c r="CZ139" s="100">
        <f>AL139-Z139</f>
        <v>5</v>
      </c>
      <c r="DA139" s="100">
        <f>AM139-AA139</f>
        <v>21</v>
      </c>
      <c r="DB139" s="100">
        <f>AN139-AB139</f>
        <v>20</v>
      </c>
      <c r="DC139" s="100">
        <f>AO139-AC139</f>
        <v>13</v>
      </c>
      <c r="DD139" s="100">
        <f>AP139-AD139</f>
        <v>7</v>
      </c>
      <c r="DE139" s="100">
        <f>AQ139-AE139</f>
        <v>-1</v>
      </c>
      <c r="DF139" s="100">
        <f>AR139-AF139</f>
        <v>-8</v>
      </c>
      <c r="DG139" s="100">
        <f>AS139-AG139</f>
        <v>-14</v>
      </c>
      <c r="DH139" s="100">
        <f>AT139-AH139</f>
        <v>-10</v>
      </c>
      <c r="DI139" s="346"/>
      <c r="DJ139" s="60">
        <f>IF(ISERROR(GETPIVOTDATA("VALUE",'CSS WK pvt'!$J$2,"DT_FILE",DJ$8,"COMMODITY",DJ$6,"TRIM_CAT",TRIM(B139),"TRIM_LINE",A135))=TRUE,0,GETPIVOTDATA("VALUE",'CSS WK pvt'!$J$2,"DT_FILE",DJ$8,"COMMODITY",DJ$6,"TRIM_CAT",TRIM(B139),"TRIM_LINE",A135))</f>
        <v>34</v>
      </c>
    </row>
    <row r="140" spans="1:114" s="56" customFormat="1" x14ac:dyDescent="0.25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65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0">
        <v>8</v>
      </c>
      <c r="V140" s="210">
        <v>9</v>
      </c>
      <c r="W140" s="210">
        <v>7</v>
      </c>
      <c r="X140" s="300">
        <v>7</v>
      </c>
      <c r="Y140" s="210">
        <v>4</v>
      </c>
      <c r="Z140" s="210">
        <v>5</v>
      </c>
      <c r="AA140" s="210">
        <v>3</v>
      </c>
      <c r="AB140" s="210">
        <v>1</v>
      </c>
      <c r="AC140" s="210">
        <v>5</v>
      </c>
      <c r="AD140" s="210">
        <v>6</v>
      </c>
      <c r="AE140" s="210">
        <v>5</v>
      </c>
      <c r="AF140" s="210">
        <v>4</v>
      </c>
      <c r="AG140" s="210">
        <v>3</v>
      </c>
      <c r="AH140" s="210">
        <v>3</v>
      </c>
      <c r="AI140" s="100">
        <v>4</v>
      </c>
      <c r="AJ140" s="101">
        <v>4</v>
      </c>
      <c r="AK140" s="103">
        <v>3</v>
      </c>
      <c r="AL140" s="62">
        <v>2</v>
      </c>
      <c r="AM140" s="62">
        <v>5</v>
      </c>
      <c r="AN140" s="210">
        <v>7</v>
      </c>
      <c r="AO140" s="210">
        <v>5</v>
      </c>
      <c r="AP140" s="210">
        <v>5</v>
      </c>
      <c r="AQ140" s="210">
        <v>4</v>
      </c>
      <c r="AR140" s="210">
        <v>3</v>
      </c>
      <c r="AS140" s="210">
        <v>3</v>
      </c>
      <c r="AT140" s="210">
        <v>2</v>
      </c>
      <c r="AU140" s="210"/>
      <c r="AV140" s="101"/>
      <c r="AW140" s="406">
        <f t="shared" si="484"/>
        <v>1</v>
      </c>
      <c r="AX140" s="190">
        <f t="shared" si="484"/>
        <v>3</v>
      </c>
      <c r="AY140" s="191">
        <f t="shared" si="484"/>
        <v>0</v>
      </c>
      <c r="AZ140" s="191">
        <f t="shared" si="484"/>
        <v>1</v>
      </c>
      <c r="BA140" s="191">
        <f t="shared" si="484"/>
        <v>6</v>
      </c>
      <c r="BB140" s="191">
        <f t="shared" si="484"/>
        <v>4</v>
      </c>
      <c r="BC140" s="191">
        <f t="shared" si="484"/>
        <v>0</v>
      </c>
      <c r="BD140" s="191">
        <f t="shared" si="484"/>
        <v>0</v>
      </c>
      <c r="BE140" s="191">
        <f t="shared" si="484"/>
        <v>0</v>
      </c>
      <c r="BF140" s="191">
        <f t="shared" si="484"/>
        <v>6</v>
      </c>
      <c r="BG140" s="191">
        <f t="shared" si="485"/>
        <v>3</v>
      </c>
      <c r="BH140" s="191">
        <f t="shared" si="485"/>
        <v>4</v>
      </c>
      <c r="BI140" s="191">
        <f t="shared" si="485"/>
        <v>0.5</v>
      </c>
      <c r="BJ140" s="191">
        <f t="shared" si="485"/>
        <v>-0.75</v>
      </c>
      <c r="BK140" s="191">
        <f t="shared" si="485"/>
        <v>1.5</v>
      </c>
      <c r="BL140" s="191">
        <f t="shared" si="485"/>
        <v>2</v>
      </c>
      <c r="BM140" s="191">
        <f t="shared" si="485"/>
        <v>-0.2857142857142857</v>
      </c>
      <c r="BN140" s="191">
        <f t="shared" si="485"/>
        <v>-0.2</v>
      </c>
      <c r="BO140" s="191">
        <f t="shared" si="485"/>
        <v>-0.625</v>
      </c>
      <c r="BP140" s="316">
        <f t="shared" si="485"/>
        <v>-0.66666666666666663</v>
      </c>
      <c r="BQ140" s="316">
        <f t="shared" si="486"/>
        <v>-0.42857142857142855</v>
      </c>
      <c r="BR140" s="390">
        <f t="shared" si="486"/>
        <v>-0.42857142857142855</v>
      </c>
      <c r="BS140" s="390">
        <f t="shared" si="487"/>
        <v>-0.25</v>
      </c>
      <c r="BT140" s="390">
        <f t="shared" si="488"/>
        <v>-0.6</v>
      </c>
      <c r="BU140" s="390">
        <f t="shared" si="489"/>
        <v>0.66666666666666663</v>
      </c>
      <c r="BV140" s="390">
        <f t="shared" si="490"/>
        <v>6</v>
      </c>
      <c r="BW140" s="390">
        <f t="shared" si="490"/>
        <v>0</v>
      </c>
      <c r="BX140" s="390">
        <f t="shared" si="490"/>
        <v>-0.16666666666666666</v>
      </c>
      <c r="BY140" s="390">
        <f t="shared" si="490"/>
        <v>-0.2</v>
      </c>
      <c r="BZ140" s="390">
        <f t="shared" si="490"/>
        <v>-0.25</v>
      </c>
      <c r="CA140" s="390">
        <f t="shared" si="490"/>
        <v>0</v>
      </c>
      <c r="CB140" s="390">
        <f t="shared" si="490"/>
        <v>-0.33333333333333331</v>
      </c>
      <c r="CC140" s="103">
        <f>O140-C140</f>
        <v>1</v>
      </c>
      <c r="CD140" s="61">
        <f>P140-D140</f>
        <v>3</v>
      </c>
      <c r="CE140" s="62">
        <f>Q140-E140</f>
        <v>2</v>
      </c>
      <c r="CF140" s="62">
        <f>R140-F140</f>
        <v>1</v>
      </c>
      <c r="CG140" s="62">
        <f>S140-G140</f>
        <v>6</v>
      </c>
      <c r="CH140" s="62">
        <f>T140-H140</f>
        <v>4</v>
      </c>
      <c r="CI140" s="62">
        <f>U140-I140</f>
        <v>8</v>
      </c>
      <c r="CJ140" s="62">
        <f>V140-J140</f>
        <v>9</v>
      </c>
      <c r="CK140" s="62">
        <f>W140-K140</f>
        <v>7</v>
      </c>
      <c r="CL140" s="62">
        <f>X140-L140</f>
        <v>6</v>
      </c>
      <c r="CM140" s="62">
        <f>Y140-M140</f>
        <v>3</v>
      </c>
      <c r="CN140" s="62">
        <f>Z140-N140</f>
        <v>4</v>
      </c>
      <c r="CO140" s="62">
        <f>AA140-O140</f>
        <v>1</v>
      </c>
      <c r="CP140" s="62">
        <f>AB140-P140</f>
        <v>-3</v>
      </c>
      <c r="CQ140" s="62">
        <f>AC140-Q140</f>
        <v>3</v>
      </c>
      <c r="CR140" s="62">
        <f>AD140-R140</f>
        <v>4</v>
      </c>
      <c r="CS140" s="62">
        <f>AE140-S140</f>
        <v>-2</v>
      </c>
      <c r="CT140" s="62">
        <f>AF140-T140</f>
        <v>-1</v>
      </c>
      <c r="CU140" s="62">
        <f>AG140-U140</f>
        <v>-5</v>
      </c>
      <c r="CV140" s="210">
        <f>AH140-V140</f>
        <v>-6</v>
      </c>
      <c r="CW140" s="210">
        <f>AI140-W140</f>
        <v>-3</v>
      </c>
      <c r="CX140" s="210">
        <f>AJ140-X140</f>
        <v>-3</v>
      </c>
      <c r="CY140" s="100">
        <f>AK140-Y140</f>
        <v>-1</v>
      </c>
      <c r="CZ140" s="100">
        <f>AL140-Z140</f>
        <v>-3</v>
      </c>
      <c r="DA140" s="100">
        <f>AM140-AA140</f>
        <v>2</v>
      </c>
      <c r="DB140" s="100">
        <f>AN140-AB140</f>
        <v>6</v>
      </c>
      <c r="DC140" s="100">
        <f>AO140-AC140</f>
        <v>0</v>
      </c>
      <c r="DD140" s="100">
        <f>AP140-AD140</f>
        <v>-1</v>
      </c>
      <c r="DE140" s="100">
        <f>AQ140-AE140</f>
        <v>-1</v>
      </c>
      <c r="DF140" s="100">
        <f>AR140-AF140</f>
        <v>-1</v>
      </c>
      <c r="DG140" s="100">
        <f>AS140-AG140</f>
        <v>0</v>
      </c>
      <c r="DH140" s="100">
        <f>AT140-AH140</f>
        <v>-1</v>
      </c>
      <c r="DI140" s="346"/>
      <c r="DJ140" s="60">
        <f>IF(ISERROR(GETPIVOTDATA("VALUE",'CSS WK pvt'!$J$2,"DT_FILE",DJ$8,"COMMODITY",DJ$6,"TRIM_CAT",TRIM(B140),"TRIM_LINE",A135))=TRUE,0,GETPIVOTDATA("VALUE",'CSS WK pvt'!$J$2,"DT_FILE",DJ$8,"COMMODITY",DJ$6,"TRIM_CAT",TRIM(B140),"TRIM_LINE",A135))</f>
        <v>2</v>
      </c>
    </row>
    <row r="141" spans="1:114" s="69" customFormat="1" ht="15.75" thickBot="1" x14ac:dyDescent="0.3">
      <c r="A141" s="140"/>
      <c r="B141" s="104" t="s">
        <v>35</v>
      </c>
      <c r="C141" s="105">
        <f>SUM(C136:C140)</f>
        <v>6270</v>
      </c>
      <c r="D141" s="106">
        <f t="shared" ref="D141:DJ141" si="491">SUM(D136:D140)</f>
        <v>7160</v>
      </c>
      <c r="E141" s="106">
        <f t="shared" si="491"/>
        <v>8435</v>
      </c>
      <c r="F141" s="106">
        <f t="shared" si="491"/>
        <v>8648</v>
      </c>
      <c r="G141" s="106">
        <f t="shared" si="491"/>
        <v>8284</v>
      </c>
      <c r="H141" s="107">
        <f t="shared" si="491"/>
        <v>8005</v>
      </c>
      <c r="I141" s="106">
        <f t="shared" si="491"/>
        <v>7669</v>
      </c>
      <c r="J141" s="107">
        <f t="shared" si="491"/>
        <v>7268</v>
      </c>
      <c r="K141" s="106">
        <f t="shared" si="491"/>
        <v>6247</v>
      </c>
      <c r="L141" s="264">
        <f t="shared" si="491"/>
        <v>6010</v>
      </c>
      <c r="M141" s="107">
        <f t="shared" si="491"/>
        <v>5634</v>
      </c>
      <c r="N141" s="106">
        <f t="shared" si="491"/>
        <v>5797</v>
      </c>
      <c r="O141" s="107">
        <f t="shared" si="491"/>
        <v>5493</v>
      </c>
      <c r="P141" s="107">
        <f t="shared" si="491"/>
        <v>4005</v>
      </c>
      <c r="Q141" s="106">
        <f t="shared" si="491"/>
        <v>3640</v>
      </c>
      <c r="R141" s="107">
        <f t="shared" si="491"/>
        <v>4007</v>
      </c>
      <c r="S141" s="106">
        <f t="shared" si="491"/>
        <v>4301</v>
      </c>
      <c r="T141" s="107">
        <f t="shared" si="491"/>
        <v>3779</v>
      </c>
      <c r="U141" s="212">
        <f t="shared" si="491"/>
        <v>3712</v>
      </c>
      <c r="V141" s="212">
        <f t="shared" si="491"/>
        <v>4214</v>
      </c>
      <c r="W141" s="212">
        <v>4458</v>
      </c>
      <c r="X141" s="302">
        <v>4108</v>
      </c>
      <c r="Y141" s="212">
        <v>4102</v>
      </c>
      <c r="Z141" s="212">
        <v>4247</v>
      </c>
      <c r="AA141" s="212">
        <v>4387</v>
      </c>
      <c r="AB141" s="212">
        <v>4640</v>
      </c>
      <c r="AC141" s="212">
        <v>6253</v>
      </c>
      <c r="AD141" s="212">
        <v>10579</v>
      </c>
      <c r="AE141" s="212">
        <v>13101</v>
      </c>
      <c r="AF141" s="212">
        <v>12715</v>
      </c>
      <c r="AG141" s="212">
        <v>12633</v>
      </c>
      <c r="AH141" s="212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106">
        <v>9581</v>
      </c>
      <c r="AN141" s="212">
        <v>11155</v>
      </c>
      <c r="AO141" s="212">
        <v>12002</v>
      </c>
      <c r="AP141" s="212">
        <v>12075</v>
      </c>
      <c r="AQ141" s="212">
        <v>12604</v>
      </c>
      <c r="AR141" s="212">
        <v>12603</v>
      </c>
      <c r="AS141" s="212">
        <v>11838</v>
      </c>
      <c r="AT141" s="212">
        <v>11371</v>
      </c>
      <c r="AU141" s="212"/>
      <c r="AV141" s="108"/>
      <c r="AW141" s="411">
        <f t="shared" si="484"/>
        <v>-0.12392344497607656</v>
      </c>
      <c r="AX141" s="198">
        <f t="shared" si="484"/>
        <v>-0.44064245810055863</v>
      </c>
      <c r="AY141" s="198">
        <f t="shared" si="484"/>
        <v>-0.56846473029045641</v>
      </c>
      <c r="AZ141" s="198">
        <f t="shared" si="484"/>
        <v>-0.53665587419056426</v>
      </c>
      <c r="BA141" s="198">
        <f t="shared" si="484"/>
        <v>-0.48080637373249641</v>
      </c>
      <c r="BB141" s="198">
        <f t="shared" si="484"/>
        <v>-0.52792004996876951</v>
      </c>
      <c r="BC141" s="198">
        <f t="shared" si="484"/>
        <v>-0.51597339940018261</v>
      </c>
      <c r="BD141" s="198">
        <f t="shared" si="484"/>
        <v>-0.42019812878370943</v>
      </c>
      <c r="BE141" s="198">
        <f t="shared" si="484"/>
        <v>-0.28637746118136703</v>
      </c>
      <c r="BF141" s="198">
        <f t="shared" si="484"/>
        <v>-0.31647254575707157</v>
      </c>
      <c r="BG141" s="198">
        <f t="shared" si="485"/>
        <v>-0.2719204827831026</v>
      </c>
      <c r="BH141" s="198">
        <f t="shared" si="485"/>
        <v>-0.26737967914438504</v>
      </c>
      <c r="BI141" s="198">
        <f t="shared" si="485"/>
        <v>-0.20134716912434006</v>
      </c>
      <c r="BJ141" s="198">
        <f t="shared" si="485"/>
        <v>0.15855181023720349</v>
      </c>
      <c r="BK141" s="198">
        <f t="shared" si="485"/>
        <v>0.71785714285714286</v>
      </c>
      <c r="BL141" s="198">
        <f t="shared" si="485"/>
        <v>1.6401297728974296</v>
      </c>
      <c r="BM141" s="198">
        <f t="shared" si="485"/>
        <v>2.0460358056265986</v>
      </c>
      <c r="BN141" s="198">
        <f t="shared" si="485"/>
        <v>2.3646467319396667</v>
      </c>
      <c r="BO141" s="198">
        <f t="shared" si="485"/>
        <v>2.4032866379310347</v>
      </c>
      <c r="BP141" s="318">
        <f t="shared" si="485"/>
        <v>1.8058851447555766</v>
      </c>
      <c r="BQ141" s="318">
        <f t="shared" si="486"/>
        <v>1.3640646029609691</v>
      </c>
      <c r="BR141" s="198">
        <f t="shared" si="486"/>
        <v>1.302093476144109</v>
      </c>
      <c r="BS141" s="198">
        <f t="shared" si="487"/>
        <v>1.083373963920039</v>
      </c>
      <c r="BT141" s="198">
        <f t="shared" si="488"/>
        <v>1.0393218742641865</v>
      </c>
      <c r="BU141" s="198">
        <f t="shared" si="489"/>
        <v>1.1839525871894232</v>
      </c>
      <c r="BV141" s="198">
        <f t="shared" si="490"/>
        <v>1.4040948275862069</v>
      </c>
      <c r="BW141" s="198">
        <f t="shared" si="490"/>
        <v>0.91939868862945784</v>
      </c>
      <c r="BX141" s="198">
        <f t="shared" si="490"/>
        <v>0.14141223177994139</v>
      </c>
      <c r="BY141" s="198">
        <f t="shared" si="490"/>
        <v>-3.7936035417143729E-2</v>
      </c>
      <c r="BZ141" s="198">
        <f t="shared" si="490"/>
        <v>-8.8084939048368067E-3</v>
      </c>
      <c r="CA141" s="198">
        <f t="shared" si="490"/>
        <v>-6.2930420327713135E-2</v>
      </c>
      <c r="CB141" s="198">
        <f t="shared" si="490"/>
        <v>-3.8311907983761842E-2</v>
      </c>
      <c r="CC141" s="105">
        <f t="shared" si="470"/>
        <v>-777</v>
      </c>
      <c r="CD141" s="107">
        <f t="shared" si="470"/>
        <v>-3155</v>
      </c>
      <c r="CE141" s="106">
        <f t="shared" si="470"/>
        <v>-4795</v>
      </c>
      <c r="CF141" s="106">
        <f t="shared" si="470"/>
        <v>-4641</v>
      </c>
      <c r="CG141" s="106">
        <f t="shared" ref="CG141:CH141" si="492">SUM(CG136:CG140)</f>
        <v>-3983</v>
      </c>
      <c r="CH141" s="106">
        <f t="shared" si="492"/>
        <v>-4226</v>
      </c>
      <c r="CI141" s="106">
        <f t="shared" ref="CI141:CJ141" si="493">SUM(CI136:CI140)</f>
        <v>-3957</v>
      </c>
      <c r="CJ141" s="106">
        <f t="shared" si="493"/>
        <v>-3054</v>
      </c>
      <c r="CK141" s="106">
        <f t="shared" ref="CK141:CL141" si="494">SUM(CK136:CK140)</f>
        <v>-1789</v>
      </c>
      <c r="CL141" s="106">
        <f t="shared" si="494"/>
        <v>-1902</v>
      </c>
      <c r="CM141" s="106">
        <f t="shared" ref="CM141:CN141" si="495">SUM(CM136:CM140)</f>
        <v>-1532</v>
      </c>
      <c r="CN141" s="106">
        <f t="shared" si="495"/>
        <v>-1550</v>
      </c>
      <c r="CO141" s="106">
        <f t="shared" ref="CO141:CP141" si="496">SUM(CO136:CO140)</f>
        <v>-1106</v>
      </c>
      <c r="CP141" s="106">
        <f t="shared" si="496"/>
        <v>635</v>
      </c>
      <c r="CQ141" s="106">
        <f t="shared" ref="CQ141:CR141" si="497">SUM(CQ136:CQ140)</f>
        <v>2613</v>
      </c>
      <c r="CR141" s="106">
        <f t="shared" si="497"/>
        <v>6572</v>
      </c>
      <c r="CS141" s="106">
        <f t="shared" ref="CS141:CT141" si="498">SUM(CS136:CS140)</f>
        <v>8800</v>
      </c>
      <c r="CT141" s="106">
        <f t="shared" si="498"/>
        <v>8936</v>
      </c>
      <c r="CU141" s="106">
        <f t="shared" ref="CU141:CW141" si="499">SUM(CU136:CU140)</f>
        <v>8921</v>
      </c>
      <c r="CV141" s="212">
        <f t="shared" si="499"/>
        <v>7610</v>
      </c>
      <c r="CW141" s="212">
        <f t="shared" si="499"/>
        <v>6081</v>
      </c>
      <c r="CX141" s="212">
        <f t="shared" ref="CX141:CY141" si="500">SUM(CX136:CX140)</f>
        <v>5349</v>
      </c>
      <c r="CY141" s="107">
        <f t="shared" si="500"/>
        <v>4444</v>
      </c>
      <c r="CZ141" s="107">
        <f t="shared" ref="CZ141:DA141" si="501">SUM(CZ136:CZ140)</f>
        <v>4414</v>
      </c>
      <c r="DA141" s="107">
        <f t="shared" si="501"/>
        <v>5194</v>
      </c>
      <c r="DB141" s="107">
        <f t="shared" ref="DB141" si="502">SUM(DB136:DB140)</f>
        <v>6515</v>
      </c>
      <c r="DC141" s="107">
        <f t="shared" ref="DC141" si="503">SUM(DC136:DC140)</f>
        <v>5749</v>
      </c>
      <c r="DD141" s="107">
        <f t="shared" ref="DD141:DE141" si="504">SUM(DD136:DD140)</f>
        <v>1496</v>
      </c>
      <c r="DE141" s="107">
        <f t="shared" si="504"/>
        <v>-497</v>
      </c>
      <c r="DF141" s="107">
        <f t="shared" ref="DF141:DG141" si="505">SUM(DF136:DF140)</f>
        <v>-112</v>
      </c>
      <c r="DG141" s="107">
        <f t="shared" si="505"/>
        <v>-795</v>
      </c>
      <c r="DH141" s="107">
        <f t="shared" ref="DH141" si="506">SUM(DH136:DH140)</f>
        <v>-453</v>
      </c>
      <c r="DI141" s="347"/>
      <c r="DJ141" s="107">
        <f t="shared" si="491"/>
        <v>11371</v>
      </c>
    </row>
    <row r="142" spans="1:114" ht="15.75" thickTop="1" x14ac:dyDescent="0.2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280"/>
      <c r="AO142" s="280"/>
      <c r="AP142" s="280"/>
      <c r="AQ142" s="280"/>
      <c r="AR142" s="280"/>
      <c r="AS142" s="280"/>
      <c r="AT142" s="280"/>
      <c r="AU142" s="280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189"/>
      <c r="BS142" s="189"/>
      <c r="BT142" s="189"/>
      <c r="BU142" s="189"/>
      <c r="BV142" s="189"/>
      <c r="BW142" s="489"/>
      <c r="BX142" s="489"/>
      <c r="BY142" s="489"/>
      <c r="BZ142" s="489"/>
      <c r="CA142" s="489"/>
      <c r="CB142" s="489"/>
      <c r="CC142" s="86"/>
      <c r="CD142" s="89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325"/>
      <c r="CW142" s="325"/>
      <c r="CX142" s="325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348"/>
      <c r="DJ142" s="88"/>
    </row>
    <row r="143" spans="1:114" x14ac:dyDescent="0.25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58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25">
        <v>6463279</v>
      </c>
      <c r="V143" s="225">
        <v>8293017</v>
      </c>
      <c r="W143" s="225">
        <v>12905975</v>
      </c>
      <c r="X143" s="258">
        <v>19166959</v>
      </c>
      <c r="Y143" s="292">
        <v>32166850</v>
      </c>
      <c r="Z143" s="225">
        <v>34376874</v>
      </c>
      <c r="AA143" s="225">
        <v>26347623</v>
      </c>
      <c r="AB143" s="225">
        <v>17255400</v>
      </c>
      <c r="AC143" s="225">
        <v>12181280</v>
      </c>
      <c r="AD143" s="225">
        <v>7773142</v>
      </c>
      <c r="AE143" s="225">
        <v>7244854</v>
      </c>
      <c r="AF143" s="225">
        <v>6394658</v>
      </c>
      <c r="AG143" s="225">
        <v>6507751</v>
      </c>
      <c r="AH143" s="225">
        <v>8363334</v>
      </c>
      <c r="AI143" s="92">
        <v>11839966</v>
      </c>
      <c r="AJ143" s="367">
        <v>24151448</v>
      </c>
      <c r="AK143" s="91">
        <v>31799545</v>
      </c>
      <c r="AL143" s="92">
        <v>38069483</v>
      </c>
      <c r="AM143" s="92">
        <v>28229493</v>
      </c>
      <c r="AN143" s="292">
        <v>20777977</v>
      </c>
      <c r="AO143" s="292">
        <v>13317751</v>
      </c>
      <c r="AP143" s="292">
        <v>8017011</v>
      </c>
      <c r="AQ143" s="292">
        <v>7665217</v>
      </c>
      <c r="AR143" s="292">
        <v>7267883</v>
      </c>
      <c r="AS143" s="292">
        <v>8364288</v>
      </c>
      <c r="AT143" s="292">
        <v>9455754</v>
      </c>
      <c r="AU143" s="281"/>
      <c r="AV143" s="367"/>
      <c r="AW143" s="406">
        <f t="shared" ref="AW143:BF148" si="507">IF(ISERROR((O143-C143)/C143)=TRUE,0,(O143-C143)/C143)</f>
        <v>-0.16774358205030235</v>
      </c>
      <c r="AX143" s="190">
        <f t="shared" si="507"/>
        <v>0.1122968044850861</v>
      </c>
      <c r="AY143" s="191">
        <f t="shared" si="507"/>
        <v>0.3412111024633433</v>
      </c>
      <c r="AZ143" s="191">
        <f t="shared" si="507"/>
        <v>-6.5267223695918392E-2</v>
      </c>
      <c r="BA143" s="191">
        <f t="shared" si="507"/>
        <v>0.1706522945161508</v>
      </c>
      <c r="BB143" s="191">
        <f t="shared" si="507"/>
        <v>3.9489793966284971E-2</v>
      </c>
      <c r="BC143" s="191">
        <f t="shared" si="507"/>
        <v>-7.6759407592299114E-2</v>
      </c>
      <c r="BD143" s="191">
        <f t="shared" si="507"/>
        <v>5.0261407223466802E-2</v>
      </c>
      <c r="BE143" s="191">
        <f t="shared" si="507"/>
        <v>-0.1082647524654306</v>
      </c>
      <c r="BF143" s="191">
        <f t="shared" si="507"/>
        <v>-9.3119890384186818E-2</v>
      </c>
      <c r="BG143" s="191">
        <f t="shared" ref="BG143:BP148" si="508">IF(ISERROR((Y143-M143)/M143)=TRUE,0,(Y143-M143)/M143)</f>
        <v>0.23268680067281278</v>
      </c>
      <c r="BH143" s="191">
        <f t="shared" si="508"/>
        <v>0.32798265526301507</v>
      </c>
      <c r="BI143" s="191">
        <f t="shared" si="508"/>
        <v>0.29026233179808519</v>
      </c>
      <c r="BJ143" s="191">
        <f t="shared" si="508"/>
        <v>-5.1984232591471648E-2</v>
      </c>
      <c r="BK143" s="191">
        <f t="shared" si="508"/>
        <v>-0.20283186146490365</v>
      </c>
      <c r="BL143" s="191">
        <f t="shared" si="508"/>
        <v>-1.0218010366990654E-2</v>
      </c>
      <c r="BM143" s="191">
        <f t="shared" si="508"/>
        <v>3.5217242822992142E-2</v>
      </c>
      <c r="BN143" s="191">
        <f t="shared" si="508"/>
        <v>-5.5724535020981902E-2</v>
      </c>
      <c r="BO143" s="191">
        <f t="shared" si="508"/>
        <v>6.8807179761232653E-3</v>
      </c>
      <c r="BP143" s="314">
        <f t="shared" si="508"/>
        <v>8.4790613596957536E-3</v>
      </c>
      <c r="BQ143" s="314">
        <f t="shared" ref="BQ143:BR148" si="509">IF(ISERROR((AI143-W143)/W143)=TRUE,0,(AI143-W143)/W143)</f>
        <v>-8.2598098942544051E-2</v>
      </c>
      <c r="BR143" s="168">
        <f t="shared" si="509"/>
        <v>0.26005632922781335</v>
      </c>
      <c r="BS143" s="168">
        <f t="shared" ref="BS143:BS148" si="510">IF(ISERROR((AK143-Y143)/Y143)=TRUE,0,(AK143-Y143)/Y143)</f>
        <v>-1.1418743209235594E-2</v>
      </c>
      <c r="BT143" s="168">
        <f t="shared" ref="BT143:BT148" si="511">IF(ISERROR((AL143-Z143)/Z143)=TRUE,0,(AL143-Z143)/Z143)</f>
        <v>0.10741549682498763</v>
      </c>
      <c r="BU143" s="168">
        <f t="shared" ref="BU143:BU148" si="512">IF(ISERROR((AM143-AA143)/AA143)=TRUE,0,(AM143-AA143)/AA143)</f>
        <v>7.1424659446508706E-2</v>
      </c>
      <c r="BV143" s="168">
        <f t="shared" ref="BV143:CB148" si="513">IF(ISERROR((AN143-AB143)/AB143)=TRUE,0,(AN143-AB143)/AB143)</f>
        <v>0.20414345654114074</v>
      </c>
      <c r="BW143" s="490">
        <f t="shared" si="513"/>
        <v>9.3296517278972327E-2</v>
      </c>
      <c r="BX143" s="490">
        <f t="shared" si="513"/>
        <v>3.1373285088578083E-2</v>
      </c>
      <c r="BY143" s="490">
        <f t="shared" si="513"/>
        <v>5.802228726762472E-2</v>
      </c>
      <c r="BZ143" s="490">
        <f t="shared" si="513"/>
        <v>0.13655538732485772</v>
      </c>
      <c r="CA143" s="490">
        <f t="shared" si="513"/>
        <v>0.28528089043357679</v>
      </c>
      <c r="CB143" s="490">
        <f t="shared" si="513"/>
        <v>0.13062015698524057</v>
      </c>
      <c r="CC143" s="91">
        <f>O143-C143</f>
        <v>-4115780.2800000012</v>
      </c>
      <c r="CD143" s="61">
        <f>P143-D143</f>
        <v>1837621.9900000002</v>
      </c>
      <c r="CE143" s="62">
        <f>Q143-E143</f>
        <v>3887487.5199999996</v>
      </c>
      <c r="CF143" s="62">
        <f>R143-F143</f>
        <v>-548358.6799999997</v>
      </c>
      <c r="CG143" s="62">
        <f>S143-G143</f>
        <v>1020193.0300000003</v>
      </c>
      <c r="CH143" s="62">
        <f>T143-H143</f>
        <v>257266.50999999978</v>
      </c>
      <c r="CI143" s="62">
        <f>U143-I143</f>
        <v>-537365.30999999959</v>
      </c>
      <c r="CJ143" s="62">
        <f>V143-J143</f>
        <v>396871.38999999966</v>
      </c>
      <c r="CK143" s="62">
        <f>W143-K143</f>
        <v>-1566902.5</v>
      </c>
      <c r="CL143" s="62">
        <f>X143-L143</f>
        <v>-1968093.8000000007</v>
      </c>
      <c r="CM143" s="62">
        <f>Y143-M143</f>
        <v>6071940.9100000001</v>
      </c>
      <c r="CN143" s="62">
        <f>Z143-N143</f>
        <v>8490335.6000000015</v>
      </c>
      <c r="CO143" s="62">
        <f>AA143-O143</f>
        <v>5927261.6900000013</v>
      </c>
      <c r="CP143" s="62">
        <f>AB143-P143</f>
        <v>-946196</v>
      </c>
      <c r="CQ143" s="62">
        <f>AC143-Q143</f>
        <v>-3099411</v>
      </c>
      <c r="CR143" s="62">
        <f>AD143-R143</f>
        <v>-80246</v>
      </c>
      <c r="CS143" s="62">
        <f>AE143-S143</f>
        <v>246464</v>
      </c>
      <c r="CT143" s="62">
        <f>AF143-T143</f>
        <v>-377368</v>
      </c>
      <c r="CU143" s="62">
        <f>AG143-U143</f>
        <v>44472</v>
      </c>
      <c r="CV143" s="333">
        <f>AH143-V143</f>
        <v>70317</v>
      </c>
      <c r="CW143" s="333">
        <f>AI143-W143</f>
        <v>-1066009</v>
      </c>
      <c r="CX143" s="331">
        <f>AJ143-X143</f>
        <v>4984489</v>
      </c>
      <c r="CY143" s="94">
        <f>AK143-Y143</f>
        <v>-367305</v>
      </c>
      <c r="CZ143" s="94">
        <f>AL143-Z143</f>
        <v>3692609</v>
      </c>
      <c r="DA143" s="94">
        <f>AM143-AA143</f>
        <v>1881870</v>
      </c>
      <c r="DB143" s="94">
        <f>AN143-AB143</f>
        <v>3522577</v>
      </c>
      <c r="DC143" s="94">
        <f>AO143-AC143</f>
        <v>1136471</v>
      </c>
      <c r="DD143" s="94">
        <f>AP143-AD143</f>
        <v>243869</v>
      </c>
      <c r="DE143" s="94">
        <f>AQ143-AE143</f>
        <v>420363</v>
      </c>
      <c r="DF143" s="94">
        <f>AR143-AF143</f>
        <v>873225</v>
      </c>
      <c r="DG143" s="94">
        <f>AS143-AG143</f>
        <v>1856537</v>
      </c>
      <c r="DH143" s="94">
        <f>AT143-AH143</f>
        <v>1092420</v>
      </c>
      <c r="DI143" s="348"/>
      <c r="DJ143" s="60">
        <f>IF(ISERROR(GETPIVOTDATA("VALUE",'CSS WK pvt'!$J$2,"DT_FILE",DJ$8,"COMMODITY",DJ$6,"TRIM_CAT",TRIM(B143),"TRIM_LINE",A142))=TRUE,0,GETPIVOTDATA("VALUE",'CSS WK pvt'!$J$2,"DT_FILE",DJ$8,"COMMODITY",DJ$6,"TRIM_CAT",TRIM(B143),"TRIM_LINE",A142))</f>
        <v>9455754</v>
      </c>
    </row>
    <row r="144" spans="1:114" x14ac:dyDescent="0.25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58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25">
        <v>385246</v>
      </c>
      <c r="V144" s="225">
        <v>387203</v>
      </c>
      <c r="W144" s="225">
        <v>704681</v>
      </c>
      <c r="X144" s="258">
        <v>1022111</v>
      </c>
      <c r="Y144" s="292">
        <v>1659981</v>
      </c>
      <c r="Z144" s="225">
        <v>1787099</v>
      </c>
      <c r="AA144" s="225">
        <v>1558605</v>
      </c>
      <c r="AB144" s="225">
        <v>1013834</v>
      </c>
      <c r="AC144" s="225">
        <v>680255</v>
      </c>
      <c r="AD144" s="225">
        <v>434334</v>
      </c>
      <c r="AE144" s="225">
        <v>515754</v>
      </c>
      <c r="AF144" s="225">
        <v>517530</v>
      </c>
      <c r="AG144" s="225">
        <v>433833</v>
      </c>
      <c r="AH144" s="225">
        <v>501145</v>
      </c>
      <c r="AI144" s="92">
        <v>806633</v>
      </c>
      <c r="AJ144" s="367">
        <v>1668017</v>
      </c>
      <c r="AK144" s="91">
        <v>2222575</v>
      </c>
      <c r="AL144" s="92">
        <v>2774281</v>
      </c>
      <c r="AM144" s="92">
        <v>2187425</v>
      </c>
      <c r="AN144" s="292">
        <v>1719842</v>
      </c>
      <c r="AO144" s="292">
        <v>1116425</v>
      </c>
      <c r="AP144" s="292">
        <v>587513</v>
      </c>
      <c r="AQ144" s="292">
        <v>572009</v>
      </c>
      <c r="AR144" s="292">
        <v>521908</v>
      </c>
      <c r="AS144" s="292">
        <v>583038</v>
      </c>
      <c r="AT144" s="292">
        <v>641451</v>
      </c>
      <c r="AU144" s="292"/>
      <c r="AV144" s="367"/>
      <c r="AW144" s="406">
        <f t="shared" si="507"/>
        <v>-0.68255913769221854</v>
      </c>
      <c r="AX144" s="190">
        <f t="shared" si="507"/>
        <v>-0.35866069358609604</v>
      </c>
      <c r="AY144" s="191">
        <f t="shared" si="507"/>
        <v>-0.17110545762785651</v>
      </c>
      <c r="AZ144" s="191">
        <f t="shared" si="507"/>
        <v>-0.26232045408441845</v>
      </c>
      <c r="BA144" s="191">
        <f t="shared" si="507"/>
        <v>-2.1348073366749171E-2</v>
      </c>
      <c r="BB144" s="191">
        <f t="shared" si="507"/>
        <v>-0.14385591659003447</v>
      </c>
      <c r="BC144" s="191">
        <f t="shared" si="507"/>
        <v>-0.13211277573221095</v>
      </c>
      <c r="BD144" s="191">
        <f t="shared" si="507"/>
        <v>-0.31484362099226432</v>
      </c>
      <c r="BE144" s="191">
        <f t="shared" si="507"/>
        <v>-0.23983223388305683</v>
      </c>
      <c r="BF144" s="191">
        <f t="shared" si="507"/>
        <v>-0.31243073046240738</v>
      </c>
      <c r="BG144" s="191">
        <f t="shared" si="508"/>
        <v>-0.15357348842709598</v>
      </c>
      <c r="BH144" s="191">
        <f t="shared" si="508"/>
        <v>0.3617450511615164</v>
      </c>
      <c r="BI144" s="191">
        <f t="shared" si="508"/>
        <v>0.40535335299318931</v>
      </c>
      <c r="BJ144" s="191">
        <f t="shared" si="508"/>
        <v>4.5161085768412211E-3</v>
      </c>
      <c r="BK144" s="191">
        <f t="shared" si="508"/>
        <v>-0.15132873309687569</v>
      </c>
      <c r="BL144" s="191">
        <f t="shared" si="508"/>
        <v>2.302630029348169E-2</v>
      </c>
      <c r="BM144" s="191">
        <f t="shared" si="508"/>
        <v>0.41172509689710296</v>
      </c>
      <c r="BN144" s="191">
        <f t="shared" si="508"/>
        <v>0.5131748222305389</v>
      </c>
      <c r="BO144" s="191">
        <f t="shared" si="508"/>
        <v>0.12611941460780904</v>
      </c>
      <c r="BP144" s="314">
        <f t="shared" si="508"/>
        <v>0.29426941423491038</v>
      </c>
      <c r="BQ144" s="314">
        <f t="shared" si="509"/>
        <v>0.14467823029143684</v>
      </c>
      <c r="BR144" s="168">
        <f t="shared" si="509"/>
        <v>0.6319333223103949</v>
      </c>
      <c r="BS144" s="168">
        <f t="shared" si="510"/>
        <v>0.3389159273509757</v>
      </c>
      <c r="BT144" s="168">
        <f t="shared" si="511"/>
        <v>0.55239357192858374</v>
      </c>
      <c r="BU144" s="168">
        <f t="shared" si="512"/>
        <v>0.40345052145989524</v>
      </c>
      <c r="BV144" s="168">
        <f t="shared" si="513"/>
        <v>0.69637435714327989</v>
      </c>
      <c r="BW144" s="490">
        <f t="shared" si="513"/>
        <v>0.64118602582854956</v>
      </c>
      <c r="BX144" s="490">
        <f t="shared" si="513"/>
        <v>0.35267559067445792</v>
      </c>
      <c r="BY144" s="490">
        <f t="shared" si="513"/>
        <v>0.10907331789961881</v>
      </c>
      <c r="BZ144" s="490">
        <f t="shared" si="513"/>
        <v>8.4594129808899972E-3</v>
      </c>
      <c r="CA144" s="490">
        <f t="shared" si="513"/>
        <v>0.34392266148494927</v>
      </c>
      <c r="CB144" s="490">
        <f t="shared" si="513"/>
        <v>0.27997086671522214</v>
      </c>
      <c r="CC144" s="91">
        <f>O144-C144</f>
        <v>-2384668.34</v>
      </c>
      <c r="CD144" s="61">
        <f>P144-D144</f>
        <v>-564424.52</v>
      </c>
      <c r="CE144" s="62">
        <f>Q144-E144</f>
        <v>-165461.44999999995</v>
      </c>
      <c r="CF144" s="62">
        <f>R144-F144</f>
        <v>-150973.75</v>
      </c>
      <c r="CG144" s="62">
        <f>S144-G144</f>
        <v>-7969.3499999999767</v>
      </c>
      <c r="CH144" s="62">
        <f>T144-H144</f>
        <v>-57468.159999999974</v>
      </c>
      <c r="CI144" s="62">
        <f>U144-I144</f>
        <v>-58643.469999999972</v>
      </c>
      <c r="CJ144" s="62">
        <f>V144-J144</f>
        <v>-177927.83999999997</v>
      </c>
      <c r="CK144" s="62">
        <f>W144-K144</f>
        <v>-222326.20999999996</v>
      </c>
      <c r="CL144" s="62">
        <f>X144-L144</f>
        <v>-464446.12999999989</v>
      </c>
      <c r="CM144" s="62">
        <f>Y144-M144</f>
        <v>-301182.76</v>
      </c>
      <c r="CN144" s="62">
        <f>Z144-N144</f>
        <v>474739.54000000004</v>
      </c>
      <c r="CO144" s="62">
        <f>AA144-O144</f>
        <v>449556.52</v>
      </c>
      <c r="CP144" s="62">
        <f>AB144-P144</f>
        <v>4558</v>
      </c>
      <c r="CQ144" s="62">
        <f>AC144-Q144</f>
        <v>-121298</v>
      </c>
      <c r="CR144" s="62">
        <f>AD144-R144</f>
        <v>9776</v>
      </c>
      <c r="CS144" s="62">
        <f>AE144-S144</f>
        <v>150418</v>
      </c>
      <c r="CT144" s="62">
        <f>AF144-T144</f>
        <v>175514</v>
      </c>
      <c r="CU144" s="62">
        <f>AG144-U144</f>
        <v>48587</v>
      </c>
      <c r="CV144" s="333">
        <f>AH144-V144</f>
        <v>113942</v>
      </c>
      <c r="CW144" s="333">
        <f>AI144-W144</f>
        <v>101952</v>
      </c>
      <c r="CX144" s="331">
        <f>AJ144-X144</f>
        <v>645906</v>
      </c>
      <c r="CY144" s="94">
        <f>AK144-Y144</f>
        <v>562594</v>
      </c>
      <c r="CZ144" s="94">
        <f>AL144-Z144</f>
        <v>987182</v>
      </c>
      <c r="DA144" s="94">
        <f>AM144-AA144</f>
        <v>628820</v>
      </c>
      <c r="DB144" s="94">
        <f>AN144-AB144</f>
        <v>706008</v>
      </c>
      <c r="DC144" s="94">
        <f>AO144-AC144</f>
        <v>436170</v>
      </c>
      <c r="DD144" s="94">
        <f>AP144-AD144</f>
        <v>153179</v>
      </c>
      <c r="DE144" s="94">
        <f>AQ144-AE144</f>
        <v>56255</v>
      </c>
      <c r="DF144" s="94">
        <f>AR144-AF144</f>
        <v>4378</v>
      </c>
      <c r="DG144" s="94">
        <f>AS144-AG144</f>
        <v>149205</v>
      </c>
      <c r="DH144" s="94">
        <f>AT144-AH144</f>
        <v>140306</v>
      </c>
      <c r="DI144" s="348"/>
      <c r="DJ144" s="60">
        <f>IF(ISERROR(GETPIVOTDATA("VALUE",'CSS WK pvt'!$J$2,"DT_FILE",DJ$8,"COMMODITY",DJ$6,"TRIM_CAT",TRIM(B144),"TRIM_LINE",A142))=TRUE,0,GETPIVOTDATA("VALUE",'CSS WK pvt'!$J$2,"DT_FILE",DJ$8,"COMMODITY",DJ$6,"TRIM_CAT",TRIM(B144),"TRIM_LINE",A142))</f>
        <v>641451</v>
      </c>
    </row>
    <row r="145" spans="1:114" x14ac:dyDescent="0.25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58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25">
        <v>654284</v>
      </c>
      <c r="V145" s="225">
        <v>850366</v>
      </c>
      <c r="W145" s="225">
        <v>1551386</v>
      </c>
      <c r="X145" s="258">
        <v>2671320</v>
      </c>
      <c r="Y145" s="292">
        <v>4715675</v>
      </c>
      <c r="Z145" s="225">
        <v>5395620</v>
      </c>
      <c r="AA145" s="225">
        <v>3982105</v>
      </c>
      <c r="AB145" s="225">
        <v>2208403</v>
      </c>
      <c r="AC145" s="225">
        <v>1364069</v>
      </c>
      <c r="AD145" s="225">
        <v>806148</v>
      </c>
      <c r="AE145" s="225">
        <v>787220</v>
      </c>
      <c r="AF145" s="225">
        <v>718873</v>
      </c>
      <c r="AG145" s="225">
        <v>684792</v>
      </c>
      <c r="AH145" s="225">
        <v>849359</v>
      </c>
      <c r="AI145" s="92">
        <v>1341972</v>
      </c>
      <c r="AJ145" s="367">
        <v>3276418</v>
      </c>
      <c r="AK145" s="91">
        <v>4833484</v>
      </c>
      <c r="AL145" s="92">
        <v>6057371</v>
      </c>
      <c r="AM145" s="92">
        <v>3736860</v>
      </c>
      <c r="AN145" s="292">
        <v>2682568</v>
      </c>
      <c r="AO145" s="292">
        <v>1490467</v>
      </c>
      <c r="AP145" s="292">
        <v>884766</v>
      </c>
      <c r="AQ145" s="292">
        <v>769118</v>
      </c>
      <c r="AR145" s="292">
        <v>757578</v>
      </c>
      <c r="AS145" s="292">
        <v>842504</v>
      </c>
      <c r="AT145" s="292">
        <v>955863</v>
      </c>
      <c r="AU145" s="292"/>
      <c r="AV145" s="367"/>
      <c r="AW145" s="406">
        <f t="shared" si="507"/>
        <v>-0.21319481359262882</v>
      </c>
      <c r="AX145" s="190">
        <f t="shared" si="507"/>
        <v>7.6389675148022043E-2</v>
      </c>
      <c r="AY145" s="191">
        <f t="shared" si="507"/>
        <v>0.21840886512840926</v>
      </c>
      <c r="AZ145" s="191">
        <f t="shared" si="507"/>
        <v>-6.7693056564144566E-2</v>
      </c>
      <c r="BA145" s="191">
        <f t="shared" si="507"/>
        <v>5.4925746775438961E-2</v>
      </c>
      <c r="BB145" s="191">
        <f t="shared" si="507"/>
        <v>3.372050671768359E-2</v>
      </c>
      <c r="BC145" s="191">
        <f t="shared" si="507"/>
        <v>-6.2362474137847082E-2</v>
      </c>
      <c r="BD145" s="191">
        <f t="shared" si="507"/>
        <v>5.4323865905917909E-2</v>
      </c>
      <c r="BE145" s="191">
        <f t="shared" si="507"/>
        <v>-0.14514707173696925</v>
      </c>
      <c r="BF145" s="191">
        <f t="shared" si="507"/>
        <v>-0.13748102717856267</v>
      </c>
      <c r="BG145" s="191">
        <f t="shared" si="508"/>
        <v>0.2650511252827169</v>
      </c>
      <c r="BH145" s="191">
        <f t="shared" si="508"/>
        <v>0.43980211947073788</v>
      </c>
      <c r="BI145" s="191">
        <f t="shared" si="508"/>
        <v>0.38162199956921039</v>
      </c>
      <c r="BJ145" s="191">
        <f t="shared" si="508"/>
        <v>-8.5998546473127963E-2</v>
      </c>
      <c r="BK145" s="191">
        <f t="shared" si="508"/>
        <v>-0.15524865026214454</v>
      </c>
      <c r="BL145" s="191">
        <f t="shared" si="508"/>
        <v>8.6217574572384093E-3</v>
      </c>
      <c r="BM145" s="191">
        <f t="shared" si="508"/>
        <v>0.15006238111795145</v>
      </c>
      <c r="BN145" s="191">
        <f t="shared" si="508"/>
        <v>1.4494737525437411E-2</v>
      </c>
      <c r="BO145" s="191">
        <f t="shared" si="508"/>
        <v>4.6628069767868388E-2</v>
      </c>
      <c r="BP145" s="314">
        <f t="shared" si="508"/>
        <v>-1.1841959814950268E-3</v>
      </c>
      <c r="BQ145" s="314">
        <f t="shared" si="509"/>
        <v>-0.13498510364280714</v>
      </c>
      <c r="BR145" s="168">
        <f t="shared" si="509"/>
        <v>0.22651647874459069</v>
      </c>
      <c r="BS145" s="168">
        <f t="shared" si="510"/>
        <v>2.4982425633657959E-2</v>
      </c>
      <c r="BT145" s="168">
        <f t="shared" si="511"/>
        <v>0.12264596098316782</v>
      </c>
      <c r="BU145" s="168">
        <f t="shared" si="512"/>
        <v>-6.1586773829419364E-2</v>
      </c>
      <c r="BV145" s="168">
        <f t="shared" si="513"/>
        <v>0.21470945293952237</v>
      </c>
      <c r="BW145" s="490">
        <f t="shared" si="513"/>
        <v>9.2662467954333694E-2</v>
      </c>
      <c r="BX145" s="490">
        <f t="shared" si="513"/>
        <v>9.7523035472394645E-2</v>
      </c>
      <c r="BY145" s="490">
        <f t="shared" si="513"/>
        <v>-2.2994842610706029E-2</v>
      </c>
      <c r="BZ145" s="490">
        <f t="shared" si="513"/>
        <v>5.3841220911064962E-2</v>
      </c>
      <c r="CA145" s="490">
        <f t="shared" si="513"/>
        <v>0.23030642881342073</v>
      </c>
      <c r="CB145" s="490">
        <f t="shared" si="513"/>
        <v>0.1253933848937846</v>
      </c>
      <c r="CC145" s="91">
        <f>O145-C145</f>
        <v>-780967.37000000011</v>
      </c>
      <c r="CD145" s="61">
        <f>P145-D145</f>
        <v>171473.33000000007</v>
      </c>
      <c r="CE145" s="62">
        <f>Q145-E145</f>
        <v>289457.39999999991</v>
      </c>
      <c r="CF145" s="62">
        <f>R145-F145</f>
        <v>-58032.550000000047</v>
      </c>
      <c r="CG145" s="62">
        <f>S145-G145</f>
        <v>35639.270000000019</v>
      </c>
      <c r="CH145" s="62">
        <f>T145-H145</f>
        <v>23114.969999999972</v>
      </c>
      <c r="CI145" s="62">
        <f>U145-I145</f>
        <v>-43516.569999999949</v>
      </c>
      <c r="CJ145" s="62">
        <f>V145-J145</f>
        <v>43814.969999999972</v>
      </c>
      <c r="CK145" s="62">
        <f>W145-K145</f>
        <v>-263412.71999999997</v>
      </c>
      <c r="CL145" s="62">
        <f>X145-L145</f>
        <v>-425794.48</v>
      </c>
      <c r="CM145" s="62">
        <f>Y145-M145</f>
        <v>988019.33000000007</v>
      </c>
      <c r="CN145" s="62">
        <f>Z145-N145</f>
        <v>1648146.7000000002</v>
      </c>
      <c r="CO145" s="62">
        <f>AA145-O145</f>
        <v>1099909.29</v>
      </c>
      <c r="CP145" s="62">
        <f>AB145-P145</f>
        <v>-207789</v>
      </c>
      <c r="CQ145" s="62">
        <f>AC145-Q145</f>
        <v>-250689</v>
      </c>
      <c r="CR145" s="62">
        <f>AD145-R145</f>
        <v>6891</v>
      </c>
      <c r="CS145" s="62">
        <f>AE145-S145</f>
        <v>102718</v>
      </c>
      <c r="CT145" s="62">
        <f>AF145-T145</f>
        <v>10271</v>
      </c>
      <c r="CU145" s="62">
        <f>AG145-U145</f>
        <v>30508</v>
      </c>
      <c r="CV145" s="333">
        <f>AH145-V145</f>
        <v>-1007</v>
      </c>
      <c r="CW145" s="333">
        <f>AI145-W145</f>
        <v>-209414</v>
      </c>
      <c r="CX145" s="331">
        <f>AJ145-X145</f>
        <v>605098</v>
      </c>
      <c r="CY145" s="94">
        <f>AK145-Y145</f>
        <v>117809</v>
      </c>
      <c r="CZ145" s="94">
        <f>AL145-Z145</f>
        <v>661751</v>
      </c>
      <c r="DA145" s="94">
        <f>AM145-AA145</f>
        <v>-245245</v>
      </c>
      <c r="DB145" s="94">
        <f>AN145-AB145</f>
        <v>474165</v>
      </c>
      <c r="DC145" s="94">
        <f>AO145-AC145</f>
        <v>126398</v>
      </c>
      <c r="DD145" s="94">
        <f>AP145-AD145</f>
        <v>78618</v>
      </c>
      <c r="DE145" s="94">
        <f>AQ145-AE145</f>
        <v>-18102</v>
      </c>
      <c r="DF145" s="94">
        <f>AR145-AF145</f>
        <v>38705</v>
      </c>
      <c r="DG145" s="94">
        <f>AS145-AG145</f>
        <v>157712</v>
      </c>
      <c r="DH145" s="94">
        <f>AT145-AH145</f>
        <v>106504</v>
      </c>
      <c r="DI145" s="348"/>
      <c r="DJ145" s="60">
        <f>IF(ISERROR(GETPIVOTDATA("VALUE",'CSS WK pvt'!$J$2,"DT_FILE",DJ$8,"COMMODITY",DJ$6,"TRIM_CAT",TRIM(B145),"TRIM_LINE",A142))=TRUE,0,GETPIVOTDATA("VALUE",'CSS WK pvt'!$J$2,"DT_FILE",DJ$8,"COMMODITY",DJ$6,"TRIM_CAT",TRIM(B145),"TRIM_LINE",A142))</f>
        <v>955863</v>
      </c>
    </row>
    <row r="146" spans="1:114" x14ac:dyDescent="0.25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58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25">
        <v>1276883</v>
      </c>
      <c r="V146" s="225">
        <v>1623689</v>
      </c>
      <c r="W146" s="225">
        <v>2496243</v>
      </c>
      <c r="X146" s="258">
        <v>3774346</v>
      </c>
      <c r="Y146" s="292">
        <v>5792821</v>
      </c>
      <c r="Z146" s="225">
        <v>6206563</v>
      </c>
      <c r="AA146" s="225">
        <v>4852968</v>
      </c>
      <c r="AB146" s="225">
        <v>3281277</v>
      </c>
      <c r="AC146" s="225">
        <v>2249318</v>
      </c>
      <c r="AD146" s="225">
        <v>1634178</v>
      </c>
      <c r="AE146" s="225">
        <v>1413376</v>
      </c>
      <c r="AF146" s="225">
        <v>1379301</v>
      </c>
      <c r="AG146" s="225">
        <v>1438886</v>
      </c>
      <c r="AH146" s="225">
        <v>1702101</v>
      </c>
      <c r="AI146" s="92">
        <v>2527588</v>
      </c>
      <c r="AJ146" s="367">
        <v>5278287</v>
      </c>
      <c r="AK146" s="91">
        <v>6131901</v>
      </c>
      <c r="AL146" s="92">
        <v>7527816</v>
      </c>
      <c r="AM146" s="92">
        <v>4739428</v>
      </c>
      <c r="AN146" s="292">
        <v>4018274</v>
      </c>
      <c r="AO146" s="292">
        <v>3031224</v>
      </c>
      <c r="AP146" s="292">
        <v>1974864</v>
      </c>
      <c r="AQ146" s="292">
        <v>1655834</v>
      </c>
      <c r="AR146" s="292">
        <v>1843035</v>
      </c>
      <c r="AS146" s="292">
        <v>1852754</v>
      </c>
      <c r="AT146" s="292">
        <v>2065248</v>
      </c>
      <c r="AU146" s="292"/>
      <c r="AV146" s="367"/>
      <c r="AW146" s="406">
        <f t="shared" si="507"/>
        <v>-0.24539655550879713</v>
      </c>
      <c r="AX146" s="190">
        <f t="shared" si="507"/>
        <v>1.3774249172196381E-2</v>
      </c>
      <c r="AY146" s="191">
        <f t="shared" si="507"/>
        <v>6.178092603887405E-2</v>
      </c>
      <c r="AZ146" s="191">
        <f t="shared" si="507"/>
        <v>-9.4980243920332871E-2</v>
      </c>
      <c r="BA146" s="191">
        <f t="shared" si="507"/>
        <v>-7.6545257109877002E-2</v>
      </c>
      <c r="BB146" s="191">
        <f t="shared" si="507"/>
        <v>8.2020702796458719E-2</v>
      </c>
      <c r="BC146" s="191">
        <f t="shared" si="507"/>
        <v>-0.18657504925478194</v>
      </c>
      <c r="BD146" s="191">
        <f t="shared" si="507"/>
        <v>-7.6362262970222528E-2</v>
      </c>
      <c r="BE146" s="191">
        <f t="shared" si="507"/>
        <v>-8.7495584553758873E-2</v>
      </c>
      <c r="BF146" s="191">
        <f t="shared" si="507"/>
        <v>-8.8919250796361635E-2</v>
      </c>
      <c r="BG146" s="191">
        <f t="shared" si="508"/>
        <v>0.25422224567878182</v>
      </c>
      <c r="BH146" s="191">
        <f t="shared" si="508"/>
        <v>0.3824046968594344</v>
      </c>
      <c r="BI146" s="191">
        <f t="shared" si="508"/>
        <v>0.31036002796331602</v>
      </c>
      <c r="BJ146" s="191">
        <f t="shared" si="508"/>
        <v>-8.8667575607681876E-2</v>
      </c>
      <c r="BK146" s="191">
        <f t="shared" si="508"/>
        <v>-0.1341057142483183</v>
      </c>
      <c r="BL146" s="191">
        <f t="shared" si="508"/>
        <v>9.3213084419234062E-3</v>
      </c>
      <c r="BM146" s="191">
        <f t="shared" si="508"/>
        <v>6.2073836951539334E-2</v>
      </c>
      <c r="BN146" s="191">
        <f t="shared" si="508"/>
        <v>-3.7615509778037022E-2</v>
      </c>
      <c r="BO146" s="191">
        <f t="shared" si="508"/>
        <v>0.12687380128014861</v>
      </c>
      <c r="BP146" s="314">
        <f t="shared" si="508"/>
        <v>4.8292499364102362E-2</v>
      </c>
      <c r="BQ146" s="314">
        <f t="shared" si="509"/>
        <v>1.2556870464934703E-2</v>
      </c>
      <c r="BR146" s="168">
        <f t="shared" si="509"/>
        <v>0.3984639987960828</v>
      </c>
      <c r="BS146" s="168">
        <f t="shared" si="510"/>
        <v>5.8534520572964363E-2</v>
      </c>
      <c r="BT146" s="168">
        <f t="shared" si="511"/>
        <v>0.21287997882241749</v>
      </c>
      <c r="BU146" s="168">
        <f t="shared" si="512"/>
        <v>-2.3395991896093277E-2</v>
      </c>
      <c r="BV146" s="168">
        <f t="shared" si="513"/>
        <v>0.22460676133103058</v>
      </c>
      <c r="BW146" s="490">
        <f t="shared" si="513"/>
        <v>0.34761914500306312</v>
      </c>
      <c r="BX146" s="490">
        <f t="shared" si="513"/>
        <v>0.20847545371434445</v>
      </c>
      <c r="BY146" s="490">
        <f t="shared" si="513"/>
        <v>0.17154529297228763</v>
      </c>
      <c r="BZ146" s="490">
        <f t="shared" si="513"/>
        <v>0.33620942781887347</v>
      </c>
      <c r="CA146" s="490">
        <f t="shared" si="513"/>
        <v>0.28763084775305342</v>
      </c>
      <c r="CB146" s="490">
        <f t="shared" si="513"/>
        <v>0.21335220412889716</v>
      </c>
      <c r="CC146" s="91">
        <f>O146-C146</f>
        <v>-1204388.1399999997</v>
      </c>
      <c r="CD146" s="61">
        <f>P146-D146</f>
        <v>48920.709999999963</v>
      </c>
      <c r="CE146" s="62">
        <f>Q146-E146</f>
        <v>151149.06999999983</v>
      </c>
      <c r="CF146" s="62">
        <f>R146-F146</f>
        <v>-169920.25</v>
      </c>
      <c r="CG146" s="62">
        <f>S146-G146</f>
        <v>-110307.65999999992</v>
      </c>
      <c r="CH146" s="62">
        <f>T146-H146</f>
        <v>108642.14999999991</v>
      </c>
      <c r="CI146" s="62">
        <f>U146-I146</f>
        <v>-292878.29000000004</v>
      </c>
      <c r="CJ146" s="62">
        <f>V146-J146</f>
        <v>-134239.3899999999</v>
      </c>
      <c r="CK146" s="62">
        <f>W146-K146</f>
        <v>-239352.5299999998</v>
      </c>
      <c r="CL146" s="62">
        <f>X146-L146</f>
        <v>-368366.93000000017</v>
      </c>
      <c r="CM146" s="62">
        <f>Y146-M146</f>
        <v>1174165.08</v>
      </c>
      <c r="CN146" s="62">
        <f>Z146-N146</f>
        <v>1716877.0099999998</v>
      </c>
      <c r="CO146" s="62">
        <f>AA146-O146</f>
        <v>1149430.1200000001</v>
      </c>
      <c r="CP146" s="62">
        <f>AB146-P146</f>
        <v>-319250</v>
      </c>
      <c r="CQ146" s="62">
        <f>AC146-Q146</f>
        <v>-348364</v>
      </c>
      <c r="CR146" s="62">
        <f>AD146-R146</f>
        <v>15092</v>
      </c>
      <c r="CS146" s="62">
        <f>AE146-S146</f>
        <v>82606</v>
      </c>
      <c r="CT146" s="62">
        <f>AF146-T146</f>
        <v>-53911</v>
      </c>
      <c r="CU146" s="62">
        <f>AG146-U146</f>
        <v>162003</v>
      </c>
      <c r="CV146" s="333">
        <f>AH146-V146</f>
        <v>78412</v>
      </c>
      <c r="CW146" s="333">
        <f>AI146-W146</f>
        <v>31345</v>
      </c>
      <c r="CX146" s="331">
        <f>AJ146-X146</f>
        <v>1503941</v>
      </c>
      <c r="CY146" s="94">
        <f>AK146-Y146</f>
        <v>339080</v>
      </c>
      <c r="CZ146" s="94">
        <f>AL146-Z146</f>
        <v>1321253</v>
      </c>
      <c r="DA146" s="94">
        <f>AM146-AA146</f>
        <v>-113540</v>
      </c>
      <c r="DB146" s="94">
        <f>AN146-AB146</f>
        <v>736997</v>
      </c>
      <c r="DC146" s="94">
        <f>AO146-AC146</f>
        <v>781906</v>
      </c>
      <c r="DD146" s="94">
        <f>AP146-AD146</f>
        <v>340686</v>
      </c>
      <c r="DE146" s="94">
        <f>AQ146-AE146</f>
        <v>242458</v>
      </c>
      <c r="DF146" s="94">
        <f>AR146-AF146</f>
        <v>463734</v>
      </c>
      <c r="DG146" s="94">
        <f>AS146-AG146</f>
        <v>413868</v>
      </c>
      <c r="DH146" s="94">
        <f>AT146-AH146</f>
        <v>363147</v>
      </c>
      <c r="DI146" s="348"/>
      <c r="DJ146" s="60">
        <f>IF(ISERROR(GETPIVOTDATA("VALUE",'CSS WK pvt'!$J$2,"DT_FILE",DJ$8,"COMMODITY",DJ$6,"TRIM_CAT",TRIM(B146),"TRIM_LINE",A142))=TRUE,0,GETPIVOTDATA("VALUE",'CSS WK pvt'!$J$2,"DT_FILE",DJ$8,"COMMODITY",DJ$6,"TRIM_CAT",TRIM(B146),"TRIM_LINE",A142))</f>
        <v>2065248</v>
      </c>
    </row>
    <row r="147" spans="1:114" x14ac:dyDescent="0.25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58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25">
        <v>1470047</v>
      </c>
      <c r="V147" s="225">
        <v>1544723</v>
      </c>
      <c r="W147" s="225">
        <v>2362481</v>
      </c>
      <c r="X147" s="258">
        <v>3872162</v>
      </c>
      <c r="Y147" s="292">
        <v>3827557</v>
      </c>
      <c r="Z147" s="225">
        <v>4492806</v>
      </c>
      <c r="AA147" s="225">
        <v>3621897</v>
      </c>
      <c r="AB147" s="225">
        <v>2423588</v>
      </c>
      <c r="AC147" s="225">
        <v>1749674</v>
      </c>
      <c r="AD147" s="225">
        <v>1797170</v>
      </c>
      <c r="AE147" s="225">
        <v>1590745</v>
      </c>
      <c r="AF147" s="225">
        <v>1642915</v>
      </c>
      <c r="AG147" s="225">
        <v>1777238</v>
      </c>
      <c r="AH147" s="225">
        <v>1842803</v>
      </c>
      <c r="AI147" s="92">
        <v>2588732</v>
      </c>
      <c r="AJ147" s="367">
        <v>4927494</v>
      </c>
      <c r="AK147" s="91">
        <v>4730985</v>
      </c>
      <c r="AL147" s="92">
        <v>5871726</v>
      </c>
      <c r="AM147" s="92">
        <v>2178738</v>
      </c>
      <c r="AN147" s="292">
        <v>3140388</v>
      </c>
      <c r="AO147" s="292">
        <v>3611463</v>
      </c>
      <c r="AP147" s="292">
        <v>2877831</v>
      </c>
      <c r="AQ147" s="292">
        <v>1757861</v>
      </c>
      <c r="AR147" s="292">
        <v>2872904</v>
      </c>
      <c r="AS147" s="292">
        <v>2129739</v>
      </c>
      <c r="AT147" s="292">
        <v>2170400</v>
      </c>
      <c r="AU147" s="292"/>
      <c r="AV147" s="367"/>
      <c r="AW147" s="406">
        <f t="shared" si="507"/>
        <v>-2.9393226286717911E-2</v>
      </c>
      <c r="AX147" s="190">
        <f t="shared" si="507"/>
        <v>0.52894181169576193</v>
      </c>
      <c r="AY147" s="191">
        <f t="shared" si="507"/>
        <v>0.41183073593518821</v>
      </c>
      <c r="AZ147" s="191">
        <f t="shared" si="507"/>
        <v>0.40855821750158583</v>
      </c>
      <c r="BA147" s="191">
        <f t="shared" si="507"/>
        <v>-0.3813434868463606</v>
      </c>
      <c r="BB147" s="191">
        <f t="shared" si="507"/>
        <v>0.92307102681762154</v>
      </c>
      <c r="BC147" s="191">
        <f t="shared" si="507"/>
        <v>0.22162204548104719</v>
      </c>
      <c r="BD147" s="191">
        <f t="shared" si="507"/>
        <v>0.24864513875096764</v>
      </c>
      <c r="BE147" s="191">
        <f t="shared" si="507"/>
        <v>0.20176869829405822</v>
      </c>
      <c r="BF147" s="191">
        <f t="shared" si="507"/>
        <v>0.21272844689380987</v>
      </c>
      <c r="BG147" s="191">
        <f t="shared" si="508"/>
        <v>0.17717456857817354</v>
      </c>
      <c r="BH147" s="191">
        <f t="shared" si="508"/>
        <v>0.70703891129361807</v>
      </c>
      <c r="BI147" s="191">
        <f t="shared" si="508"/>
        <v>0.415245116327704</v>
      </c>
      <c r="BJ147" s="191">
        <f t="shared" si="508"/>
        <v>-0.29113774476211202</v>
      </c>
      <c r="BK147" s="191">
        <f t="shared" si="508"/>
        <v>-0.19073791165004134</v>
      </c>
      <c r="BL147" s="191">
        <f t="shared" si="508"/>
        <v>-6.6386280033725362E-2</v>
      </c>
      <c r="BM147" s="191">
        <f t="shared" si="508"/>
        <v>0.69535881077785855</v>
      </c>
      <c r="BN147" s="191">
        <f t="shared" si="508"/>
        <v>1.1346379124927745E-2</v>
      </c>
      <c r="BO147" s="191">
        <f t="shared" si="508"/>
        <v>0.20896678813670583</v>
      </c>
      <c r="BP147" s="314">
        <f t="shared" si="508"/>
        <v>0.19296663544208251</v>
      </c>
      <c r="BQ147" s="314">
        <f t="shared" si="509"/>
        <v>9.5768389248421473E-2</v>
      </c>
      <c r="BR147" s="168">
        <f t="shared" si="509"/>
        <v>0.27254334916772593</v>
      </c>
      <c r="BS147" s="168">
        <f t="shared" si="510"/>
        <v>0.23603253981586689</v>
      </c>
      <c r="BT147" s="168">
        <f t="shared" si="511"/>
        <v>0.30691732516382858</v>
      </c>
      <c r="BU147" s="168">
        <f t="shared" si="512"/>
        <v>-0.39845390412814058</v>
      </c>
      <c r="BV147" s="168">
        <f t="shared" si="513"/>
        <v>0.29575984036890757</v>
      </c>
      <c r="BW147" s="490">
        <f t="shared" si="513"/>
        <v>1.0640776510367074</v>
      </c>
      <c r="BX147" s="490">
        <f t="shared" si="513"/>
        <v>0.60131261928476443</v>
      </c>
      <c r="BY147" s="490">
        <f t="shared" si="513"/>
        <v>0.10505517854841599</v>
      </c>
      <c r="BZ147" s="490">
        <f t="shared" si="513"/>
        <v>0.74866259057833184</v>
      </c>
      <c r="CA147" s="490">
        <f t="shared" si="513"/>
        <v>0.19834203410010365</v>
      </c>
      <c r="CB147" s="490">
        <f t="shared" si="513"/>
        <v>0.17777103683898929</v>
      </c>
      <c r="CC147" s="91">
        <f>O147-C147</f>
        <v>-77501.189999999944</v>
      </c>
      <c r="CD147" s="61">
        <f>P147-D147</f>
        <v>1182806.9900000002</v>
      </c>
      <c r="CE147" s="62">
        <f>Q147-E147</f>
        <v>630672.75</v>
      </c>
      <c r="CF147" s="62">
        <f>R147-F147</f>
        <v>558343.01</v>
      </c>
      <c r="CG147" s="62">
        <f>S147-G147</f>
        <v>-578369.89999999991</v>
      </c>
      <c r="CH147" s="62">
        <f>T147-H147</f>
        <v>779749.25</v>
      </c>
      <c r="CI147" s="62">
        <f>U147-I147</f>
        <v>266690.3600000001</v>
      </c>
      <c r="CJ147" s="62">
        <f>V147-J147</f>
        <v>307603.69999999995</v>
      </c>
      <c r="CK147" s="62">
        <f>W147-K147</f>
        <v>396644.31000000006</v>
      </c>
      <c r="CL147" s="62">
        <f>X147-L147</f>
        <v>679227.91000000015</v>
      </c>
      <c r="CM147" s="62">
        <f>Y147-M147</f>
        <v>576079.18000000017</v>
      </c>
      <c r="CN147" s="62">
        <f>Z147-N147</f>
        <v>1860876.54</v>
      </c>
      <c r="CO147" s="62">
        <f>AA147-O147</f>
        <v>1062695.7999999998</v>
      </c>
      <c r="CP147" s="62">
        <f>AB147-P147</f>
        <v>-995395</v>
      </c>
      <c r="CQ147" s="61">
        <f>AC147-Q147</f>
        <v>-412387</v>
      </c>
      <c r="CR147" s="61">
        <f>AD147-R147</f>
        <v>-127791</v>
      </c>
      <c r="CS147" s="61">
        <f>AE147-S147</f>
        <v>652451</v>
      </c>
      <c r="CT147" s="61">
        <f>AF147-T147</f>
        <v>18432</v>
      </c>
      <c r="CU147" s="61">
        <f>AG147-U147</f>
        <v>307191</v>
      </c>
      <c r="CV147" s="335">
        <f>AH147-V147</f>
        <v>298080</v>
      </c>
      <c r="CW147" s="335">
        <f>AI147-W147</f>
        <v>226251</v>
      </c>
      <c r="CX147" s="331">
        <f>AJ147-X147</f>
        <v>1055332</v>
      </c>
      <c r="CY147" s="94">
        <f>AK147-Y147</f>
        <v>903428</v>
      </c>
      <c r="CZ147" s="94">
        <f>AL147-Z147</f>
        <v>1378920</v>
      </c>
      <c r="DA147" s="94">
        <f>AM147-AA147</f>
        <v>-1443159</v>
      </c>
      <c r="DB147" s="94">
        <f>AN147-AB147</f>
        <v>716800</v>
      </c>
      <c r="DC147" s="94">
        <f>AO147-AC147</f>
        <v>1861789</v>
      </c>
      <c r="DD147" s="94">
        <f>AP147-AD147</f>
        <v>1080661</v>
      </c>
      <c r="DE147" s="94">
        <f>AQ147-AE147</f>
        <v>167116</v>
      </c>
      <c r="DF147" s="94">
        <f>AR147-AF147</f>
        <v>1229989</v>
      </c>
      <c r="DG147" s="94">
        <f>AS147-AG147</f>
        <v>352501</v>
      </c>
      <c r="DH147" s="94">
        <f>AT147-AH147</f>
        <v>327597</v>
      </c>
      <c r="DI147" s="348"/>
      <c r="DJ147" s="60">
        <f>IF(ISERROR(GETPIVOTDATA("VALUE",'CSS WK pvt'!$J$2,"DT_FILE",DJ$8,"COMMODITY",DJ$6,"TRIM_CAT",TRIM(B147),"TRIM_LINE",A142))=TRUE,0,GETPIVOTDATA("VALUE",'CSS WK pvt'!$J$2,"DT_FILE",DJ$8,"COMMODITY",DJ$6,"TRIM_CAT",TRIM(B147),"TRIM_LINE",A142))</f>
        <v>2170400</v>
      </c>
    </row>
    <row r="148" spans="1:114" x14ac:dyDescent="0.25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514">SUM(E143:E147)</f>
        <v>17663439.710000001</v>
      </c>
      <c r="F148" s="125">
        <f t="shared" si="514"/>
        <v>12990192.220000001</v>
      </c>
      <c r="G148" s="124">
        <f t="shared" si="514"/>
        <v>9958106.6099999994</v>
      </c>
      <c r="H148" s="124">
        <f t="shared" si="514"/>
        <v>9769034.2800000012</v>
      </c>
      <c r="I148" s="124">
        <f t="shared" si="514"/>
        <v>10915452.280000001</v>
      </c>
      <c r="J148" s="124">
        <f t="shared" si="514"/>
        <v>12262875.170000002</v>
      </c>
      <c r="K148" s="124">
        <f t="shared" si="514"/>
        <v>21916115.650000002</v>
      </c>
      <c r="L148" s="259">
        <f t="shared" si="514"/>
        <v>33054371.43</v>
      </c>
      <c r="M148" s="125">
        <f t="shared" si="514"/>
        <v>39653862.260000005</v>
      </c>
      <c r="N148" s="124">
        <f t="shared" si="514"/>
        <v>38067986.609999999</v>
      </c>
      <c r="O148" s="125">
        <f t="shared" si="514"/>
        <v>30674344.579999998</v>
      </c>
      <c r="P148" s="124">
        <f t="shared" si="514"/>
        <v>28646574</v>
      </c>
      <c r="Q148" s="124">
        <f t="shared" si="514"/>
        <v>22456745</v>
      </c>
      <c r="R148" s="124">
        <f t="shared" si="514"/>
        <v>12621250</v>
      </c>
      <c r="S148" s="124">
        <f t="shared" si="514"/>
        <v>10317292</v>
      </c>
      <c r="T148" s="124">
        <f t="shared" si="514"/>
        <v>10880339</v>
      </c>
      <c r="U148" s="226">
        <f t="shared" si="514"/>
        <v>10249739</v>
      </c>
      <c r="V148" s="226">
        <f t="shared" si="514"/>
        <v>12698998</v>
      </c>
      <c r="W148" s="226">
        <v>20020766</v>
      </c>
      <c r="X148" s="259">
        <v>30506898</v>
      </c>
      <c r="Y148" s="293">
        <v>48162884</v>
      </c>
      <c r="Z148" s="226">
        <v>52258962</v>
      </c>
      <c r="AA148" s="226">
        <v>40363198</v>
      </c>
      <c r="AB148" s="226">
        <v>26182502</v>
      </c>
      <c r="AC148" s="226">
        <v>18224596</v>
      </c>
      <c r="AD148" s="226">
        <v>12444972</v>
      </c>
      <c r="AE148" s="226">
        <v>11551949</v>
      </c>
      <c r="AF148" s="226">
        <v>10653277</v>
      </c>
      <c r="AG148" s="226">
        <v>10842500</v>
      </c>
      <c r="AH148" s="226">
        <v>13258742</v>
      </c>
      <c r="AI148" s="124">
        <v>19104891</v>
      </c>
      <c r="AJ148" s="368">
        <v>39301664</v>
      </c>
      <c r="AK148" s="123">
        <v>49718490</v>
      </c>
      <c r="AL148" s="124">
        <v>60300677</v>
      </c>
      <c r="AM148" s="124">
        <v>41071944</v>
      </c>
      <c r="AN148" s="293">
        <v>32339049</v>
      </c>
      <c r="AO148" s="293">
        <v>22567330</v>
      </c>
      <c r="AP148" s="293">
        <v>14341985</v>
      </c>
      <c r="AQ148" s="293">
        <v>12420039</v>
      </c>
      <c r="AR148" s="293">
        <v>13263308</v>
      </c>
      <c r="AS148" s="293">
        <v>13772323</v>
      </c>
      <c r="AT148" s="293">
        <v>15288716</v>
      </c>
      <c r="AU148" s="293"/>
      <c r="AV148" s="368"/>
      <c r="AW148" s="407">
        <f t="shared" si="507"/>
        <v>-0.21824205429795648</v>
      </c>
      <c r="AX148" s="192">
        <f t="shared" si="507"/>
        <v>0.10305661969823808</v>
      </c>
      <c r="AY148" s="193">
        <f t="shared" si="507"/>
        <v>0.27136873500840902</v>
      </c>
      <c r="AZ148" s="193">
        <f t="shared" si="507"/>
        <v>-2.8401598202062683E-2</v>
      </c>
      <c r="BA148" s="193">
        <f t="shared" si="507"/>
        <v>3.6069646978804597E-2</v>
      </c>
      <c r="BB148" s="193">
        <f t="shared" si="507"/>
        <v>0.11375788928033106</v>
      </c>
      <c r="BC148" s="193">
        <f t="shared" si="507"/>
        <v>-6.0988153575620881E-2</v>
      </c>
      <c r="BD148" s="193">
        <f t="shared" si="507"/>
        <v>3.5564484181241009E-2</v>
      </c>
      <c r="BE148" s="193">
        <f t="shared" si="507"/>
        <v>-8.648200622175499E-2</v>
      </c>
      <c r="BF148" s="193">
        <f t="shared" si="507"/>
        <v>-7.7069183886761927E-2</v>
      </c>
      <c r="BG148" s="193">
        <f t="shared" si="508"/>
        <v>0.21458242035059699</v>
      </c>
      <c r="BH148" s="193">
        <f t="shared" si="508"/>
        <v>0.37277977255230521</v>
      </c>
      <c r="BI148" s="193">
        <f t="shared" si="508"/>
        <v>0.31586179110464968</v>
      </c>
      <c r="BJ148" s="193">
        <f t="shared" si="508"/>
        <v>-8.6016289417366276E-2</v>
      </c>
      <c r="BK148" s="193">
        <f t="shared" si="508"/>
        <v>-0.18845781078246202</v>
      </c>
      <c r="BL148" s="193">
        <f t="shared" si="508"/>
        <v>-1.3966762404674656E-2</v>
      </c>
      <c r="BM148" s="193">
        <f t="shared" si="508"/>
        <v>0.11966870764150128</v>
      </c>
      <c r="BN148" s="193">
        <f t="shared" si="508"/>
        <v>-2.0869018878915447E-2</v>
      </c>
      <c r="BO148" s="193">
        <f t="shared" si="508"/>
        <v>5.783181405887506E-2</v>
      </c>
      <c r="BP148" s="315">
        <f t="shared" si="508"/>
        <v>4.4077808343618921E-2</v>
      </c>
      <c r="BQ148" s="315">
        <f t="shared" si="509"/>
        <v>-4.5746251666894264E-2</v>
      </c>
      <c r="BR148" s="197">
        <f t="shared" si="509"/>
        <v>0.28828778330723759</v>
      </c>
      <c r="BS148" s="197">
        <f t="shared" si="510"/>
        <v>3.2298854860933993E-2</v>
      </c>
      <c r="BT148" s="197">
        <f t="shared" si="511"/>
        <v>0.15388202697175654</v>
      </c>
      <c r="BU148" s="197">
        <f t="shared" si="512"/>
        <v>1.7559213221905758E-2</v>
      </c>
      <c r="BV148" s="197">
        <f t="shared" si="513"/>
        <v>0.235139750968032</v>
      </c>
      <c r="BW148" s="491">
        <f t="shared" si="513"/>
        <v>0.23828972669682225</v>
      </c>
      <c r="BX148" s="491">
        <f t="shared" si="513"/>
        <v>0.15243208261135502</v>
      </c>
      <c r="BY148" s="491">
        <f t="shared" si="513"/>
        <v>7.5146626772677055E-2</v>
      </c>
      <c r="BZ148" s="491">
        <f t="shared" si="513"/>
        <v>0.24499794757988552</v>
      </c>
      <c r="CA148" s="491">
        <f t="shared" si="513"/>
        <v>0.27021655522250404</v>
      </c>
      <c r="CB148" s="491">
        <f t="shared" si="513"/>
        <v>0.15310457055428034</v>
      </c>
      <c r="CC148" s="123">
        <f t="shared" ref="CC148:CF148" si="515">SUM(CC143:CC147)</f>
        <v>-8563305.3200000003</v>
      </c>
      <c r="CD148" s="126">
        <f t="shared" si="515"/>
        <v>2676398.5000000005</v>
      </c>
      <c r="CE148" s="127">
        <f t="shared" si="515"/>
        <v>4793305.2899999991</v>
      </c>
      <c r="CF148" s="127">
        <f t="shared" si="515"/>
        <v>-368942.21999999974</v>
      </c>
      <c r="CG148" s="127">
        <f t="shared" ref="CG148:CH148" si="516">SUM(CG143:CG147)</f>
        <v>359185.39000000048</v>
      </c>
      <c r="CH148" s="127">
        <f t="shared" si="516"/>
        <v>1111304.7199999997</v>
      </c>
      <c r="CI148" s="127">
        <f t="shared" ref="CI148:CJ148" si="517">SUM(CI143:CI147)</f>
        <v>-665713.27999999945</v>
      </c>
      <c r="CJ148" s="127">
        <f t="shared" si="517"/>
        <v>436122.82999999973</v>
      </c>
      <c r="CK148" s="127">
        <f t="shared" ref="CK148:CL148" si="518">SUM(CK143:CK147)</f>
        <v>-1895349.65</v>
      </c>
      <c r="CL148" s="127">
        <f t="shared" si="518"/>
        <v>-2547473.4300000006</v>
      </c>
      <c r="CM148" s="127">
        <f t="shared" ref="CM148:CN148" si="519">SUM(CM143:CM147)</f>
        <v>8509021.7400000002</v>
      </c>
      <c r="CN148" s="127">
        <f t="shared" si="519"/>
        <v>14190975.390000001</v>
      </c>
      <c r="CO148" s="127">
        <f t="shared" ref="CO148:CP148" si="520">SUM(CO143:CO147)</f>
        <v>9688853.4200000018</v>
      </c>
      <c r="CP148" s="127">
        <f t="shared" si="520"/>
        <v>-2464072</v>
      </c>
      <c r="CQ148" s="127">
        <f t="shared" ref="CQ148:CR148" si="521">SUM(CQ143:CQ147)</f>
        <v>-4232149</v>
      </c>
      <c r="CR148" s="127">
        <f t="shared" si="521"/>
        <v>-176278</v>
      </c>
      <c r="CS148" s="127">
        <f t="shared" ref="CS148:CT148" si="522">SUM(CS143:CS147)</f>
        <v>1234657</v>
      </c>
      <c r="CT148" s="127">
        <f t="shared" si="522"/>
        <v>-227062</v>
      </c>
      <c r="CU148" s="127">
        <f t="shared" ref="CU148:CW148" si="523">SUM(CU143:CU147)</f>
        <v>592761</v>
      </c>
      <c r="CV148" s="332">
        <f t="shared" si="523"/>
        <v>559744</v>
      </c>
      <c r="CW148" s="332">
        <f t="shared" si="523"/>
        <v>-915875</v>
      </c>
      <c r="CX148" s="332">
        <f t="shared" ref="CX148:CY148" si="524">SUM(CX143:CX147)</f>
        <v>8794766</v>
      </c>
      <c r="CY148" s="127">
        <f t="shared" si="524"/>
        <v>1555606</v>
      </c>
      <c r="CZ148" s="127">
        <f t="shared" ref="CZ148" si="525">SUM(CZ143:CZ147)</f>
        <v>8041715</v>
      </c>
      <c r="DA148" s="127">
        <f t="shared" ref="DA148:DG148" si="526">SUM(DA143:DA147)</f>
        <v>708746</v>
      </c>
      <c r="DB148" s="127">
        <f t="shared" si="526"/>
        <v>6156547</v>
      </c>
      <c r="DC148" s="127">
        <f t="shared" si="526"/>
        <v>4342734</v>
      </c>
      <c r="DD148" s="127">
        <f t="shared" si="526"/>
        <v>1897013</v>
      </c>
      <c r="DE148" s="127">
        <f t="shared" si="526"/>
        <v>868090</v>
      </c>
      <c r="DF148" s="127">
        <f t="shared" si="526"/>
        <v>2610031</v>
      </c>
      <c r="DG148" s="127">
        <f t="shared" si="526"/>
        <v>2929823</v>
      </c>
      <c r="DH148" s="127">
        <f t="shared" ref="DH148" si="527">SUM(DH143:DH147)</f>
        <v>2029974</v>
      </c>
      <c r="DI148" s="349"/>
      <c r="DJ148" s="42">
        <f t="shared" ref="DJ148" si="528">SUM(DJ143:DJ147)</f>
        <v>15288716</v>
      </c>
    </row>
    <row r="149" spans="1:114" x14ac:dyDescent="0.2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279"/>
      <c r="AO149" s="279"/>
      <c r="AP149" s="279"/>
      <c r="AQ149" s="279"/>
      <c r="AR149" s="279"/>
      <c r="AS149" s="279"/>
      <c r="AT149" s="279"/>
      <c r="AU149" s="279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195"/>
      <c r="BS149" s="195"/>
      <c r="BT149" s="195"/>
      <c r="BU149" s="195"/>
      <c r="BV149" s="195"/>
      <c r="BW149" s="488"/>
      <c r="BX149" s="488"/>
      <c r="BY149" s="488"/>
      <c r="BZ149" s="488"/>
      <c r="CA149" s="488"/>
      <c r="CB149" s="488"/>
      <c r="CC149" s="81"/>
      <c r="CD149" s="84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324"/>
      <c r="CW149" s="324"/>
      <c r="CX149" s="324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346"/>
      <c r="DJ149" s="83"/>
    </row>
    <row r="150" spans="1:114" x14ac:dyDescent="0.25">
      <c r="A150" s="139"/>
      <c r="B150" s="57" t="s">
        <v>30</v>
      </c>
      <c r="C150" s="164"/>
      <c r="D150" s="165">
        <f t="shared" ref="D150:T150" si="529">(C66+C143+D94-D66-D143)/(C66+C143+D94-D143)</f>
        <v>0.62116045376842322</v>
      </c>
      <c r="E150" s="165">
        <f t="shared" si="529"/>
        <v>0.57123434584392285</v>
      </c>
      <c r="F150" s="166">
        <f t="shared" si="529"/>
        <v>0.49239022537449606</v>
      </c>
      <c r="G150" s="165">
        <f t="shared" si="529"/>
        <v>0.45647875768481144</v>
      </c>
      <c r="H150" s="165">
        <f t="shared" si="529"/>
        <v>0.40438925954671334</v>
      </c>
      <c r="I150" s="165">
        <f t="shared" si="529"/>
        <v>0.41159047794828763</v>
      </c>
      <c r="J150" s="165">
        <f t="shared" si="529"/>
        <v>0.48176323016214445</v>
      </c>
      <c r="K150" s="165">
        <f t="shared" si="529"/>
        <v>0.42556635852883212</v>
      </c>
      <c r="L150" s="267">
        <f t="shared" si="529"/>
        <v>0.61877424392391955</v>
      </c>
      <c r="M150" s="166">
        <f t="shared" si="529"/>
        <v>0.64950944630924945</v>
      </c>
      <c r="N150" s="269">
        <f t="shared" si="529"/>
        <v>0.56302823980769945</v>
      </c>
      <c r="O150" s="166">
        <f t="shared" si="529"/>
        <v>0.57975113396363542</v>
      </c>
      <c r="P150" s="165">
        <f t="shared" si="529"/>
        <v>0.48070883687142074</v>
      </c>
      <c r="Q150" s="165">
        <f t="shared" si="529"/>
        <v>0.46455576713729946</v>
      </c>
      <c r="R150" s="165">
        <f t="shared" si="529"/>
        <v>0.38944956449712886</v>
      </c>
      <c r="S150" s="165">
        <f t="shared" si="529"/>
        <v>0.34372405824723945</v>
      </c>
      <c r="T150" s="165">
        <f t="shared" si="529"/>
        <v>0.27180379929579235</v>
      </c>
      <c r="U150" s="165">
        <f t="shared" ref="U150:W155" si="530">(T66+T143+U94-U66-U143)/(T66+T143+U94-U143)</f>
        <v>0.26208583040024502</v>
      </c>
      <c r="V150" s="165">
        <f t="shared" si="530"/>
        <v>0.2752454087346009</v>
      </c>
      <c r="W150" s="165">
        <f t="shared" si="530"/>
        <v>0.31792786164190651</v>
      </c>
      <c r="X150" s="267">
        <f t="shared" ref="X150:X155" si="531">(W66+W143+X94-X66-X143)/(W66+W143+X94-X143)</f>
        <v>0.42831354463667926</v>
      </c>
      <c r="Y150" s="166">
        <f t="shared" ref="Y150:AB155" si="532">(X66+X143+Y94-Y66-Y143)/(X66+X143+Y94-Y143)</f>
        <v>0.46859816020018252</v>
      </c>
      <c r="Z150" s="165">
        <f t="shared" si="532"/>
        <v>0.4927333042572386</v>
      </c>
      <c r="AA150" s="165">
        <f t="shared" si="532"/>
        <v>0.53517300043086402</v>
      </c>
      <c r="AB150" s="165">
        <f t="shared" si="532"/>
        <v>0.42880382106800247</v>
      </c>
      <c r="AC150" s="165">
        <f t="shared" ref="AC150:AC155" si="533">(AB66+AB143+AC94-AC66-AC143)/(AB66+AB143+AC94-AC143)</f>
        <v>0.36557544195459879</v>
      </c>
      <c r="AD150" s="165">
        <f t="shared" ref="AD150:AD155" si="534">(AC66+AC143+AD94-AD66-AD143)/(AC66+AC143+AD94-AD143)</f>
        <v>0.32807563442721077</v>
      </c>
      <c r="AE150" s="236">
        <f t="shared" ref="AE150:AE155" si="535">(AD66+AD143+AE94-AE66-AE143)/(AD66+AD143+AE94-AE143)</f>
        <v>0.37257284835134707</v>
      </c>
      <c r="AF150" s="236">
        <f t="shared" ref="AF150:AH155" si="536">(AE66+AE143+AF94-AF66-AF143)/(AE66+AE143+AF94-AF143)</f>
        <v>0.30553486834687571</v>
      </c>
      <c r="AG150" s="236">
        <f t="shared" ref="AG150:AL150" si="537">(AF66+AF143+AG94-AG66-AG143)/(AF66+AF143+AG94-AG143)</f>
        <v>0.28435442379934117</v>
      </c>
      <c r="AH150" s="236">
        <f t="shared" si="537"/>
        <v>0.2920805704752294</v>
      </c>
      <c r="AI150" s="165">
        <f t="shared" si="537"/>
        <v>0.35116181219964498</v>
      </c>
      <c r="AJ150" s="370">
        <f t="shared" si="537"/>
        <v>0.47928861776674281</v>
      </c>
      <c r="AK150" s="420">
        <f t="shared" si="537"/>
        <v>0.50919903772755526</v>
      </c>
      <c r="AL150" s="191">
        <f t="shared" si="537"/>
        <v>0.54770267586043264</v>
      </c>
      <c r="AM150" s="191">
        <f t="shared" ref="AM150:AO151" si="538">(AL66+AL143+AM94-AM66-AM143)/(AL66+AL143+AM94-AM143)</f>
        <v>0.60161418765145125</v>
      </c>
      <c r="AN150" s="191">
        <f t="shared" si="538"/>
        <v>0.50545329077290546</v>
      </c>
      <c r="AO150" s="380">
        <f t="shared" si="538"/>
        <v>0.46261990671922287</v>
      </c>
      <c r="AP150" s="380">
        <f t="shared" ref="AP150:AT150" si="539">(AO66+AO143+AP94-AP66-AP143)/(AO66+AO143+AP94-AP143)</f>
        <v>0.40984332349168973</v>
      </c>
      <c r="AQ150" s="380">
        <f t="shared" si="539"/>
        <v>0.30020272486502358</v>
      </c>
      <c r="AR150" s="380">
        <f t="shared" si="539"/>
        <v>0.37436288000129431</v>
      </c>
      <c r="AS150" s="380">
        <f t="shared" si="539"/>
        <v>0.33252383943470221</v>
      </c>
      <c r="AT150" s="380">
        <f t="shared" si="539"/>
        <v>0.45901388169681961</v>
      </c>
      <c r="AU150" s="380"/>
      <c r="AV150" s="370"/>
      <c r="AW150" s="408"/>
      <c r="AX150" s="190">
        <f t="shared" ref="AX150:BG155" si="540">IF(ISERROR((P150-D150)/D150)=TRUE,0,(P150-D150)/D150)</f>
        <v>-0.2261116528666918</v>
      </c>
      <c r="AY150" s="191">
        <f t="shared" si="540"/>
        <v>-0.18675098842143317</v>
      </c>
      <c r="AZ150" s="191">
        <f t="shared" si="540"/>
        <v>-0.20906316895115834</v>
      </c>
      <c r="BA150" s="191">
        <f t="shared" si="540"/>
        <v>-0.24700974040817608</v>
      </c>
      <c r="BB150" s="191">
        <f t="shared" si="540"/>
        <v>-0.32786592898025591</v>
      </c>
      <c r="BC150" s="191">
        <f t="shared" si="540"/>
        <v>-0.36323640987347239</v>
      </c>
      <c r="BD150" s="191">
        <f t="shared" si="540"/>
        <v>-0.42867078369189149</v>
      </c>
      <c r="BE150" s="191">
        <f t="shared" si="540"/>
        <v>-0.25292999488734991</v>
      </c>
      <c r="BF150" s="191">
        <f t="shared" si="540"/>
        <v>-0.30780321119936288</v>
      </c>
      <c r="BG150" s="191">
        <f t="shared" si="540"/>
        <v>-0.27853526555629193</v>
      </c>
      <c r="BH150" s="191">
        <f t="shared" ref="BH150:BQ155" si="541">IF(ISERROR((Z150-N150)/N150)=TRUE,0,(Z150-N150)/N150)</f>
        <v>-0.12485152711784024</v>
      </c>
      <c r="BI150" s="191">
        <f t="shared" si="541"/>
        <v>-7.689184362262505E-2</v>
      </c>
      <c r="BJ150" s="191">
        <f t="shared" si="541"/>
        <v>-0.10797599674104129</v>
      </c>
      <c r="BK150" s="191">
        <f t="shared" si="541"/>
        <v>-0.21306446326700543</v>
      </c>
      <c r="BL150" s="191">
        <f t="shared" si="541"/>
        <v>-0.15759147182297223</v>
      </c>
      <c r="BM150" s="191">
        <f t="shared" si="541"/>
        <v>8.3930086975049029E-2</v>
      </c>
      <c r="BN150" s="191">
        <f t="shared" si="541"/>
        <v>0.12410080042470376</v>
      </c>
      <c r="BO150" s="191">
        <f t="shared" si="541"/>
        <v>8.4966796431110408E-2</v>
      </c>
      <c r="BP150" s="314">
        <f t="shared" si="541"/>
        <v>6.1164187326595558E-2</v>
      </c>
      <c r="BQ150" s="314">
        <f t="shared" si="541"/>
        <v>0.10453299181174333</v>
      </c>
      <c r="BR150" s="168">
        <f t="shared" ref="BR150:BR155" si="542">IF(ISERROR((AJ150-X150)/X150)=TRUE,0,(AJ150-X150)/X150)</f>
        <v>0.11901345116999186</v>
      </c>
      <c r="BS150" s="168">
        <f t="shared" ref="BS150:BS155" si="543">IF(ISERROR((AK150-Y150)/Y150)=TRUE,0,(AK150-Y150)/Y150)</f>
        <v>8.6643271305265626E-2</v>
      </c>
      <c r="BT150" s="168">
        <f t="shared" ref="BT150:BT155" si="544">IF(ISERROR((AL150-Z150)/Z150)=TRUE,0,(AL150-Z150)/Z150)</f>
        <v>0.11156008966362964</v>
      </c>
      <c r="BU150" s="168">
        <f t="shared" ref="BU150:BU155" si="545">IF(ISERROR((AM150-AA150)/AA150)=TRUE,0,(AM150-AA150)/AA150)</f>
        <v>0.12414898951758757</v>
      </c>
      <c r="BV150" s="168">
        <f t="shared" ref="BV150:CB155" si="546">IF(ISERROR((AN150-AB150)/AB150)=TRUE,0,(AN150-AB150)/AB150)</f>
        <v>0.17875183461284369</v>
      </c>
      <c r="BW150" s="490">
        <f t="shared" si="546"/>
        <v>0.2654567392321614</v>
      </c>
      <c r="BX150" s="490">
        <f t="shared" si="546"/>
        <v>0.24923426333454374</v>
      </c>
      <c r="BY150" s="490">
        <f t="shared" si="546"/>
        <v>-0.1942442231272751</v>
      </c>
      <c r="BZ150" s="490">
        <f t="shared" si="546"/>
        <v>0.22527056249526883</v>
      </c>
      <c r="CA150" s="490">
        <f t="shared" si="546"/>
        <v>0.16939921310790818</v>
      </c>
      <c r="CB150" s="490">
        <f t="shared" si="546"/>
        <v>0.57153172136709252</v>
      </c>
      <c r="CC150" s="199"/>
      <c r="CD150" s="167">
        <f t="shared" ref="CD150:CM155" si="547">P150-D150</f>
        <v>-0.14045161689700247</v>
      </c>
      <c r="CE150" s="167">
        <f t="shared" si="547"/>
        <v>-0.10667857870662339</v>
      </c>
      <c r="CF150" s="167">
        <f t="shared" si="547"/>
        <v>-0.1029406608773672</v>
      </c>
      <c r="CG150" s="167">
        <f t="shared" si="547"/>
        <v>-0.11275469943757199</v>
      </c>
      <c r="CH150" s="167">
        <f t="shared" si="547"/>
        <v>-0.13258546025092099</v>
      </c>
      <c r="CI150" s="167">
        <f t="shared" si="547"/>
        <v>-0.1495046475480426</v>
      </c>
      <c r="CJ150" s="167">
        <f t="shared" si="547"/>
        <v>-0.20651782142754355</v>
      </c>
      <c r="CK150" s="167">
        <f t="shared" si="547"/>
        <v>-0.10763849688692562</v>
      </c>
      <c r="CL150" s="167">
        <f t="shared" si="547"/>
        <v>-0.1904606992872403</v>
      </c>
      <c r="CM150" s="167">
        <f t="shared" si="547"/>
        <v>-0.18091128610906693</v>
      </c>
      <c r="CN150" s="167">
        <f t="shared" ref="CN150:CW155" si="548">Z150-N150</f>
        <v>-7.0294935550460846E-2</v>
      </c>
      <c r="CO150" s="167">
        <f t="shared" si="548"/>
        <v>-4.4578133532771402E-2</v>
      </c>
      <c r="CP150" s="167">
        <f t="shared" si="548"/>
        <v>-5.1905015803418275E-2</v>
      </c>
      <c r="CQ150" s="167">
        <f t="shared" si="548"/>
        <v>-9.8980325182700668E-2</v>
      </c>
      <c r="CR150" s="167">
        <f t="shared" si="548"/>
        <v>-6.1373930069918092E-2</v>
      </c>
      <c r="CS150" s="167">
        <f t="shared" si="548"/>
        <v>2.8848790104107624E-2</v>
      </c>
      <c r="CT150" s="167">
        <f t="shared" si="548"/>
        <v>3.3731069051083362E-2</v>
      </c>
      <c r="CU150" s="167">
        <f t="shared" si="548"/>
        <v>2.2268593399096148E-2</v>
      </c>
      <c r="CV150" s="334">
        <f t="shared" si="548"/>
        <v>1.683516174062849E-2</v>
      </c>
      <c r="CW150" s="334">
        <f t="shared" si="548"/>
        <v>3.3233950557738479E-2</v>
      </c>
      <c r="CX150" s="314">
        <f t="shared" ref="CX150:DH155" si="549">AJ150-X150</f>
        <v>5.0975073130063553E-2</v>
      </c>
      <c r="CY150" s="168">
        <f t="shared" si="549"/>
        <v>4.0600877527372736E-2</v>
      </c>
      <c r="CZ150" s="168">
        <f t="shared" si="549"/>
        <v>5.4969371603194039E-2</v>
      </c>
      <c r="DA150" s="168">
        <f t="shared" si="549"/>
        <v>6.6441187220587228E-2</v>
      </c>
      <c r="DB150" s="168">
        <f t="shared" si="549"/>
        <v>7.6649469704902995E-2</v>
      </c>
      <c r="DC150" s="168">
        <f t="shared" si="549"/>
        <v>9.7044464764624083E-2</v>
      </c>
      <c r="DD150" s="168">
        <f t="shared" si="549"/>
        <v>8.1767689064478954E-2</v>
      </c>
      <c r="DE150" s="168">
        <f t="shared" si="549"/>
        <v>-7.237012348632349E-2</v>
      </c>
      <c r="DF150" s="168">
        <f t="shared" si="549"/>
        <v>6.8828011654418597E-2</v>
      </c>
      <c r="DG150" s="168">
        <f t="shared" si="549"/>
        <v>4.8169415635361035E-2</v>
      </c>
      <c r="DH150" s="168">
        <f t="shared" si="549"/>
        <v>0.16693331122159022</v>
      </c>
      <c r="DI150" s="350"/>
      <c r="DJ150" s="169"/>
    </row>
    <row r="151" spans="1:114" x14ac:dyDescent="0.25">
      <c r="A151" s="139"/>
      <c r="B151" s="57" t="s">
        <v>31</v>
      </c>
      <c r="C151" s="164"/>
      <c r="D151" s="165">
        <f t="shared" ref="D151:T151" si="550">(C67+C144+D95-D67-D144)/(C67+C144+D95-D144)</f>
        <v>0.27956219250146819</v>
      </c>
      <c r="E151" s="165">
        <f t="shared" si="550"/>
        <v>0.25249905583310767</v>
      </c>
      <c r="F151" s="166">
        <f t="shared" si="550"/>
        <v>0.29870933538915334</v>
      </c>
      <c r="G151" s="165">
        <f t="shared" si="550"/>
        <v>0.19213539736436885</v>
      </c>
      <c r="H151" s="165">
        <f t="shared" si="550"/>
        <v>9.6525725289902484E-2</v>
      </c>
      <c r="I151" s="165">
        <f t="shared" si="550"/>
        <v>8.9884106850669804E-2</v>
      </c>
      <c r="J151" s="165">
        <f t="shared" si="550"/>
        <v>0.10652068580896128</v>
      </c>
      <c r="K151" s="165">
        <f t="shared" si="550"/>
        <v>8.6943366268409386E-2</v>
      </c>
      <c r="L151" s="267">
        <f t="shared" si="550"/>
        <v>0.17104015742649761</v>
      </c>
      <c r="M151" s="166">
        <f t="shared" si="550"/>
        <v>0.13766889330082574</v>
      </c>
      <c r="N151" s="165">
        <f t="shared" si="550"/>
        <v>0.34511609656266085</v>
      </c>
      <c r="O151" s="166">
        <f t="shared" si="550"/>
        <v>0.16874698006434785</v>
      </c>
      <c r="P151" s="165">
        <f t="shared" si="550"/>
        <v>0.13764890288750478</v>
      </c>
      <c r="Q151" s="165">
        <f t="shared" si="550"/>
        <v>0.15391063993269907</v>
      </c>
      <c r="R151" s="165">
        <f t="shared" si="550"/>
        <v>9.7145952243538114E-2</v>
      </c>
      <c r="S151" s="165">
        <f t="shared" si="550"/>
        <v>4.5825413858294632E-2</v>
      </c>
      <c r="T151" s="165">
        <f t="shared" si="550"/>
        <v>7.9588239067830732E-2</v>
      </c>
      <c r="U151" s="165">
        <f t="shared" si="530"/>
        <v>0.10939707979805235</v>
      </c>
      <c r="V151" s="165">
        <f t="shared" si="530"/>
        <v>0.12843930418979058</v>
      </c>
      <c r="W151" s="165">
        <f t="shared" si="530"/>
        <v>8.2122459797707506E-2</v>
      </c>
      <c r="X151" s="267">
        <f t="shared" si="531"/>
        <v>0.15927221747667017</v>
      </c>
      <c r="Y151" s="166">
        <f t="shared" si="532"/>
        <v>0.2235096033823217</v>
      </c>
      <c r="Z151" s="165">
        <f t="shared" si="532"/>
        <v>0.15817839491030253</v>
      </c>
      <c r="AA151" s="165">
        <f t="shared" si="532"/>
        <v>0.18035935920781043</v>
      </c>
      <c r="AB151" s="165">
        <f t="shared" si="532"/>
        <v>0.16794359885665053</v>
      </c>
      <c r="AC151" s="165">
        <f t="shared" si="533"/>
        <v>0.10714084182852249</v>
      </c>
      <c r="AD151" s="165">
        <f t="shared" si="534"/>
        <v>9.2132575290584079E-2</v>
      </c>
      <c r="AE151" s="236">
        <f t="shared" si="535"/>
        <v>-0.3985665482877444</v>
      </c>
      <c r="AF151" s="236">
        <f t="shared" si="536"/>
        <v>0.11636625896256485</v>
      </c>
      <c r="AG151" s="236">
        <f t="shared" si="536"/>
        <v>0.13938019914714592</v>
      </c>
      <c r="AH151" s="236">
        <f t="shared" si="536"/>
        <v>0.10510466867758823</v>
      </c>
      <c r="AI151" s="165">
        <f>(AH67+AH144+AI95-AI67-AI144)/(AH67+AH144+AI95-AI144)</f>
        <v>7.125732071456764E-2</v>
      </c>
      <c r="AJ151" s="370">
        <f>(AI67+AI144+AJ95-AJ67-AJ144)/(AI67+AI144+AJ95-AJ144)</f>
        <v>0.12031400470621879</v>
      </c>
      <c r="AK151" s="414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 t="shared" si="538"/>
        <v>0.15224435657290802</v>
      </c>
      <c r="AN151" s="168">
        <f t="shared" si="538"/>
        <v>0.1605229903901261</v>
      </c>
      <c r="AO151" s="380">
        <f t="shared" si="538"/>
        <v>0.16595020164471716</v>
      </c>
      <c r="AP151" s="380">
        <f t="shared" ref="AP151:AT151" si="551">(AO67+AO144+AP95-AP67-AP144)/(AO67+AO144+AP95-AP144)</f>
        <v>8.3065851460687706E-2</v>
      </c>
      <c r="AQ151" s="380">
        <f t="shared" si="551"/>
        <v>0.13326402920602209</v>
      </c>
      <c r="AR151" s="380">
        <f t="shared" si="551"/>
        <v>0.12815529876629003</v>
      </c>
      <c r="AS151" s="380">
        <f t="shared" si="551"/>
        <v>7.1854298740824885E-2</v>
      </c>
      <c r="AT151" s="380">
        <f t="shared" si="551"/>
        <v>0.63491634548884879</v>
      </c>
      <c r="AU151" s="380"/>
      <c r="AV151" s="370"/>
      <c r="AW151" s="408"/>
      <c r="AX151" s="190">
        <f t="shared" si="540"/>
        <v>-0.50762690170709734</v>
      </c>
      <c r="AY151" s="191">
        <f t="shared" si="540"/>
        <v>-0.39045063188502299</v>
      </c>
      <c r="AZ151" s="191">
        <f t="shared" si="540"/>
        <v>-0.67478099699502847</v>
      </c>
      <c r="BA151" s="191">
        <f t="shared" si="540"/>
        <v>-0.76149416251816138</v>
      </c>
      <c r="BB151" s="191">
        <f t="shared" si="540"/>
        <v>-0.17547121424057899</v>
      </c>
      <c r="BC151" s="191">
        <f t="shared" si="540"/>
        <v>0.2170903581408524</v>
      </c>
      <c r="BD151" s="191">
        <f t="shared" si="540"/>
        <v>0.20576865624146545</v>
      </c>
      <c r="BE151" s="191">
        <f t="shared" si="540"/>
        <v>-5.5448813148307352E-2</v>
      </c>
      <c r="BF151" s="191">
        <f t="shared" si="540"/>
        <v>-6.8802204855807444E-2</v>
      </c>
      <c r="BG151" s="191">
        <f t="shared" si="540"/>
        <v>0.62353018189753318</v>
      </c>
      <c r="BH151" s="191">
        <f t="shared" si="541"/>
        <v>-0.54166613355403737</v>
      </c>
      <c r="BI151" s="191">
        <f t="shared" si="541"/>
        <v>6.8815330141223638E-2</v>
      </c>
      <c r="BJ151" s="191">
        <f t="shared" si="541"/>
        <v>0.22008672305876967</v>
      </c>
      <c r="BK151" s="191">
        <f t="shared" si="541"/>
        <v>-0.30387631501387913</v>
      </c>
      <c r="BL151" s="191">
        <f t="shared" si="541"/>
        <v>-5.1606647906295156E-2</v>
      </c>
      <c r="BM151" s="191">
        <f t="shared" si="541"/>
        <v>-9.6975002456110246</v>
      </c>
      <c r="BN151" s="191">
        <f t="shared" si="541"/>
        <v>0.46210370182193983</v>
      </c>
      <c r="BO151" s="191">
        <f t="shared" si="541"/>
        <v>0.27407604850552297</v>
      </c>
      <c r="BP151" s="314">
        <f t="shared" si="541"/>
        <v>-0.18167830836051177</v>
      </c>
      <c r="BQ151" s="314">
        <f t="shared" si="541"/>
        <v>-0.13230411156587363</v>
      </c>
      <c r="BR151" s="168">
        <f t="shared" si="542"/>
        <v>-0.2446014338700212</v>
      </c>
      <c r="BS151" s="168">
        <f t="shared" si="543"/>
        <v>-0.34507665949338878</v>
      </c>
      <c r="BT151" s="168">
        <f t="shared" si="544"/>
        <v>2.288016045800096E-2</v>
      </c>
      <c r="BU151" s="168">
        <f t="shared" si="545"/>
        <v>-0.15588324752533769</v>
      </c>
      <c r="BV151" s="168">
        <f t="shared" si="546"/>
        <v>-4.4185122368720582E-2</v>
      </c>
      <c r="BW151" s="490">
        <f t="shared" si="546"/>
        <v>0.54889768283058926</v>
      </c>
      <c r="BX151" s="490">
        <f t="shared" si="546"/>
        <v>-9.8409534318346453E-2</v>
      </c>
      <c r="BY151" s="490">
        <f t="shared" si="546"/>
        <v>-1.3343582891703505</v>
      </c>
      <c r="BZ151" s="490">
        <f t="shared" si="546"/>
        <v>0.1013097774975969</v>
      </c>
      <c r="CA151" s="490">
        <f t="shared" si="546"/>
        <v>-0.48447269281795796</v>
      </c>
      <c r="CB151" s="490">
        <f t="shared" si="546"/>
        <v>5.0408005988437479</v>
      </c>
      <c r="CC151" s="199"/>
      <c r="CD151" s="167">
        <f t="shared" si="547"/>
        <v>-0.14191328961396341</v>
      </c>
      <c r="CE151" s="167">
        <f t="shared" si="547"/>
        <v>-9.8588415900408594E-2</v>
      </c>
      <c r="CF151" s="167">
        <f t="shared" si="547"/>
        <v>-0.20156338314561523</v>
      </c>
      <c r="CG151" s="167">
        <f t="shared" si="547"/>
        <v>-0.14630998350607421</v>
      </c>
      <c r="CH151" s="167">
        <f t="shared" si="547"/>
        <v>-1.6937486222071751E-2</v>
      </c>
      <c r="CI151" s="167">
        <f t="shared" si="547"/>
        <v>1.9512972947382551E-2</v>
      </c>
      <c r="CJ151" s="167">
        <f t="shared" si="547"/>
        <v>2.1918618380829299E-2</v>
      </c>
      <c r="CK151" s="167">
        <f t="shared" si="547"/>
        <v>-4.8209064707018801E-3</v>
      </c>
      <c r="CL151" s="167">
        <f t="shared" si="547"/>
        <v>-1.1767939949827444E-2</v>
      </c>
      <c r="CM151" s="167">
        <f t="shared" si="547"/>
        <v>8.5840710081495963E-2</v>
      </c>
      <c r="CN151" s="167">
        <f t="shared" si="548"/>
        <v>-0.18693770165235832</v>
      </c>
      <c r="CO151" s="167">
        <f t="shared" si="548"/>
        <v>1.1612379143462581E-2</v>
      </c>
      <c r="CP151" s="167">
        <f t="shared" si="548"/>
        <v>3.0294695969145746E-2</v>
      </c>
      <c r="CQ151" s="167">
        <f t="shared" si="548"/>
        <v>-4.6769798104176585E-2</v>
      </c>
      <c r="CR151" s="167">
        <f t="shared" si="548"/>
        <v>-5.0133769529540351E-3</v>
      </c>
      <c r="CS151" s="167">
        <f t="shared" si="548"/>
        <v>-0.44439196214603904</v>
      </c>
      <c r="CT151" s="167">
        <f t="shared" si="548"/>
        <v>3.6778019894734115E-2</v>
      </c>
      <c r="CU151" s="167">
        <f t="shared" si="548"/>
        <v>2.9983119349093562E-2</v>
      </c>
      <c r="CV151" s="334">
        <f t="shared" si="548"/>
        <v>-2.3334635512202342E-2</v>
      </c>
      <c r="CW151" s="334">
        <f t="shared" si="548"/>
        <v>-1.0865139083139866E-2</v>
      </c>
      <c r="CX151" s="314">
        <f t="shared" si="549"/>
        <v>-3.8958212770451375E-2</v>
      </c>
      <c r="CY151" s="168">
        <f t="shared" si="549"/>
        <v>-7.7127947299863803E-2</v>
      </c>
      <c r="CZ151" s="168">
        <f t="shared" si="549"/>
        <v>3.6191470565367645E-3</v>
      </c>
      <c r="DA151" s="168">
        <f t="shared" si="549"/>
        <v>-2.8115002634902408E-2</v>
      </c>
      <c r="DB151" s="168">
        <f t="shared" si="549"/>
        <v>-7.4206084665244254E-3</v>
      </c>
      <c r="DC151" s="168">
        <f t="shared" si="549"/>
        <v>5.8809359816194673E-2</v>
      </c>
      <c r="DD151" s="168">
        <f t="shared" si="549"/>
        <v>-9.0667238298963726E-3</v>
      </c>
      <c r="DE151" s="168">
        <f t="shared" si="549"/>
        <v>0.5318305774937665</v>
      </c>
      <c r="DF151" s="168">
        <f t="shared" si="549"/>
        <v>1.1789039803725185E-2</v>
      </c>
      <c r="DG151" s="168">
        <f t="shared" si="549"/>
        <v>-6.7525900406321032E-2</v>
      </c>
      <c r="DH151" s="168">
        <f t="shared" si="549"/>
        <v>0.52981167681126051</v>
      </c>
      <c r="DI151" s="350"/>
      <c r="DJ151" s="169"/>
    </row>
    <row r="152" spans="1:114" x14ac:dyDescent="0.25">
      <c r="A152" s="139"/>
      <c r="B152" s="57" t="s">
        <v>32</v>
      </c>
      <c r="C152" s="164"/>
      <c r="D152" s="165">
        <f t="shared" ref="D152:E155" si="552">(C68+C145+D96-D68-D145)/(C68+C145+D96-D145)</f>
        <v>0.78654294055884888</v>
      </c>
      <c r="E152" s="165">
        <f t="shared" ref="E152:O155" si="553">(D68+D145+E96-E68-E145)/(D68+D145+E96-E145)</f>
        <v>0.76586102545617896</v>
      </c>
      <c r="F152" s="166">
        <f t="shared" si="553"/>
        <v>0.73883446272369468</v>
      </c>
      <c r="G152" s="165">
        <f t="shared" si="553"/>
        <v>0.70910352609919325</v>
      </c>
      <c r="H152" s="165">
        <f t="shared" si="553"/>
        <v>0.68072147583787701</v>
      </c>
      <c r="I152" s="165">
        <f t="shared" si="553"/>
        <v>0.67651925274849378</v>
      </c>
      <c r="J152" s="165">
        <f t="shared" si="553"/>
        <v>0.72521621503464451</v>
      </c>
      <c r="K152" s="165">
        <f t="shared" si="553"/>
        <v>0.77550383616027974</v>
      </c>
      <c r="L152" s="267">
        <f t="shared" si="553"/>
        <v>0.84290818390883793</v>
      </c>
      <c r="M152" s="166">
        <f t="shared" si="553"/>
        <v>0.81688719260497744</v>
      </c>
      <c r="N152" s="165">
        <f t="shared" si="553"/>
        <v>0.7869782272673651</v>
      </c>
      <c r="O152" s="166">
        <f t="shared" si="553"/>
        <v>0.73699851910736847</v>
      </c>
      <c r="P152" s="165">
        <f t="shared" ref="P152:T152" si="554">(O68+O145+P96-P68-P145)/(O68+O145+P96-P145)</f>
        <v>0.56504466342476989</v>
      </c>
      <c r="Q152" s="165">
        <f t="shared" si="554"/>
        <v>0.64467292319308034</v>
      </c>
      <c r="R152" s="165">
        <f t="shared" si="554"/>
        <v>0.54240121548576015</v>
      </c>
      <c r="S152" s="165">
        <f t="shared" si="554"/>
        <v>0.49289330339429815</v>
      </c>
      <c r="T152" s="165">
        <f t="shared" si="554"/>
        <v>0.43790422546344981</v>
      </c>
      <c r="U152" s="165">
        <f t="shared" si="530"/>
        <v>0.49395299390275677</v>
      </c>
      <c r="V152" s="165">
        <f t="shared" si="530"/>
        <v>0.5332351874971184</v>
      </c>
      <c r="W152" s="165">
        <f t="shared" si="530"/>
        <v>0.55093861443854553</v>
      </c>
      <c r="X152" s="267">
        <f t="shared" si="531"/>
        <v>0.68827481332777996</v>
      </c>
      <c r="Y152" s="166">
        <f t="shared" si="532"/>
        <v>0.71538775093309237</v>
      </c>
      <c r="Z152" s="165">
        <f t="shared" si="532"/>
        <v>0.73891097589525312</v>
      </c>
      <c r="AA152" s="165">
        <f t="shared" si="532"/>
        <v>0.77669248276235214</v>
      </c>
      <c r="AB152" s="165">
        <f t="shared" si="532"/>
        <v>0.70534197428211398</v>
      </c>
      <c r="AC152" s="165">
        <f t="shared" si="533"/>
        <v>0.6155697265440363</v>
      </c>
      <c r="AD152" s="165">
        <f t="shared" si="534"/>
        <v>0.54656253768906127</v>
      </c>
      <c r="AE152" s="236">
        <f t="shared" si="535"/>
        <v>0.4462167903367073</v>
      </c>
      <c r="AF152" s="236">
        <f t="shared" si="536"/>
        <v>0.51311284626505194</v>
      </c>
      <c r="AG152" s="236">
        <f t="shared" si="536"/>
        <v>0.5143891073969199</v>
      </c>
      <c r="AH152" s="236">
        <f t="shared" si="536"/>
        <v>0.48339596299750276</v>
      </c>
      <c r="AI152" s="165">
        <f t="shared" ref="AI152" si="555">(AH68+AH145+AI96-AI68-AI145)/(AH68+AH145+AI96-AI145)</f>
        <v>0.55939498860137726</v>
      </c>
      <c r="AJ152" s="370">
        <f t="shared" ref="AJ152:AT155" si="556">(AI68+AI145+AJ96-AJ68-AJ145)/(AI68+AI145+AJ96-AJ145)</f>
        <v>0.70376460332987389</v>
      </c>
      <c r="AK152" s="414">
        <f t="shared" si="556"/>
        <v>0.68655845142121441</v>
      </c>
      <c r="AL152" s="168">
        <f t="shared" si="556"/>
        <v>0.7487349785151155</v>
      </c>
      <c r="AM152" s="168">
        <f t="shared" si="556"/>
        <v>0.79377164955306956</v>
      </c>
      <c r="AN152" s="168">
        <f t="shared" si="556"/>
        <v>0.73720954319104159</v>
      </c>
      <c r="AO152" s="380">
        <f t="shared" si="556"/>
        <v>0.68683858405112186</v>
      </c>
      <c r="AP152" s="380">
        <f t="shared" si="556"/>
        <v>0.63213824234229143</v>
      </c>
      <c r="AQ152" s="380">
        <f t="shared" si="556"/>
        <v>0.51786728980534691</v>
      </c>
      <c r="AR152" s="380">
        <f t="shared" si="556"/>
        <v>0.68616941051078262</v>
      </c>
      <c r="AS152" s="380">
        <f t="shared" si="556"/>
        <v>0.613799771995301</v>
      </c>
      <c r="AT152" s="380">
        <f t="shared" si="556"/>
        <v>0.65674254841288382</v>
      </c>
      <c r="AU152" s="380"/>
      <c r="AV152" s="370"/>
      <c r="AW152" s="408"/>
      <c r="AX152" s="190">
        <f t="shared" si="540"/>
        <v>-0.28160989783558621</v>
      </c>
      <c r="AY152" s="191">
        <f t="shared" si="540"/>
        <v>-0.15823771968408223</v>
      </c>
      <c r="AZ152" s="191">
        <f t="shared" si="540"/>
        <v>-0.26586909131686726</v>
      </c>
      <c r="BA152" s="191">
        <f t="shared" si="540"/>
        <v>-0.30490642726637696</v>
      </c>
      <c r="BB152" s="191">
        <f t="shared" si="540"/>
        <v>-0.35670572913180337</v>
      </c>
      <c r="BC152" s="191">
        <f t="shared" si="540"/>
        <v>-0.26986114305546421</v>
      </c>
      <c r="BD152" s="191">
        <f t="shared" si="540"/>
        <v>-0.26472246973732505</v>
      </c>
      <c r="BE152" s="191">
        <f t="shared" si="540"/>
        <v>-0.28957332156293997</v>
      </c>
      <c r="BF152" s="191">
        <f t="shared" si="540"/>
        <v>-0.18345221167977396</v>
      </c>
      <c r="BG152" s="191">
        <f t="shared" si="540"/>
        <v>-0.12425147877299039</v>
      </c>
      <c r="BH152" s="191">
        <f t="shared" si="541"/>
        <v>-6.1078248046348801E-2</v>
      </c>
      <c r="BI152" s="191">
        <f t="shared" si="541"/>
        <v>5.3858946288060212E-2</v>
      </c>
      <c r="BJ152" s="191">
        <f t="shared" si="541"/>
        <v>0.24829419679321207</v>
      </c>
      <c r="BK152" s="191">
        <f t="shared" si="541"/>
        <v>-4.5144127513367882E-2</v>
      </c>
      <c r="BL152" s="191">
        <f t="shared" si="541"/>
        <v>7.6720370170526835E-3</v>
      </c>
      <c r="BM152" s="191">
        <f t="shared" si="541"/>
        <v>-9.4699020530719616E-2</v>
      </c>
      <c r="BN152" s="191">
        <f t="shared" si="541"/>
        <v>0.17174673462446299</v>
      </c>
      <c r="BO152" s="191">
        <f t="shared" si="541"/>
        <v>4.137258756687754E-2</v>
      </c>
      <c r="BP152" s="314">
        <f t="shared" si="541"/>
        <v>-9.3465745825119559E-2</v>
      </c>
      <c r="BQ152" s="314">
        <f t="shared" si="541"/>
        <v>1.5349031527676671E-2</v>
      </c>
      <c r="BR152" s="168">
        <f t="shared" si="542"/>
        <v>2.250524020659924E-2</v>
      </c>
      <c r="BS152" s="168">
        <f t="shared" si="543"/>
        <v>-4.0298844192223612E-2</v>
      </c>
      <c r="BT152" s="168">
        <f t="shared" si="544"/>
        <v>1.3295245219439016E-2</v>
      </c>
      <c r="BU152" s="168">
        <f t="shared" si="545"/>
        <v>2.1989612581255275E-2</v>
      </c>
      <c r="BV152" s="168">
        <f t="shared" si="546"/>
        <v>4.5180309794212836E-2</v>
      </c>
      <c r="BW152" s="490">
        <f t="shared" si="546"/>
        <v>0.11577706705494908</v>
      </c>
      <c r="BX152" s="490">
        <f t="shared" si="546"/>
        <v>0.15657074671647928</v>
      </c>
      <c r="BY152" s="490">
        <f t="shared" si="546"/>
        <v>0.16057329311739571</v>
      </c>
      <c r="BZ152" s="490">
        <f t="shared" si="546"/>
        <v>0.33726804055951687</v>
      </c>
      <c r="CA152" s="490">
        <f t="shared" si="546"/>
        <v>0.19325966115700133</v>
      </c>
      <c r="CB152" s="490">
        <f t="shared" si="546"/>
        <v>0.35860164065184091</v>
      </c>
      <c r="CC152" s="199"/>
      <c r="CD152" s="167">
        <f t="shared" si="547"/>
        <v>-0.22149827713407899</v>
      </c>
      <c r="CE152" s="167">
        <f t="shared" si="547"/>
        <v>-0.12118810226309862</v>
      </c>
      <c r="CF152" s="167">
        <f t="shared" si="547"/>
        <v>-0.19643324723793454</v>
      </c>
      <c r="CG152" s="167">
        <f t="shared" si="547"/>
        <v>-0.21621022270489509</v>
      </c>
      <c r="CH152" s="167">
        <f t="shared" si="547"/>
        <v>-0.2428172503744272</v>
      </c>
      <c r="CI152" s="167">
        <f t="shared" si="547"/>
        <v>-0.18256625884573702</v>
      </c>
      <c r="CJ152" s="167">
        <f t="shared" si="547"/>
        <v>-0.19198102753752611</v>
      </c>
      <c r="CK152" s="167">
        <f t="shared" si="547"/>
        <v>-0.22456522172173421</v>
      </c>
      <c r="CL152" s="167">
        <f t="shared" si="547"/>
        <v>-0.15463337058105797</v>
      </c>
      <c r="CM152" s="167">
        <f t="shared" si="547"/>
        <v>-0.10149944167188507</v>
      </c>
      <c r="CN152" s="167">
        <f t="shared" si="548"/>
        <v>-4.8067251372111985E-2</v>
      </c>
      <c r="CO152" s="167">
        <f t="shared" si="548"/>
        <v>3.9693963654983677E-2</v>
      </c>
      <c r="CP152" s="167">
        <f t="shared" si="548"/>
        <v>0.14029731085734409</v>
      </c>
      <c r="CQ152" s="167">
        <f t="shared" si="548"/>
        <v>-2.9103196649044039E-2</v>
      </c>
      <c r="CR152" s="167">
        <f t="shared" si="548"/>
        <v>4.161322203301121E-3</v>
      </c>
      <c r="CS152" s="167">
        <f t="shared" si="548"/>
        <v>-4.6676513057590852E-2</v>
      </c>
      <c r="CT152" s="167">
        <f t="shared" si="548"/>
        <v>7.5208620801602122E-2</v>
      </c>
      <c r="CU152" s="167">
        <f t="shared" si="548"/>
        <v>2.0436113494163133E-2</v>
      </c>
      <c r="CV152" s="334">
        <f t="shared" si="548"/>
        <v>-4.9839224499615642E-2</v>
      </c>
      <c r="CW152" s="334">
        <f t="shared" si="548"/>
        <v>8.4563741628317368E-3</v>
      </c>
      <c r="CX152" s="314">
        <f t="shared" si="549"/>
        <v>1.5489790002093939E-2</v>
      </c>
      <c r="CY152" s="168">
        <f t="shared" si="549"/>
        <v>-2.8829299511877959E-2</v>
      </c>
      <c r="CZ152" s="168">
        <f t="shared" si="549"/>
        <v>9.824002619862382E-3</v>
      </c>
      <c r="DA152" s="168">
        <f t="shared" si="549"/>
        <v>1.7079166790717415E-2</v>
      </c>
      <c r="DB152" s="168">
        <f t="shared" si="549"/>
        <v>3.1867568908927613E-2</v>
      </c>
      <c r="DC152" s="168">
        <f t="shared" si="549"/>
        <v>7.1268857507085559E-2</v>
      </c>
      <c r="DD152" s="168">
        <f t="shared" si="549"/>
        <v>8.5575704653230167E-2</v>
      </c>
      <c r="DE152" s="168">
        <f t="shared" si="549"/>
        <v>7.1650499468639606E-2</v>
      </c>
      <c r="DF152" s="168">
        <f t="shared" si="549"/>
        <v>0.17305656424573068</v>
      </c>
      <c r="DG152" s="168">
        <f t="shared" si="549"/>
        <v>9.9410664598381104E-2</v>
      </c>
      <c r="DH152" s="168">
        <f t="shared" si="549"/>
        <v>0.17334658541538106</v>
      </c>
      <c r="DI152" s="350"/>
      <c r="DJ152" s="169"/>
    </row>
    <row r="153" spans="1:114" x14ac:dyDescent="0.25">
      <c r="A153" s="139"/>
      <c r="B153" s="57" t="s">
        <v>33</v>
      </c>
      <c r="C153" s="164"/>
      <c r="D153" s="165">
        <f t="shared" si="552"/>
        <v>0.7996170633130506</v>
      </c>
      <c r="E153" s="165">
        <f t="shared" si="553"/>
        <v>0.78100330160981701</v>
      </c>
      <c r="F153" s="166">
        <f t="shared" si="553"/>
        <v>0.76816786802013803</v>
      </c>
      <c r="G153" s="165">
        <f t="shared" si="553"/>
        <v>0.71928343334060618</v>
      </c>
      <c r="H153" s="165">
        <f t="shared" si="553"/>
        <v>0.71354696580594634</v>
      </c>
      <c r="I153" s="165">
        <f t="shared" si="553"/>
        <v>0.68277485468083454</v>
      </c>
      <c r="J153" s="165">
        <f t="shared" si="553"/>
        <v>0.71977477944377077</v>
      </c>
      <c r="K153" s="165">
        <f t="shared" si="553"/>
        <v>0.67900651434331494</v>
      </c>
      <c r="L153" s="267">
        <f t="shared" si="553"/>
        <v>0.76566305896257858</v>
      </c>
      <c r="M153" s="166">
        <f t="shared" si="553"/>
        <v>0.83439407615821604</v>
      </c>
      <c r="N153" s="165">
        <f t="shared" si="553"/>
        <v>0.7954998034027615</v>
      </c>
      <c r="O153" s="166">
        <f t="shared" si="553"/>
        <v>0.77982372507158859</v>
      </c>
      <c r="P153" s="165">
        <f t="shared" ref="P153:T153" si="557">(O69+O146+P97-P69-P146)/(O69+O146+P97-P146)</f>
        <v>0.61096436573554491</v>
      </c>
      <c r="Q153" s="165">
        <f t="shared" si="557"/>
        <v>0.71239107697782222</v>
      </c>
      <c r="R153" s="165">
        <f t="shared" si="557"/>
        <v>0.64340946782502051</v>
      </c>
      <c r="S153" s="165">
        <f t="shared" si="557"/>
        <v>0.69498405044696598</v>
      </c>
      <c r="T153" s="165">
        <f t="shared" si="557"/>
        <v>0.61146914552862053</v>
      </c>
      <c r="U153" s="165">
        <f t="shared" si="530"/>
        <v>0.6971709609296578</v>
      </c>
      <c r="V153" s="165">
        <f t="shared" si="530"/>
        <v>0.64691472613201118</v>
      </c>
      <c r="W153" s="165">
        <f t="shared" si="530"/>
        <v>0.64612763551316243</v>
      </c>
      <c r="X153" s="267">
        <f t="shared" si="531"/>
        <v>0.71058167997353905</v>
      </c>
      <c r="Y153" s="166">
        <f t="shared" si="532"/>
        <v>0.745271709082727</v>
      </c>
      <c r="Z153" s="165">
        <f t="shared" si="532"/>
        <v>0.77292162043747026</v>
      </c>
      <c r="AA153" s="165">
        <f t="shared" si="532"/>
        <v>0.83018894829878009</v>
      </c>
      <c r="AB153" s="165">
        <f t="shared" si="532"/>
        <v>0.81515448910899935</v>
      </c>
      <c r="AC153" s="165">
        <f t="shared" si="533"/>
        <v>0.78137248441600871</v>
      </c>
      <c r="AD153" s="165">
        <f t="shared" si="534"/>
        <v>0.68839922319388713</v>
      </c>
      <c r="AE153" s="236">
        <f t="shared" si="535"/>
        <v>0.65568444222794009</v>
      </c>
      <c r="AF153" s="236">
        <f t="shared" si="536"/>
        <v>0.66519396306776224</v>
      </c>
      <c r="AG153" s="236">
        <f t="shared" si="536"/>
        <v>0.66881806405011801</v>
      </c>
      <c r="AH153" s="236">
        <f t="shared" si="536"/>
        <v>0.694092061191944</v>
      </c>
      <c r="AI153" s="165">
        <f t="shared" ref="AI153:AI155" si="558">(AH69+AH146+AI97-AI69-AI146)/(AH69+AH146+AI97-AI146)</f>
        <v>0.64111223107157</v>
      </c>
      <c r="AJ153" s="370">
        <f t="shared" si="556"/>
        <v>0.7341058071436507</v>
      </c>
      <c r="AK153" s="414">
        <f t="shared" si="556"/>
        <v>0.69217134572884376</v>
      </c>
      <c r="AL153" s="168">
        <f t="shared" si="556"/>
        <v>0.78237628379414736</v>
      </c>
      <c r="AM153" s="168">
        <f t="shared" si="556"/>
        <v>0.82335662013577893</v>
      </c>
      <c r="AN153" s="168">
        <f t="shared" si="556"/>
        <v>0.80680758136047381</v>
      </c>
      <c r="AO153" s="380">
        <f t="shared" si="556"/>
        <v>0.78976898994426903</v>
      </c>
      <c r="AP153" s="380">
        <f t="shared" si="556"/>
        <v>0.74997909972164511</v>
      </c>
      <c r="AQ153" s="380">
        <f t="shared" si="556"/>
        <v>0.78464741285746642</v>
      </c>
      <c r="AR153" s="380">
        <f t="shared" si="556"/>
        <v>0.72345742672459579</v>
      </c>
      <c r="AS153" s="380">
        <f t="shared" si="556"/>
        <v>0.71762002542162395</v>
      </c>
      <c r="AT153" s="380">
        <f t="shared" si="556"/>
        <v>0.73404346715103075</v>
      </c>
      <c r="AU153" s="380"/>
      <c r="AV153" s="370"/>
      <c r="AW153" s="408"/>
      <c r="AX153" s="190">
        <f t="shared" si="540"/>
        <v>-0.23592880421518472</v>
      </c>
      <c r="AY153" s="191">
        <f t="shared" si="540"/>
        <v>-8.785138870805044E-2</v>
      </c>
      <c r="AZ153" s="191">
        <f t="shared" si="540"/>
        <v>-0.16241033423679588</v>
      </c>
      <c r="BA153" s="191">
        <f t="shared" si="540"/>
        <v>-3.3782764578332194E-2</v>
      </c>
      <c r="BB153" s="191">
        <f t="shared" si="540"/>
        <v>-0.14305690468745758</v>
      </c>
      <c r="BC153" s="191">
        <f t="shared" si="540"/>
        <v>2.1084704789769638E-2</v>
      </c>
      <c r="BD153" s="191">
        <f t="shared" si="540"/>
        <v>-0.10122618267906602</v>
      </c>
      <c r="BE153" s="191">
        <f t="shared" si="540"/>
        <v>-4.842203739672591E-2</v>
      </c>
      <c r="BF153" s="191">
        <f t="shared" si="540"/>
        <v>-7.1939449532371399E-2</v>
      </c>
      <c r="BG153" s="191">
        <f t="shared" si="540"/>
        <v>-0.10681088183875102</v>
      </c>
      <c r="BH153" s="191">
        <f t="shared" si="541"/>
        <v>-2.8382386606147163E-2</v>
      </c>
      <c r="BI153" s="191">
        <f t="shared" si="541"/>
        <v>6.4585394888528075E-2</v>
      </c>
      <c r="BJ153" s="191">
        <f t="shared" si="541"/>
        <v>0.33420954612897646</v>
      </c>
      <c r="BK153" s="191">
        <f t="shared" si="541"/>
        <v>9.6830813393714049E-2</v>
      </c>
      <c r="BL153" s="191">
        <f t="shared" si="541"/>
        <v>6.9923987163182197E-2</v>
      </c>
      <c r="BM153" s="191">
        <f t="shared" si="541"/>
        <v>-5.6547496584635412E-2</v>
      </c>
      <c r="BN153" s="191">
        <f t="shared" si="541"/>
        <v>8.78618617668699E-2</v>
      </c>
      <c r="BO153" s="191">
        <f t="shared" si="541"/>
        <v>-4.0668499505102741E-2</v>
      </c>
      <c r="BP153" s="314">
        <f t="shared" si="541"/>
        <v>7.2926667386306626E-2</v>
      </c>
      <c r="BQ153" s="314">
        <f t="shared" si="541"/>
        <v>-7.7622503139169012E-3</v>
      </c>
      <c r="BR153" s="168">
        <f t="shared" si="542"/>
        <v>3.3105451256479977E-2</v>
      </c>
      <c r="BS153" s="168">
        <f t="shared" si="543"/>
        <v>-7.1249670028718307E-2</v>
      </c>
      <c r="BT153" s="168">
        <f t="shared" si="544"/>
        <v>1.2232370148121627E-2</v>
      </c>
      <c r="BU153" s="168">
        <f t="shared" si="545"/>
        <v>-8.2298471655180994E-3</v>
      </c>
      <c r="BV153" s="168">
        <f t="shared" si="546"/>
        <v>-1.023966359757042E-2</v>
      </c>
      <c r="BW153" s="490">
        <f t="shared" si="546"/>
        <v>1.0745842342446703E-2</v>
      </c>
      <c r="BX153" s="490">
        <f t="shared" si="546"/>
        <v>8.9453727507205594E-2</v>
      </c>
      <c r="BY153" s="490">
        <f t="shared" si="546"/>
        <v>0.19668450602751078</v>
      </c>
      <c r="BZ153" s="490">
        <f t="shared" si="546"/>
        <v>8.7588683739900905E-2</v>
      </c>
      <c r="CA153" s="490">
        <f t="shared" si="546"/>
        <v>7.2967469024354817E-2</v>
      </c>
      <c r="CB153" s="490">
        <f t="shared" si="546"/>
        <v>5.755923197058236E-2</v>
      </c>
      <c r="CC153" s="199"/>
      <c r="CD153" s="167">
        <f t="shared" si="547"/>
        <v>-0.18865269757750569</v>
      </c>
      <c r="CE153" s="167">
        <f t="shared" si="547"/>
        <v>-6.8612224631994789E-2</v>
      </c>
      <c r="CF153" s="167">
        <f t="shared" si="547"/>
        <v>-0.12475840019511752</v>
      </c>
      <c r="CG153" s="167">
        <f t="shared" si="547"/>
        <v>-2.4299382893640198E-2</v>
      </c>
      <c r="CH153" s="167">
        <f t="shared" si="547"/>
        <v>-0.10207782027732581</v>
      </c>
      <c r="CI153" s="167">
        <f t="shared" si="547"/>
        <v>1.4396106248823259E-2</v>
      </c>
      <c r="CJ153" s="167">
        <f t="shared" si="547"/>
        <v>-7.2860053311759598E-2</v>
      </c>
      <c r="CK153" s="167">
        <f t="shared" si="547"/>
        <v>-3.2878878830152503E-2</v>
      </c>
      <c r="CL153" s="167">
        <f t="shared" si="547"/>
        <v>-5.5081378989039531E-2</v>
      </c>
      <c r="CM153" s="167">
        <f t="shared" si="547"/>
        <v>-8.912236707548904E-2</v>
      </c>
      <c r="CN153" s="167">
        <f t="shared" si="548"/>
        <v>-2.2578182965291238E-2</v>
      </c>
      <c r="CO153" s="167">
        <f t="shared" si="548"/>
        <v>5.0365223227191502E-2</v>
      </c>
      <c r="CP153" s="167">
        <f t="shared" si="548"/>
        <v>0.20419012337345444</v>
      </c>
      <c r="CQ153" s="167">
        <f t="shared" si="548"/>
        <v>6.8981407438186482E-2</v>
      </c>
      <c r="CR153" s="167">
        <f t="shared" si="548"/>
        <v>4.4989755368866624E-2</v>
      </c>
      <c r="CS153" s="167">
        <f t="shared" si="548"/>
        <v>-3.9299608219025894E-2</v>
      </c>
      <c r="CT153" s="167">
        <f t="shared" si="548"/>
        <v>5.3724817539141712E-2</v>
      </c>
      <c r="CU153" s="167">
        <f t="shared" si="548"/>
        <v>-2.8352896879539791E-2</v>
      </c>
      <c r="CV153" s="334">
        <f t="shared" si="548"/>
        <v>4.7177335059932823E-2</v>
      </c>
      <c r="CW153" s="334">
        <f t="shared" si="548"/>
        <v>-5.0154044415924304E-3</v>
      </c>
      <c r="CX153" s="314">
        <f t="shared" si="549"/>
        <v>2.3524127170111653E-2</v>
      </c>
      <c r="CY153" s="168">
        <f t="shared" si="549"/>
        <v>-5.310036335388324E-2</v>
      </c>
      <c r="CZ153" s="168">
        <f t="shared" si="549"/>
        <v>9.4546633566771066E-3</v>
      </c>
      <c r="DA153" s="168">
        <f t="shared" si="549"/>
        <v>-6.8323281630011667E-3</v>
      </c>
      <c r="DB153" s="168">
        <f t="shared" si="549"/>
        <v>-8.3469077485255339E-3</v>
      </c>
      <c r="DC153" s="168">
        <f t="shared" si="549"/>
        <v>8.3965055282603229E-3</v>
      </c>
      <c r="DD153" s="168">
        <f t="shared" si="549"/>
        <v>6.1579876527757982E-2</v>
      </c>
      <c r="DE153" s="168">
        <f t="shared" si="549"/>
        <v>0.12896297062952633</v>
      </c>
      <c r="DF153" s="168">
        <f t="shared" si="549"/>
        <v>5.8263463656833547E-2</v>
      </c>
      <c r="DG153" s="168">
        <f t="shared" si="549"/>
        <v>4.8801961371505942E-2</v>
      </c>
      <c r="DH153" s="168">
        <f t="shared" si="549"/>
        <v>3.995140595908675E-2</v>
      </c>
      <c r="DI153" s="350"/>
      <c r="DJ153" s="169"/>
    </row>
    <row r="154" spans="1:114" x14ac:dyDescent="0.25">
      <c r="A154" s="139"/>
      <c r="B154" s="57" t="s">
        <v>34</v>
      </c>
      <c r="C154" s="164"/>
      <c r="D154" s="165">
        <f t="shared" si="552"/>
        <v>0.82371740859507014</v>
      </c>
      <c r="E154" s="165">
        <f t="shared" si="553"/>
        <v>0.83550662310658763</v>
      </c>
      <c r="F154" s="166">
        <f t="shared" si="553"/>
        <v>0.8917097857399261</v>
      </c>
      <c r="G154" s="165">
        <f t="shared" si="553"/>
        <v>0.8115066670047576</v>
      </c>
      <c r="H154" s="165">
        <f t="shared" si="553"/>
        <v>0.86972548739715483</v>
      </c>
      <c r="I154" s="165">
        <f t="shared" si="553"/>
        <v>0.76962546608148785</v>
      </c>
      <c r="J154" s="165">
        <f t="shared" si="553"/>
        <v>0.86570028450181702</v>
      </c>
      <c r="K154" s="165">
        <f t="shared" si="553"/>
        <v>0.80137458475235668</v>
      </c>
      <c r="L154" s="267">
        <f t="shared" si="553"/>
        <v>0.84638247563142854</v>
      </c>
      <c r="M154" s="166">
        <f t="shared" si="553"/>
        <v>0.85344441512677249</v>
      </c>
      <c r="N154" s="165">
        <f t="shared" si="553"/>
        <v>0.85173354726670669</v>
      </c>
      <c r="O154" s="166">
        <f t="shared" si="553"/>
        <v>0.78257179350433537</v>
      </c>
      <c r="P154" s="165">
        <f t="shared" ref="P154:T154" si="559">(O70+O147+P98-P70-P147)/(O70+O147+P98-P147)</f>
        <v>0.61413490673091953</v>
      </c>
      <c r="Q154" s="165">
        <f t="shared" si="559"/>
        <v>0.84038227886936923</v>
      </c>
      <c r="R154" s="165">
        <f t="shared" si="559"/>
        <v>0.73216928809954007</v>
      </c>
      <c r="S154" s="165">
        <f t="shared" si="559"/>
        <v>0.61345646986117441</v>
      </c>
      <c r="T154" s="165">
        <f t="shared" si="559"/>
        <v>0.64876204335699483</v>
      </c>
      <c r="U154" s="165">
        <f t="shared" si="530"/>
        <v>0.68761965628974431</v>
      </c>
      <c r="V154" s="165">
        <f t="shared" si="530"/>
        <v>0.78104835662554273</v>
      </c>
      <c r="W154" s="165">
        <f t="shared" si="530"/>
        <v>0.69717663297294097</v>
      </c>
      <c r="X154" s="267">
        <f t="shared" si="531"/>
        <v>0.69623171529221883</v>
      </c>
      <c r="Y154" s="166">
        <f t="shared" si="532"/>
        <v>0.82120061096478403</v>
      </c>
      <c r="Z154" s="165">
        <f t="shared" si="532"/>
        <v>0.82417553660756593</v>
      </c>
      <c r="AA154" s="165">
        <f t="shared" si="532"/>
        <v>0.81805530933265047</v>
      </c>
      <c r="AB154" s="165">
        <f t="shared" si="532"/>
        <v>0.79729157793484262</v>
      </c>
      <c r="AC154" s="165">
        <f t="shared" si="533"/>
        <v>0.77498067376239954</v>
      </c>
      <c r="AD154" s="165">
        <f t="shared" si="534"/>
        <v>0.65474818887762209</v>
      </c>
      <c r="AE154" s="236">
        <f t="shared" si="535"/>
        <v>0.72232693493480304</v>
      </c>
      <c r="AF154" s="236">
        <f t="shared" si="536"/>
        <v>0.80981829493673785</v>
      </c>
      <c r="AG154" s="236">
        <f t="shared" si="536"/>
        <v>0.6423392528133185</v>
      </c>
      <c r="AH154" s="236">
        <f t="shared" si="536"/>
        <v>0.69824687993214962</v>
      </c>
      <c r="AI154" s="165">
        <f t="shared" si="558"/>
        <v>0.64768820676326255</v>
      </c>
      <c r="AJ154" s="370">
        <f t="shared" si="556"/>
        <v>0.6928192385203098</v>
      </c>
      <c r="AK154" s="414">
        <f t="shared" ref="AK154:AP154" si="560">(AJ70+AJ147+AK98-AK70-AK147)/(AJ70+AJ147+AK98-AK147)</f>
        <v>0.71617433652646212</v>
      </c>
      <c r="AL154" s="168">
        <f t="shared" si="560"/>
        <v>0.73744174346779989</v>
      </c>
      <c r="AM154" s="168">
        <f t="shared" si="560"/>
        <v>0.7732599380647236</v>
      </c>
      <c r="AN154" s="168">
        <f t="shared" si="560"/>
        <v>0.86095694489719721</v>
      </c>
      <c r="AO154" s="380">
        <f t="shared" si="560"/>
        <v>0.70679390281251542</v>
      </c>
      <c r="AP154" s="380">
        <f t="shared" si="560"/>
        <v>0.6973092122399932</v>
      </c>
      <c r="AQ154" s="380">
        <f t="shared" ref="AQ154" si="561">(AP70+AP147+AQ98-AQ70-AQ147)/(AP70+AP147+AQ98-AQ147)</f>
        <v>0.74518354407768361</v>
      </c>
      <c r="AR154" s="380">
        <f t="shared" ref="AR154:AT155" si="562">(AQ70+AQ147+AR98-AR70-AR147)/(AQ70+AQ147+AR98-AR147)</f>
        <v>0.54162936358981273</v>
      </c>
      <c r="AS154" s="380">
        <f t="shared" si="562"/>
        <v>0.72855573753797831</v>
      </c>
      <c r="AT154" s="380">
        <f>(AS70+AS147+AT98-AT70-AT147)/(AS70+AS147+AT98-AT147)</f>
        <v>0.72166030956486005</v>
      </c>
      <c r="AU154" s="380"/>
      <c r="AV154" s="382"/>
      <c r="AW154" s="408"/>
      <c r="AX154" s="190">
        <f t="shared" si="540"/>
        <v>-0.2544349550917151</v>
      </c>
      <c r="AY154" s="191">
        <f t="shared" si="540"/>
        <v>5.8355680588777275E-3</v>
      </c>
      <c r="AZ154" s="191">
        <f t="shared" si="540"/>
        <v>-0.17891527063146664</v>
      </c>
      <c r="BA154" s="191">
        <f t="shared" si="540"/>
        <v>-0.24405245846541157</v>
      </c>
      <c r="BB154" s="191">
        <f t="shared" si="540"/>
        <v>-0.2540611345097426</v>
      </c>
      <c r="BC154" s="191">
        <f t="shared" si="540"/>
        <v>-0.10655287981733803</v>
      </c>
      <c r="BD154" s="191">
        <f t="shared" si="540"/>
        <v>-9.7784336440398398E-2</v>
      </c>
      <c r="BE154" s="191">
        <f t="shared" si="540"/>
        <v>-0.13002402841564448</v>
      </c>
      <c r="BF154" s="191">
        <f t="shared" si="540"/>
        <v>-0.17740296457247939</v>
      </c>
      <c r="BG154" s="191">
        <f t="shared" si="540"/>
        <v>-3.7780789926663123E-2</v>
      </c>
      <c r="BH154" s="191">
        <f t="shared" si="541"/>
        <v>-3.2355201632690199E-2</v>
      </c>
      <c r="BI154" s="191">
        <f t="shared" si="541"/>
        <v>4.5342186011357345E-2</v>
      </c>
      <c r="BJ154" s="191">
        <f t="shared" si="541"/>
        <v>0.29823523984148387</v>
      </c>
      <c r="BK154" s="191">
        <f t="shared" si="541"/>
        <v>-7.7823636637078406E-2</v>
      </c>
      <c r="BL154" s="191">
        <f t="shared" si="541"/>
        <v>-0.10574207424470992</v>
      </c>
      <c r="BM154" s="191">
        <f t="shared" si="541"/>
        <v>0.17747056298593783</v>
      </c>
      <c r="BN154" s="191">
        <f t="shared" si="541"/>
        <v>0.24825165594824797</v>
      </c>
      <c r="BO154" s="191">
        <f t="shared" si="541"/>
        <v>-6.5850943995332617E-2</v>
      </c>
      <c r="BP154" s="314">
        <f t="shared" si="541"/>
        <v>-0.10601325256112221</v>
      </c>
      <c r="BQ154" s="314">
        <f t="shared" si="541"/>
        <v>-7.0984057510142015E-2</v>
      </c>
      <c r="BR154" s="168">
        <f t="shared" si="542"/>
        <v>-4.9013520886171738E-3</v>
      </c>
      <c r="BS154" s="168">
        <f t="shared" si="543"/>
        <v>-0.12789356587902709</v>
      </c>
      <c r="BT154" s="168">
        <f t="shared" si="544"/>
        <v>-0.10523703906181898</v>
      </c>
      <c r="BU154" s="168">
        <f t="shared" si="545"/>
        <v>-5.4758365060266947E-2</v>
      </c>
      <c r="BV154" s="168">
        <f t="shared" si="546"/>
        <v>7.9852050020723458E-2</v>
      </c>
      <c r="BW154" s="490">
        <f t="shared" si="546"/>
        <v>-8.7985124350067889E-2</v>
      </c>
      <c r="BX154" s="490">
        <f>IF(ISERROR((AP154-AD154)/AD154)=TRUE,0,(AP154-AD154)/AD154)</f>
        <v>6.500365191590643E-2</v>
      </c>
      <c r="BY154" s="490">
        <f>IF(ISERROR((AQ154-AE154)/AE154)=TRUE,0,(AQ154-AE154)/AE154)</f>
        <v>3.1643024837421575E-2</v>
      </c>
      <c r="BZ154" s="490">
        <f>IF(ISERROR((AR154-AF154)/AF154)=TRUE,0,(AR154-AF154)/AF154)</f>
        <v>-0.33117173694856544</v>
      </c>
      <c r="CA154" s="490">
        <f>IF(ISERROR((AS154-AG154)/AG154)=TRUE,0,(AS154-AG154)/AG154)</f>
        <v>0.13422266247477282</v>
      </c>
      <c r="CB154" s="490">
        <f>IF(ISERROR((AT154-AH154)/AH154)=TRUE,0,(AT154-AH154)/AH154)</f>
        <v>3.3531735415682155E-2</v>
      </c>
      <c r="CC154" s="199"/>
      <c r="CD154" s="167">
        <f t="shared" si="547"/>
        <v>-0.20958250186415062</v>
      </c>
      <c r="CE154" s="167">
        <f t="shared" si="547"/>
        <v>4.8756557627815944E-3</v>
      </c>
      <c r="CF154" s="167">
        <f t="shared" si="547"/>
        <v>-0.15954049764038603</v>
      </c>
      <c r="CG154" s="167">
        <f t="shared" si="547"/>
        <v>-0.19805019714358318</v>
      </c>
      <c r="CH154" s="167">
        <f t="shared" si="547"/>
        <v>-0.22096344404016</v>
      </c>
      <c r="CI154" s="167">
        <f t="shared" si="547"/>
        <v>-8.2005809791743545E-2</v>
      </c>
      <c r="CJ154" s="167">
        <f t="shared" si="547"/>
        <v>-8.4651927876274291E-2</v>
      </c>
      <c r="CK154" s="167">
        <f t="shared" si="547"/>
        <v>-0.10419795177941571</v>
      </c>
      <c r="CL154" s="167">
        <f t="shared" si="547"/>
        <v>-0.15015076033920971</v>
      </c>
      <c r="CM154" s="167">
        <f t="shared" si="547"/>
        <v>-3.2243804161988465E-2</v>
      </c>
      <c r="CN154" s="167">
        <f t="shared" si="548"/>
        <v>-2.7558010659140764E-2</v>
      </c>
      <c r="CO154" s="167">
        <f t="shared" si="548"/>
        <v>3.5483515828315104E-2</v>
      </c>
      <c r="CP154" s="167">
        <f t="shared" si="548"/>
        <v>0.18315667120392309</v>
      </c>
      <c r="CQ154" s="167">
        <f t="shared" si="548"/>
        <v>-6.5401605106969685E-2</v>
      </c>
      <c r="CR154" s="167">
        <f t="shared" si="548"/>
        <v>-7.7421099221917977E-2</v>
      </c>
      <c r="CS154" s="167">
        <f t="shared" si="548"/>
        <v>0.10887046507362863</v>
      </c>
      <c r="CT154" s="167">
        <f t="shared" si="548"/>
        <v>0.16105625157974301</v>
      </c>
      <c r="CU154" s="167">
        <f t="shared" si="548"/>
        <v>-4.5280403476425812E-2</v>
      </c>
      <c r="CV154" s="334">
        <f t="shared" si="548"/>
        <v>-8.2801476693393106E-2</v>
      </c>
      <c r="CW154" s="334">
        <f t="shared" si="548"/>
        <v>-4.9488426209678416E-2</v>
      </c>
      <c r="CX154" s="314">
        <f t="shared" si="549"/>
        <v>-3.4124767719090343E-3</v>
      </c>
      <c r="CY154" s="168">
        <f t="shared" si="549"/>
        <v>-0.10502627443832191</v>
      </c>
      <c r="CZ154" s="168">
        <f t="shared" si="549"/>
        <v>-8.6733793139766036E-2</v>
      </c>
      <c r="DA154" s="168">
        <f t="shared" si="549"/>
        <v>-4.4795371267926876E-2</v>
      </c>
      <c r="DB154" s="168">
        <f t="shared" si="549"/>
        <v>6.3665366962354586E-2</v>
      </c>
      <c r="DC154" s="168">
        <f t="shared" si="549"/>
        <v>-6.8186770949884123E-2</v>
      </c>
      <c r="DD154" s="168">
        <f t="shared" si="549"/>
        <v>4.2561023362371109E-2</v>
      </c>
      <c r="DE154" s="168">
        <f t="shared" si="549"/>
        <v>2.2856609142880568E-2</v>
      </c>
      <c r="DF154" s="168">
        <f t="shared" si="549"/>
        <v>-0.26818893134692512</v>
      </c>
      <c r="DG154" s="168">
        <f t="shared" si="549"/>
        <v>8.6216484724659814E-2</v>
      </c>
      <c r="DH154" s="168">
        <f t="shared" si="549"/>
        <v>2.3413429632710425E-2</v>
      </c>
      <c r="DI154" s="350"/>
      <c r="DJ154" s="169"/>
    </row>
    <row r="155" spans="1:114" ht="15.75" thickBot="1" x14ac:dyDescent="0.3">
      <c r="A155" s="139"/>
      <c r="B155" s="63" t="s">
        <v>35</v>
      </c>
      <c r="C155" s="170"/>
      <c r="D155" s="171">
        <f t="shared" si="552"/>
        <v>0.61813989653648993</v>
      </c>
      <c r="E155" s="171">
        <f t="shared" si="552"/>
        <v>0.58011923799185416</v>
      </c>
      <c r="F155" s="172">
        <f t="shared" si="553"/>
        <v>0.52712367516493164</v>
      </c>
      <c r="G155" s="171">
        <f t="shared" si="553"/>
        <v>0.47253624971030384</v>
      </c>
      <c r="H155" s="171">
        <f t="shared" si="553"/>
        <v>0.43550671670950886</v>
      </c>
      <c r="I155" s="171">
        <f t="shared" si="553"/>
        <v>0.4159968170956197</v>
      </c>
      <c r="J155" s="171">
        <f t="shared" si="553"/>
        <v>0.48723920045324259</v>
      </c>
      <c r="K155" s="171">
        <f t="shared" si="553"/>
        <v>0.4435455697604998</v>
      </c>
      <c r="L155" s="268">
        <f t="shared" si="553"/>
        <v>0.61003425850672532</v>
      </c>
      <c r="M155" s="172">
        <f t="shared" si="553"/>
        <v>0.64596294492777406</v>
      </c>
      <c r="N155" s="171">
        <f t="shared" si="553"/>
        <v>0.60029958345747902</v>
      </c>
      <c r="O155" s="172">
        <f t="shared" si="553"/>
        <v>0.58776766221036514</v>
      </c>
      <c r="P155" s="171">
        <f t="shared" ref="P155:T155" si="563">(O71+O148+P99-P71-P148)/(O71+O148+P99-P148)</f>
        <v>0.47122129183452971</v>
      </c>
      <c r="Q155" s="171">
        <f t="shared" si="563"/>
        <v>0.500972469194229</v>
      </c>
      <c r="R155" s="171">
        <f t="shared" si="563"/>
        <v>0.41047981982245868</v>
      </c>
      <c r="S155" s="171">
        <f t="shared" si="563"/>
        <v>0.36836348583406386</v>
      </c>
      <c r="T155" s="171">
        <f t="shared" si="563"/>
        <v>0.30286437431685292</v>
      </c>
      <c r="U155" s="171">
        <f t="shared" si="530"/>
        <v>0.3189486574296429</v>
      </c>
      <c r="V155" s="171">
        <f t="shared" si="530"/>
        <v>0.33390039361945301</v>
      </c>
      <c r="W155" s="171">
        <f t="shared" si="530"/>
        <v>0.34500763965642067</v>
      </c>
      <c r="X155" s="268">
        <f t="shared" si="531"/>
        <v>0.4537978927367855</v>
      </c>
      <c r="Y155" s="172">
        <f t="shared" si="532"/>
        <v>0.51468631187362479</v>
      </c>
      <c r="Z155" s="171">
        <f t="shared" si="532"/>
        <v>0.53370481882699206</v>
      </c>
      <c r="AA155" s="171">
        <f t="shared" si="532"/>
        <v>0.57557464687281301</v>
      </c>
      <c r="AB155" s="171">
        <f t="shared" si="532"/>
        <v>0.48454887506944216</v>
      </c>
      <c r="AC155" s="171">
        <f t="shared" si="533"/>
        <v>0.4115563122321792</v>
      </c>
      <c r="AD155" s="171">
        <f t="shared" si="534"/>
        <v>0.35376952334229839</v>
      </c>
      <c r="AE155" s="303">
        <f t="shared" si="535"/>
        <v>0.32382997355671045</v>
      </c>
      <c r="AF155" s="303">
        <f t="shared" si="536"/>
        <v>0.34034602439995054</v>
      </c>
      <c r="AG155" s="303">
        <f t="shared" si="536"/>
        <v>0.30970029024238854</v>
      </c>
      <c r="AH155" s="303">
        <f>(AG71+AG148+AH99-AH71-AH148)/(AG71+AG148+AH99-AH148)</f>
        <v>0.32621491968100363</v>
      </c>
      <c r="AI155" s="171">
        <f t="shared" si="558"/>
        <v>0.35314993399575328</v>
      </c>
      <c r="AJ155" s="371">
        <f t="shared" si="556"/>
        <v>0.47643794125132299</v>
      </c>
      <c r="AK155" s="415">
        <f t="shared" si="556"/>
        <v>0.51096169179258055</v>
      </c>
      <c r="AL155" s="174">
        <f t="shared" ref="AL155:AQ155" si="564">(AK71+AK148+AL99-AL71-AL148)/(AK71+AK148+AL99-AL148)</f>
        <v>0.56061504724465261</v>
      </c>
      <c r="AM155" s="174">
        <f t="shared" si="564"/>
        <v>0.61086511721555026</v>
      </c>
      <c r="AN155" s="174">
        <f t="shared" si="564"/>
        <v>0.52741193006569009</v>
      </c>
      <c r="AO155" s="381">
        <f t="shared" si="564"/>
        <v>0.47810895382222263</v>
      </c>
      <c r="AP155" s="381">
        <f t="shared" si="564"/>
        <v>0.41585863365557768</v>
      </c>
      <c r="AQ155" s="381">
        <f t="shared" si="564"/>
        <v>0.36009404179731253</v>
      </c>
      <c r="AR155" s="381">
        <f t="shared" si="562"/>
        <v>0.37400203353173073</v>
      </c>
      <c r="AS155" s="381">
        <f t="shared" si="562"/>
        <v>0.35858241791550771</v>
      </c>
      <c r="AT155" s="381">
        <f t="shared" si="562"/>
        <v>0.54126960855017747</v>
      </c>
      <c r="AU155" s="381"/>
      <c r="AV155" s="371"/>
      <c r="AW155" s="200"/>
      <c r="AX155" s="173">
        <f t="shared" si="540"/>
        <v>-0.23767856681822727</v>
      </c>
      <c r="AY155" s="174">
        <f t="shared" si="540"/>
        <v>-0.1364318981587308</v>
      </c>
      <c r="AZ155" s="174">
        <f t="shared" si="540"/>
        <v>-0.2212836585379632</v>
      </c>
      <c r="BA155" s="174">
        <f t="shared" si="540"/>
        <v>-0.22045454489492564</v>
      </c>
      <c r="BB155" s="174">
        <f t="shared" si="540"/>
        <v>-0.30457014163832258</v>
      </c>
      <c r="BC155" s="174">
        <f t="shared" si="540"/>
        <v>-0.23329063030708144</v>
      </c>
      <c r="BD155" s="174">
        <f t="shared" si="540"/>
        <v>-0.31470950344543264</v>
      </c>
      <c r="BE155" s="174">
        <f t="shared" si="540"/>
        <v>-0.22215965353297612</v>
      </c>
      <c r="BF155" s="174">
        <f t="shared" si="540"/>
        <v>-0.25611080622321702</v>
      </c>
      <c r="BG155" s="174">
        <f t="shared" si="540"/>
        <v>-0.20322625947039033</v>
      </c>
      <c r="BH155" s="174">
        <f t="shared" si="541"/>
        <v>-0.11093588345827009</v>
      </c>
      <c r="BI155" s="174">
        <f t="shared" si="541"/>
        <v>-2.0744617510427416E-2</v>
      </c>
      <c r="BJ155" s="174">
        <f t="shared" si="541"/>
        <v>2.8283066715908207E-2</v>
      </c>
      <c r="BK155" s="174">
        <f t="shared" si="541"/>
        <v>-0.17848517126274019</v>
      </c>
      <c r="BL155" s="174">
        <f t="shared" si="541"/>
        <v>-0.1381561132644443</v>
      </c>
      <c r="BM155" s="174">
        <f t="shared" si="541"/>
        <v>-0.12089556644442864</v>
      </c>
      <c r="BN155" s="174">
        <f t="shared" si="541"/>
        <v>0.12375721036071671</v>
      </c>
      <c r="BO155" s="174">
        <f t="shared" si="541"/>
        <v>-2.8996413597678999E-2</v>
      </c>
      <c r="BP155" s="308">
        <f t="shared" si="541"/>
        <v>-2.3017265284234804E-2</v>
      </c>
      <c r="BQ155" s="308">
        <f t="shared" si="541"/>
        <v>2.3600330553379043E-2</v>
      </c>
      <c r="BR155" s="174">
        <f t="shared" si="542"/>
        <v>4.9890157880634549E-2</v>
      </c>
      <c r="BS155" s="174">
        <f t="shared" si="543"/>
        <v>-7.2366798866000843E-3</v>
      </c>
      <c r="BT155" s="174">
        <f t="shared" si="544"/>
        <v>5.0421557888132698E-2</v>
      </c>
      <c r="BU155" s="174">
        <f t="shared" si="545"/>
        <v>6.1313455230309198E-2</v>
      </c>
      <c r="BV155" s="174">
        <f t="shared" si="546"/>
        <v>8.8459714182816118E-2</v>
      </c>
      <c r="BW155" s="485">
        <f t="shared" si="546"/>
        <v>0.16170968494949922</v>
      </c>
      <c r="BX155" s="485">
        <f t="shared" si="546"/>
        <v>0.17550723342893348</v>
      </c>
      <c r="BY155" s="485">
        <f t="shared" si="546"/>
        <v>0.11198490319566222</v>
      </c>
      <c r="BZ155" s="485">
        <f t="shared" si="546"/>
        <v>9.8887622357621621E-2</v>
      </c>
      <c r="CA155" s="485">
        <f t="shared" si="546"/>
        <v>0.15783688040738134</v>
      </c>
      <c r="CB155" s="485">
        <f>IF(ISERROR((AT155-AH155)/AH155)=TRUE,0,(AT155-AH155)/AH155)</f>
        <v>0.65924234575006491</v>
      </c>
      <c r="CC155" s="200"/>
      <c r="CD155" s="173">
        <f t="shared" si="547"/>
        <v>-0.14691860470196022</v>
      </c>
      <c r="CE155" s="174">
        <f t="shared" si="547"/>
        <v>-7.9146768797625167E-2</v>
      </c>
      <c r="CF155" s="174">
        <f t="shared" si="547"/>
        <v>-0.11664385534247296</v>
      </c>
      <c r="CG155" s="174">
        <f t="shared" si="547"/>
        <v>-0.10417276387623997</v>
      </c>
      <c r="CH155" s="174">
        <f t="shared" si="547"/>
        <v>-0.13264234239265593</v>
      </c>
      <c r="CI155" s="174">
        <f t="shared" si="547"/>
        <v>-9.7048159665976796E-2</v>
      </c>
      <c r="CJ155" s="174">
        <f t="shared" si="547"/>
        <v>-0.15333880683378959</v>
      </c>
      <c r="CK155" s="174">
        <f t="shared" si="547"/>
        <v>-9.853793010407913E-2</v>
      </c>
      <c r="CL155" s="174">
        <f t="shared" si="547"/>
        <v>-0.15623636576993982</v>
      </c>
      <c r="CM155" s="174">
        <f t="shared" si="547"/>
        <v>-0.13127663305414927</v>
      </c>
      <c r="CN155" s="174">
        <f t="shared" si="548"/>
        <v>-6.6594764630486969E-2</v>
      </c>
      <c r="CO155" s="174">
        <f t="shared" si="548"/>
        <v>-1.2193015337552127E-2</v>
      </c>
      <c r="CP155" s="174">
        <f t="shared" si="548"/>
        <v>1.3327583234912455E-2</v>
      </c>
      <c r="CQ155" s="174">
        <f t="shared" si="548"/>
        <v>-8.9416156962049798E-2</v>
      </c>
      <c r="CR155" s="174">
        <f t="shared" si="548"/>
        <v>-5.6710296480160294E-2</v>
      </c>
      <c r="CS155" s="174">
        <f t="shared" si="548"/>
        <v>-4.4533512277353415E-2</v>
      </c>
      <c r="CT155" s="174">
        <f t="shared" si="548"/>
        <v>3.7481650083097617E-2</v>
      </c>
      <c r="CU155" s="174">
        <f t="shared" si="548"/>
        <v>-9.2483671872543582E-3</v>
      </c>
      <c r="CV155" s="308">
        <f t="shared" si="548"/>
        <v>-7.685473938449372E-3</v>
      </c>
      <c r="CW155" s="308">
        <f t="shared" si="548"/>
        <v>8.1422943393326119E-3</v>
      </c>
      <c r="CX155" s="308">
        <f t="shared" si="549"/>
        <v>2.2640048514537492E-2</v>
      </c>
      <c r="CY155" s="174">
        <f t="shared" si="549"/>
        <v>-3.7246200810442387E-3</v>
      </c>
      <c r="CZ155" s="174">
        <f t="shared" si="549"/>
        <v>2.6910228417660553E-2</v>
      </c>
      <c r="DA155" s="174">
        <f t="shared" si="549"/>
        <v>3.5290470342737246E-2</v>
      </c>
      <c r="DB155" s="174">
        <f t="shared" si="549"/>
        <v>4.2863054996247929E-2</v>
      </c>
      <c r="DC155" s="174">
        <f t="shared" si="549"/>
        <v>6.6552641590043427E-2</v>
      </c>
      <c r="DD155" s="174">
        <f t="shared" si="549"/>
        <v>6.2089110313279294E-2</v>
      </c>
      <c r="DE155" s="174">
        <f t="shared" si="549"/>
        <v>3.6264068240602076E-2</v>
      </c>
      <c r="DF155" s="174">
        <f t="shared" si="549"/>
        <v>3.3656009131780185E-2</v>
      </c>
      <c r="DG155" s="174">
        <f t="shared" si="549"/>
        <v>4.8882127673119169E-2</v>
      </c>
      <c r="DH155" s="174">
        <f>AT155-AH155</f>
        <v>0.21505468886917384</v>
      </c>
      <c r="DI155" s="351"/>
      <c r="DJ155" s="172"/>
    </row>
    <row r="156" spans="1:114" x14ac:dyDescent="0.25">
      <c r="A156" s="139"/>
      <c r="CX156" s="338"/>
      <c r="CY156" s="338"/>
      <c r="CZ156" s="338"/>
      <c r="DA156" s="338"/>
      <c r="DB156" s="338"/>
      <c r="DC156" s="338"/>
      <c r="DD156" s="338"/>
      <c r="DE156" s="338"/>
      <c r="DF156" s="338"/>
      <c r="DG156" s="338"/>
      <c r="DH156" s="338"/>
      <c r="DI156" s="2"/>
    </row>
    <row r="157" spans="1:114" x14ac:dyDescent="0.25">
      <c r="B157" s="1" t="s">
        <v>22</v>
      </c>
      <c r="CX157" s="338"/>
      <c r="CY157" s="338"/>
      <c r="CZ157" s="338"/>
      <c r="DA157" s="338"/>
      <c r="DB157" s="338"/>
      <c r="DC157" s="338"/>
      <c r="DD157" s="338"/>
      <c r="DE157" s="338"/>
      <c r="DF157" s="338"/>
      <c r="DG157" s="338"/>
      <c r="DH157" s="338"/>
      <c r="DI157" s="2"/>
    </row>
    <row r="158" spans="1:114" x14ac:dyDescent="0.25">
      <c r="B158" s="29" t="s">
        <v>187</v>
      </c>
      <c r="CX158" s="338"/>
      <c r="CY158" s="338"/>
      <c r="CZ158" s="338"/>
      <c r="DA158" s="338"/>
      <c r="DB158" s="338"/>
      <c r="DC158" s="338"/>
      <c r="DD158" s="338"/>
      <c r="DE158" s="338"/>
      <c r="DF158" s="338"/>
      <c r="DG158" s="338"/>
      <c r="DH158" s="338"/>
      <c r="DI158" s="2"/>
    </row>
    <row r="159" spans="1:114" x14ac:dyDescent="0.25">
      <c r="B159" s="2" t="s">
        <v>165</v>
      </c>
    </row>
    <row r="161" spans="2:2" x14ac:dyDescent="0.25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honeticPr fontId="13" type="noConversion"/>
  <pageMargins left="0.25" right="0.25" top="0.25" bottom="0.25" header="0.3" footer="0"/>
  <pageSetup paperSize="3" scale="1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2"/>
  <sheetViews>
    <sheetView workbookViewId="0">
      <pane ySplit="1" topLeftCell="A2" activePane="bottomLeft" state="frozen"/>
      <selection activeCell="W21" sqref="W21"/>
      <selection pane="bottomLeft" activeCell="J3" sqref="J3"/>
    </sheetView>
  </sheetViews>
  <sheetFormatPr defaultRowHeight="15" x14ac:dyDescent="0.25"/>
  <cols>
    <col min="2" max="2" width="11.42578125" style="142" customWidth="1"/>
    <col min="5" max="5" width="14.7109375" customWidth="1"/>
    <col min="6" max="6" width="24" customWidth="1"/>
    <col min="8" max="8" width="13.140625" customWidth="1"/>
    <col min="10" max="10" width="26.140625" bestFit="1" customWidth="1"/>
    <col min="11" max="11" width="16.28515625" bestFit="1" customWidth="1"/>
    <col min="12" max="13" width="9" bestFit="1" customWidth="1"/>
    <col min="14" max="14" width="9.140625" bestFit="1" customWidth="1"/>
    <col min="15" max="15" width="12.140625" bestFit="1" customWidth="1"/>
    <col min="16" max="16" width="11.28515625" bestFit="1" customWidth="1"/>
  </cols>
  <sheetData>
    <row r="1" spans="1:12" x14ac:dyDescent="0.25">
      <c r="A1" t="s">
        <v>59</v>
      </c>
      <c r="B1" t="s">
        <v>40</v>
      </c>
      <c r="C1" t="s">
        <v>834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25">
      <c r="A2" t="s">
        <v>52</v>
      </c>
      <c r="B2" s="142">
        <v>44863</v>
      </c>
      <c r="C2">
        <v>49</v>
      </c>
      <c r="D2" t="s">
        <v>409</v>
      </c>
      <c r="E2">
        <v>5128</v>
      </c>
      <c r="F2" t="str">
        <f>TRIM(MID(D2,4,50))</f>
        <v>Medium C&amp;I</v>
      </c>
      <c r="G2">
        <f>VALUE(TRIM(MID(A2,6,2)))</f>
        <v>1</v>
      </c>
      <c r="H2" t="str">
        <f>LEFT(D2,1)</f>
        <v>G</v>
      </c>
      <c r="J2" s="143" t="s">
        <v>58</v>
      </c>
      <c r="K2" s="143" t="s">
        <v>44</v>
      </c>
    </row>
    <row r="3" spans="1:12" x14ac:dyDescent="0.25">
      <c r="A3" t="s">
        <v>52</v>
      </c>
      <c r="B3" s="142">
        <v>44863</v>
      </c>
      <c r="C3">
        <v>49</v>
      </c>
      <c r="D3" t="s">
        <v>406</v>
      </c>
      <c r="E3">
        <v>222479</v>
      </c>
      <c r="F3" t="str">
        <f t="shared" ref="F3:F66" si="0">TRIM(MID(D3,4,50))</f>
        <v>Residential</v>
      </c>
      <c r="G3">
        <f t="shared" ref="G3:G66" si="1">VALUE(TRIM(MID(A3,6,2)))</f>
        <v>1</v>
      </c>
      <c r="H3" t="str">
        <f t="shared" ref="H3:H66" si="2">LEFT(D3,1)</f>
        <v>G</v>
      </c>
      <c r="K3" s="142">
        <v>44863</v>
      </c>
    </row>
    <row r="4" spans="1:12" x14ac:dyDescent="0.25">
      <c r="A4" t="s">
        <v>52</v>
      </c>
      <c r="B4" s="142">
        <v>44863</v>
      </c>
      <c r="C4">
        <v>49</v>
      </c>
      <c r="D4" t="s">
        <v>405</v>
      </c>
      <c r="E4">
        <v>332</v>
      </c>
      <c r="F4" t="str">
        <f t="shared" si="0"/>
        <v>OTHER</v>
      </c>
      <c r="G4">
        <f t="shared" si="1"/>
        <v>1</v>
      </c>
      <c r="H4" t="str">
        <f t="shared" si="2"/>
        <v>E</v>
      </c>
      <c r="J4" s="143" t="s">
        <v>45</v>
      </c>
      <c r="K4" t="s">
        <v>413</v>
      </c>
      <c r="L4" t="s">
        <v>414</v>
      </c>
    </row>
    <row r="5" spans="1:12" x14ac:dyDescent="0.25">
      <c r="A5" t="s">
        <v>52</v>
      </c>
      <c r="B5" s="142">
        <v>44863</v>
      </c>
      <c r="C5">
        <v>49</v>
      </c>
      <c r="D5" t="s">
        <v>402</v>
      </c>
      <c r="E5">
        <v>53247</v>
      </c>
      <c r="F5" t="str">
        <f t="shared" si="0"/>
        <v>Small C&amp;I</v>
      </c>
      <c r="G5">
        <f t="shared" si="1"/>
        <v>1</v>
      </c>
      <c r="H5" t="str">
        <f t="shared" si="2"/>
        <v>E</v>
      </c>
      <c r="J5" s="144">
        <v>1</v>
      </c>
      <c r="K5" s="145"/>
      <c r="L5" s="145"/>
    </row>
    <row r="6" spans="1:12" x14ac:dyDescent="0.25">
      <c r="A6" t="s">
        <v>52</v>
      </c>
      <c r="B6" s="142">
        <v>44863</v>
      </c>
      <c r="C6">
        <v>49</v>
      </c>
      <c r="D6" t="s">
        <v>401</v>
      </c>
      <c r="E6">
        <v>38411</v>
      </c>
      <c r="F6" t="str">
        <f t="shared" si="0"/>
        <v>Low Income Residential</v>
      </c>
      <c r="G6">
        <f t="shared" si="1"/>
        <v>1</v>
      </c>
      <c r="H6" t="str">
        <f t="shared" si="2"/>
        <v>E</v>
      </c>
      <c r="J6" s="146" t="s">
        <v>34</v>
      </c>
      <c r="K6" s="145">
        <v>1025</v>
      </c>
      <c r="L6" s="145">
        <v>819</v>
      </c>
    </row>
    <row r="7" spans="1:12" x14ac:dyDescent="0.25">
      <c r="A7" t="s">
        <v>52</v>
      </c>
      <c r="B7" s="142">
        <v>44863</v>
      </c>
      <c r="C7">
        <v>49</v>
      </c>
      <c r="D7" t="s">
        <v>404</v>
      </c>
      <c r="E7">
        <v>1025</v>
      </c>
      <c r="F7" t="str">
        <f t="shared" si="0"/>
        <v>Large C&amp;I</v>
      </c>
      <c r="G7">
        <f t="shared" si="1"/>
        <v>1</v>
      </c>
      <c r="H7" t="str">
        <f t="shared" si="2"/>
        <v>E</v>
      </c>
      <c r="J7" s="146" t="s">
        <v>31</v>
      </c>
      <c r="K7" s="145">
        <v>38411</v>
      </c>
      <c r="L7" s="145">
        <v>24362</v>
      </c>
    </row>
    <row r="8" spans="1:12" x14ac:dyDescent="0.25">
      <c r="A8" t="s">
        <v>52</v>
      </c>
      <c r="B8" s="142">
        <v>44863</v>
      </c>
      <c r="C8">
        <v>49</v>
      </c>
      <c r="D8" t="s">
        <v>408</v>
      </c>
      <c r="E8">
        <v>18833</v>
      </c>
      <c r="F8" t="str">
        <f t="shared" si="0"/>
        <v>Small C&amp;I</v>
      </c>
      <c r="G8">
        <f t="shared" si="1"/>
        <v>1</v>
      </c>
      <c r="H8" t="str">
        <f t="shared" si="2"/>
        <v>G</v>
      </c>
      <c r="J8" s="146" t="s">
        <v>33</v>
      </c>
      <c r="K8" s="145">
        <v>7973</v>
      </c>
      <c r="L8" s="145">
        <v>5128</v>
      </c>
    </row>
    <row r="9" spans="1:12" x14ac:dyDescent="0.25">
      <c r="A9" t="s">
        <v>52</v>
      </c>
      <c r="B9" s="142">
        <v>44863</v>
      </c>
      <c r="C9">
        <v>49</v>
      </c>
      <c r="D9" t="s">
        <v>403</v>
      </c>
      <c r="E9">
        <v>7973</v>
      </c>
      <c r="F9" t="str">
        <f t="shared" si="0"/>
        <v>Medium C&amp;I</v>
      </c>
      <c r="G9">
        <f t="shared" si="1"/>
        <v>1</v>
      </c>
      <c r="H9" t="str">
        <f t="shared" si="2"/>
        <v>E</v>
      </c>
      <c r="J9" s="146" t="s">
        <v>30</v>
      </c>
      <c r="K9" s="145">
        <v>405624</v>
      </c>
      <c r="L9" s="145">
        <v>222479</v>
      </c>
    </row>
    <row r="10" spans="1:12" x14ac:dyDescent="0.25">
      <c r="A10" t="s">
        <v>52</v>
      </c>
      <c r="B10" s="142">
        <v>44863</v>
      </c>
      <c r="C10">
        <v>49</v>
      </c>
      <c r="D10" t="s">
        <v>411</v>
      </c>
      <c r="E10">
        <v>28</v>
      </c>
      <c r="F10" t="str">
        <f t="shared" si="0"/>
        <v>OTHER</v>
      </c>
      <c r="G10">
        <f t="shared" si="1"/>
        <v>1</v>
      </c>
      <c r="H10" t="str">
        <f t="shared" si="2"/>
        <v>G</v>
      </c>
      <c r="J10" s="146" t="s">
        <v>32</v>
      </c>
      <c r="K10" s="145">
        <v>53247</v>
      </c>
      <c r="L10" s="145">
        <v>18833</v>
      </c>
    </row>
    <row r="11" spans="1:12" x14ac:dyDescent="0.25">
      <c r="A11" t="s">
        <v>52</v>
      </c>
      <c r="B11" s="142">
        <v>44863</v>
      </c>
      <c r="C11">
        <v>49</v>
      </c>
      <c r="D11" t="s">
        <v>407</v>
      </c>
      <c r="E11">
        <v>24362</v>
      </c>
      <c r="F11" t="str">
        <f t="shared" si="0"/>
        <v>Low Income Residential</v>
      </c>
      <c r="G11">
        <f t="shared" si="1"/>
        <v>1</v>
      </c>
      <c r="H11" t="str">
        <f t="shared" si="2"/>
        <v>G</v>
      </c>
      <c r="J11" s="144">
        <v>2</v>
      </c>
      <c r="K11" s="145"/>
      <c r="L11" s="145"/>
    </row>
    <row r="12" spans="1:12" x14ac:dyDescent="0.25">
      <c r="A12" t="s">
        <v>52</v>
      </c>
      <c r="B12" s="142">
        <v>44863</v>
      </c>
      <c r="C12">
        <v>49</v>
      </c>
      <c r="D12" t="s">
        <v>410</v>
      </c>
      <c r="E12">
        <v>819</v>
      </c>
      <c r="F12" t="str">
        <f t="shared" si="0"/>
        <v>Large C&amp;I</v>
      </c>
      <c r="G12">
        <f t="shared" si="1"/>
        <v>1</v>
      </c>
      <c r="H12" t="str">
        <f t="shared" si="2"/>
        <v>G</v>
      </c>
      <c r="J12" s="146" t="s">
        <v>34</v>
      </c>
      <c r="K12" s="145">
        <v>133</v>
      </c>
      <c r="L12" s="145">
        <v>100</v>
      </c>
    </row>
    <row r="13" spans="1:12" x14ac:dyDescent="0.25">
      <c r="A13" t="s">
        <v>52</v>
      </c>
      <c r="B13" s="142">
        <v>44863</v>
      </c>
      <c r="C13">
        <v>49</v>
      </c>
      <c r="D13" t="s">
        <v>400</v>
      </c>
      <c r="E13">
        <v>405624</v>
      </c>
      <c r="F13" t="str">
        <f t="shared" si="0"/>
        <v>Residential</v>
      </c>
      <c r="G13">
        <f t="shared" si="1"/>
        <v>1</v>
      </c>
      <c r="H13" t="str">
        <f t="shared" si="2"/>
        <v>E</v>
      </c>
      <c r="J13" s="146" t="s">
        <v>31</v>
      </c>
      <c r="K13" s="145">
        <v>12061</v>
      </c>
      <c r="L13" s="145">
        <v>8669</v>
      </c>
    </row>
    <row r="14" spans="1:12" x14ac:dyDescent="0.25">
      <c r="A14" t="s">
        <v>53</v>
      </c>
      <c r="B14" s="142">
        <v>44863</v>
      </c>
      <c r="C14">
        <v>49</v>
      </c>
      <c r="D14" t="s">
        <v>406</v>
      </c>
      <c r="E14">
        <v>40937</v>
      </c>
      <c r="F14" t="str">
        <f t="shared" si="0"/>
        <v>Residential</v>
      </c>
      <c r="G14">
        <f t="shared" si="1"/>
        <v>2</v>
      </c>
      <c r="H14" t="str">
        <f t="shared" si="2"/>
        <v>G</v>
      </c>
      <c r="J14" s="146" t="s">
        <v>33</v>
      </c>
      <c r="K14" s="145">
        <v>1114</v>
      </c>
      <c r="L14" s="145">
        <v>644</v>
      </c>
    </row>
    <row r="15" spans="1:12" x14ac:dyDescent="0.25">
      <c r="A15" t="s">
        <v>53</v>
      </c>
      <c r="B15" s="142">
        <v>44863</v>
      </c>
      <c r="C15">
        <v>49</v>
      </c>
      <c r="D15" t="s">
        <v>407</v>
      </c>
      <c r="E15">
        <v>8669</v>
      </c>
      <c r="F15" t="str">
        <f t="shared" si="0"/>
        <v>Low Income Residential</v>
      </c>
      <c r="G15">
        <f t="shared" si="1"/>
        <v>2</v>
      </c>
      <c r="H15" t="str">
        <f t="shared" si="2"/>
        <v>G</v>
      </c>
      <c r="J15" s="146" t="s">
        <v>30</v>
      </c>
      <c r="K15" s="145">
        <v>76796</v>
      </c>
      <c r="L15" s="145">
        <v>40937</v>
      </c>
    </row>
    <row r="16" spans="1:12" x14ac:dyDescent="0.25">
      <c r="A16" t="s">
        <v>53</v>
      </c>
      <c r="B16" s="142">
        <v>44863</v>
      </c>
      <c r="C16">
        <v>49</v>
      </c>
      <c r="D16" t="s">
        <v>410</v>
      </c>
      <c r="E16">
        <v>100</v>
      </c>
      <c r="F16" t="str">
        <f t="shared" si="0"/>
        <v>Large C&amp;I</v>
      </c>
      <c r="G16">
        <f t="shared" si="1"/>
        <v>2</v>
      </c>
      <c r="H16" t="str">
        <f t="shared" si="2"/>
        <v>G</v>
      </c>
      <c r="J16" s="146" t="s">
        <v>32</v>
      </c>
      <c r="K16" s="145">
        <v>8898</v>
      </c>
      <c r="L16" s="145">
        <v>2737</v>
      </c>
    </row>
    <row r="17" spans="1:12" x14ac:dyDescent="0.25">
      <c r="A17" t="s">
        <v>53</v>
      </c>
      <c r="B17" s="142">
        <v>44863</v>
      </c>
      <c r="C17">
        <v>49</v>
      </c>
      <c r="D17" t="s">
        <v>409</v>
      </c>
      <c r="E17">
        <v>644</v>
      </c>
      <c r="F17" t="str">
        <f t="shared" si="0"/>
        <v>Medium C&amp;I</v>
      </c>
      <c r="G17">
        <f t="shared" si="1"/>
        <v>2</v>
      </c>
      <c r="H17" t="str">
        <f t="shared" si="2"/>
        <v>G</v>
      </c>
      <c r="J17" s="144">
        <v>3</v>
      </c>
      <c r="K17" s="145"/>
      <c r="L17" s="145"/>
    </row>
    <row r="18" spans="1:12" x14ac:dyDescent="0.25">
      <c r="A18" t="s">
        <v>53</v>
      </c>
      <c r="B18" s="142">
        <v>44863</v>
      </c>
      <c r="C18">
        <v>49</v>
      </c>
      <c r="D18" t="s">
        <v>400</v>
      </c>
      <c r="E18">
        <v>76796</v>
      </c>
      <c r="F18" t="str">
        <f t="shared" si="0"/>
        <v>Residential</v>
      </c>
      <c r="G18">
        <f t="shared" si="1"/>
        <v>2</v>
      </c>
      <c r="H18" t="str">
        <f t="shared" si="2"/>
        <v>E</v>
      </c>
      <c r="J18" s="146" t="s">
        <v>34</v>
      </c>
      <c r="K18" s="145">
        <v>78</v>
      </c>
      <c r="L18" s="145">
        <v>62</v>
      </c>
    </row>
    <row r="19" spans="1:12" x14ac:dyDescent="0.25">
      <c r="A19" t="s">
        <v>53</v>
      </c>
      <c r="B19" s="142">
        <v>44863</v>
      </c>
      <c r="C19">
        <v>49</v>
      </c>
      <c r="D19" t="s">
        <v>403</v>
      </c>
      <c r="E19">
        <v>1114</v>
      </c>
      <c r="F19" t="str">
        <f t="shared" si="0"/>
        <v>Medium C&amp;I</v>
      </c>
      <c r="G19">
        <f t="shared" si="1"/>
        <v>2</v>
      </c>
      <c r="H19" t="str">
        <f t="shared" si="2"/>
        <v>E</v>
      </c>
      <c r="J19" s="146" t="s">
        <v>31</v>
      </c>
      <c r="K19" s="145">
        <v>3008</v>
      </c>
      <c r="L19" s="145">
        <v>1499</v>
      </c>
    </row>
    <row r="20" spans="1:12" x14ac:dyDescent="0.25">
      <c r="A20" t="s">
        <v>53</v>
      </c>
      <c r="B20" s="142">
        <v>44863</v>
      </c>
      <c r="C20">
        <v>49</v>
      </c>
      <c r="D20" t="s">
        <v>411</v>
      </c>
      <c r="E20">
        <v>3</v>
      </c>
      <c r="F20" t="str">
        <f t="shared" si="0"/>
        <v>OTHER</v>
      </c>
      <c r="G20">
        <f t="shared" si="1"/>
        <v>2</v>
      </c>
      <c r="H20" t="str">
        <f t="shared" si="2"/>
        <v>G</v>
      </c>
      <c r="J20" s="146" t="s">
        <v>33</v>
      </c>
      <c r="K20" s="145">
        <v>672</v>
      </c>
      <c r="L20" s="145">
        <v>399</v>
      </c>
    </row>
    <row r="21" spans="1:12" x14ac:dyDescent="0.25">
      <c r="A21" t="s">
        <v>53</v>
      </c>
      <c r="B21" s="142">
        <v>44863</v>
      </c>
      <c r="C21">
        <v>49</v>
      </c>
      <c r="D21" t="s">
        <v>404</v>
      </c>
      <c r="E21">
        <v>133</v>
      </c>
      <c r="F21" t="str">
        <f t="shared" si="0"/>
        <v>Large C&amp;I</v>
      </c>
      <c r="G21">
        <f t="shared" si="1"/>
        <v>2</v>
      </c>
      <c r="H21" t="str">
        <f t="shared" si="2"/>
        <v>E</v>
      </c>
      <c r="J21" s="146" t="s">
        <v>30</v>
      </c>
      <c r="K21" s="145">
        <v>35814</v>
      </c>
      <c r="L21" s="145">
        <v>16535</v>
      </c>
    </row>
    <row r="22" spans="1:12" x14ac:dyDescent="0.25">
      <c r="A22" t="s">
        <v>53</v>
      </c>
      <c r="B22" s="142">
        <v>44863</v>
      </c>
      <c r="C22">
        <v>49</v>
      </c>
      <c r="D22" t="s">
        <v>408</v>
      </c>
      <c r="E22">
        <v>2737</v>
      </c>
      <c r="F22" t="str">
        <f t="shared" si="0"/>
        <v>Small C&amp;I</v>
      </c>
      <c r="G22">
        <f t="shared" si="1"/>
        <v>2</v>
      </c>
      <c r="H22" t="str">
        <f t="shared" si="2"/>
        <v>G</v>
      </c>
      <c r="J22" s="146" t="s">
        <v>32</v>
      </c>
      <c r="K22" s="145">
        <v>4596</v>
      </c>
      <c r="L22" s="145">
        <v>1451</v>
      </c>
    </row>
    <row r="23" spans="1:12" x14ac:dyDescent="0.25">
      <c r="A23" t="s">
        <v>53</v>
      </c>
      <c r="B23" s="142">
        <v>44863</v>
      </c>
      <c r="C23">
        <v>49</v>
      </c>
      <c r="D23" t="s">
        <v>402</v>
      </c>
      <c r="E23">
        <v>8898</v>
      </c>
      <c r="F23" t="str">
        <f t="shared" si="0"/>
        <v>Small C&amp;I</v>
      </c>
      <c r="G23">
        <f t="shared" si="1"/>
        <v>2</v>
      </c>
      <c r="H23" t="str">
        <f t="shared" si="2"/>
        <v>E</v>
      </c>
      <c r="J23" s="144">
        <v>4</v>
      </c>
      <c r="K23" s="145"/>
      <c r="L23" s="145"/>
    </row>
    <row r="24" spans="1:12" x14ac:dyDescent="0.25">
      <c r="A24" t="s">
        <v>53</v>
      </c>
      <c r="B24" s="142">
        <v>44863</v>
      </c>
      <c r="C24">
        <v>49</v>
      </c>
      <c r="D24" t="s">
        <v>401</v>
      </c>
      <c r="E24">
        <v>12061</v>
      </c>
      <c r="F24" t="str">
        <f t="shared" si="0"/>
        <v>Low Income Residential</v>
      </c>
      <c r="G24">
        <f t="shared" si="1"/>
        <v>2</v>
      </c>
      <c r="H24" t="str">
        <f t="shared" si="2"/>
        <v>E</v>
      </c>
      <c r="J24" s="146" t="s">
        <v>34</v>
      </c>
      <c r="K24" s="145">
        <v>23</v>
      </c>
      <c r="L24" s="145">
        <v>9</v>
      </c>
    </row>
    <row r="25" spans="1:12" x14ac:dyDescent="0.25">
      <c r="A25" t="s">
        <v>50</v>
      </c>
      <c r="B25" s="142">
        <v>44863</v>
      </c>
      <c r="C25">
        <v>49</v>
      </c>
      <c r="D25" t="s">
        <v>406</v>
      </c>
      <c r="E25">
        <v>16535</v>
      </c>
      <c r="F25" t="str">
        <f t="shared" si="0"/>
        <v>Residential</v>
      </c>
      <c r="G25">
        <f t="shared" si="1"/>
        <v>3</v>
      </c>
      <c r="H25" t="str">
        <f t="shared" si="2"/>
        <v>G</v>
      </c>
      <c r="J25" s="146" t="s">
        <v>31</v>
      </c>
      <c r="K25" s="145">
        <v>1994</v>
      </c>
      <c r="L25" s="145">
        <v>794</v>
      </c>
    </row>
    <row r="26" spans="1:12" x14ac:dyDescent="0.25">
      <c r="A26" t="s">
        <v>50</v>
      </c>
      <c r="B26" s="142">
        <v>44863</v>
      </c>
      <c r="C26">
        <v>49</v>
      </c>
      <c r="D26" t="s">
        <v>407</v>
      </c>
      <c r="E26">
        <v>1499</v>
      </c>
      <c r="F26" t="str">
        <f t="shared" si="0"/>
        <v>Low Income Residential</v>
      </c>
      <c r="G26">
        <f t="shared" si="1"/>
        <v>3</v>
      </c>
      <c r="H26" t="str">
        <f t="shared" si="2"/>
        <v>G</v>
      </c>
      <c r="J26" s="146" t="s">
        <v>33</v>
      </c>
      <c r="K26" s="145">
        <v>193</v>
      </c>
      <c r="L26" s="145">
        <v>106</v>
      </c>
    </row>
    <row r="27" spans="1:12" x14ac:dyDescent="0.25">
      <c r="A27" t="s">
        <v>50</v>
      </c>
      <c r="B27" s="142">
        <v>44863</v>
      </c>
      <c r="C27">
        <v>49</v>
      </c>
      <c r="D27" t="s">
        <v>410</v>
      </c>
      <c r="E27">
        <v>62</v>
      </c>
      <c r="F27" t="str">
        <f t="shared" si="0"/>
        <v>Large C&amp;I</v>
      </c>
      <c r="G27">
        <f t="shared" si="1"/>
        <v>3</v>
      </c>
      <c r="H27" t="str">
        <f t="shared" si="2"/>
        <v>G</v>
      </c>
      <c r="J27" s="146" t="s">
        <v>30</v>
      </c>
      <c r="K27" s="145">
        <v>13832</v>
      </c>
      <c r="L27" s="145">
        <v>5169</v>
      </c>
    </row>
    <row r="28" spans="1:12" x14ac:dyDescent="0.25">
      <c r="A28" t="s">
        <v>50</v>
      </c>
      <c r="B28" s="142">
        <v>44863</v>
      </c>
      <c r="C28">
        <v>49</v>
      </c>
      <c r="D28" t="s">
        <v>402</v>
      </c>
      <c r="E28">
        <v>4596</v>
      </c>
      <c r="F28" t="str">
        <f t="shared" si="0"/>
        <v>Small C&amp;I</v>
      </c>
      <c r="G28">
        <f t="shared" si="1"/>
        <v>3</v>
      </c>
      <c r="H28" t="str">
        <f t="shared" si="2"/>
        <v>E</v>
      </c>
      <c r="J28" s="146" t="s">
        <v>32</v>
      </c>
      <c r="K28" s="145">
        <v>1568</v>
      </c>
      <c r="L28" s="145">
        <v>455</v>
      </c>
    </row>
    <row r="29" spans="1:12" x14ac:dyDescent="0.25">
      <c r="A29" t="s">
        <v>50</v>
      </c>
      <c r="B29" s="142">
        <v>44863</v>
      </c>
      <c r="C29">
        <v>49</v>
      </c>
      <c r="D29" t="s">
        <v>401</v>
      </c>
      <c r="E29">
        <v>3008</v>
      </c>
      <c r="F29" t="str">
        <f t="shared" si="0"/>
        <v>Low Income Residential</v>
      </c>
      <c r="G29">
        <f t="shared" si="1"/>
        <v>3</v>
      </c>
      <c r="H29" t="str">
        <f t="shared" si="2"/>
        <v>E</v>
      </c>
      <c r="J29" s="144">
        <v>5</v>
      </c>
      <c r="K29" s="145"/>
      <c r="L29" s="145"/>
    </row>
    <row r="30" spans="1:12" x14ac:dyDescent="0.25">
      <c r="A30" t="s">
        <v>50</v>
      </c>
      <c r="B30" s="142">
        <v>44863</v>
      </c>
      <c r="C30">
        <v>49</v>
      </c>
      <c r="D30" t="s">
        <v>409</v>
      </c>
      <c r="E30">
        <v>399</v>
      </c>
      <c r="F30" t="str">
        <f t="shared" si="0"/>
        <v>Medium C&amp;I</v>
      </c>
      <c r="G30">
        <f t="shared" si="1"/>
        <v>3</v>
      </c>
      <c r="H30" t="str">
        <f t="shared" si="2"/>
        <v>G</v>
      </c>
      <c r="J30" s="146" t="s">
        <v>34</v>
      </c>
      <c r="K30" s="145">
        <v>32</v>
      </c>
      <c r="L30" s="145">
        <v>29</v>
      </c>
    </row>
    <row r="31" spans="1:12" x14ac:dyDescent="0.25">
      <c r="A31" t="s">
        <v>50</v>
      </c>
      <c r="B31" s="142">
        <v>44863</v>
      </c>
      <c r="C31">
        <v>49</v>
      </c>
      <c r="D31" t="s">
        <v>404</v>
      </c>
      <c r="E31">
        <v>78</v>
      </c>
      <c r="F31" t="str">
        <f t="shared" si="0"/>
        <v>Large C&amp;I</v>
      </c>
      <c r="G31">
        <f t="shared" si="1"/>
        <v>3</v>
      </c>
      <c r="H31" t="str">
        <f t="shared" si="2"/>
        <v>E</v>
      </c>
      <c r="J31" s="146" t="s">
        <v>31</v>
      </c>
      <c r="K31" s="145">
        <v>7059</v>
      </c>
      <c r="L31" s="145">
        <v>6376</v>
      </c>
    </row>
    <row r="32" spans="1:12" x14ac:dyDescent="0.25">
      <c r="A32" t="s">
        <v>50</v>
      </c>
      <c r="B32" s="142">
        <v>44863</v>
      </c>
      <c r="C32">
        <v>49</v>
      </c>
      <c r="D32" t="s">
        <v>408</v>
      </c>
      <c r="E32">
        <v>1451</v>
      </c>
      <c r="F32" t="str">
        <f t="shared" si="0"/>
        <v>Small C&amp;I</v>
      </c>
      <c r="G32">
        <f t="shared" si="1"/>
        <v>3</v>
      </c>
      <c r="H32" t="str">
        <f t="shared" si="2"/>
        <v>G</v>
      </c>
      <c r="J32" s="146" t="s">
        <v>33</v>
      </c>
      <c r="K32" s="145">
        <v>249</v>
      </c>
      <c r="L32" s="145">
        <v>139</v>
      </c>
    </row>
    <row r="33" spans="1:12" x14ac:dyDescent="0.25">
      <c r="A33" t="s">
        <v>50</v>
      </c>
      <c r="B33" s="142">
        <v>44863</v>
      </c>
      <c r="C33">
        <v>49</v>
      </c>
      <c r="D33" t="s">
        <v>403</v>
      </c>
      <c r="E33">
        <v>672</v>
      </c>
      <c r="F33" t="str">
        <f t="shared" si="0"/>
        <v>Medium C&amp;I</v>
      </c>
      <c r="G33">
        <f t="shared" si="1"/>
        <v>3</v>
      </c>
      <c r="H33" t="str">
        <f t="shared" si="2"/>
        <v>E</v>
      </c>
      <c r="J33" s="146" t="s">
        <v>30</v>
      </c>
      <c r="K33" s="145">
        <v>27150</v>
      </c>
      <c r="L33" s="145">
        <v>19233</v>
      </c>
    </row>
    <row r="34" spans="1:12" x14ac:dyDescent="0.25">
      <c r="A34" t="s">
        <v>50</v>
      </c>
      <c r="B34" s="142">
        <v>44863</v>
      </c>
      <c r="C34">
        <v>49</v>
      </c>
      <c r="D34" t="s">
        <v>411</v>
      </c>
      <c r="E34">
        <v>3</v>
      </c>
      <c r="F34" t="str">
        <f t="shared" si="0"/>
        <v>OTHER</v>
      </c>
      <c r="G34">
        <f t="shared" si="1"/>
        <v>3</v>
      </c>
      <c r="H34" t="str">
        <f t="shared" si="2"/>
        <v>G</v>
      </c>
      <c r="J34" s="146" t="s">
        <v>32</v>
      </c>
      <c r="K34" s="145">
        <v>2734</v>
      </c>
      <c r="L34" s="145">
        <v>831</v>
      </c>
    </row>
    <row r="35" spans="1:12" x14ac:dyDescent="0.25">
      <c r="A35" t="s">
        <v>50</v>
      </c>
      <c r="B35" s="142">
        <v>44863</v>
      </c>
      <c r="C35">
        <v>49</v>
      </c>
      <c r="D35" t="s">
        <v>400</v>
      </c>
      <c r="E35">
        <v>35814</v>
      </c>
      <c r="F35" t="str">
        <f t="shared" si="0"/>
        <v>Residential</v>
      </c>
      <c r="G35">
        <f t="shared" si="1"/>
        <v>3</v>
      </c>
      <c r="H35" t="str">
        <f t="shared" si="2"/>
        <v>E</v>
      </c>
      <c r="J35" s="144">
        <v>6</v>
      </c>
      <c r="K35" s="145"/>
      <c r="L35" s="145"/>
    </row>
    <row r="36" spans="1:12" x14ac:dyDescent="0.25">
      <c r="A36" t="s">
        <v>43</v>
      </c>
      <c r="B36" s="142">
        <v>44863</v>
      </c>
      <c r="C36">
        <v>49</v>
      </c>
      <c r="D36" t="s">
        <v>409</v>
      </c>
      <c r="E36">
        <v>106</v>
      </c>
      <c r="F36" t="str">
        <f t="shared" si="0"/>
        <v>Medium C&amp;I</v>
      </c>
      <c r="G36">
        <f t="shared" si="1"/>
        <v>4</v>
      </c>
      <c r="H36" t="str">
        <f t="shared" si="2"/>
        <v>G</v>
      </c>
      <c r="J36" s="146" t="s">
        <v>34</v>
      </c>
      <c r="K36" s="145">
        <v>2731168</v>
      </c>
      <c r="L36" s="145">
        <v>326516</v>
      </c>
    </row>
    <row r="37" spans="1:12" x14ac:dyDescent="0.25">
      <c r="A37" t="s">
        <v>43</v>
      </c>
      <c r="B37" s="142">
        <v>44863</v>
      </c>
      <c r="C37">
        <v>49</v>
      </c>
      <c r="D37" t="s">
        <v>407</v>
      </c>
      <c r="E37">
        <v>794</v>
      </c>
      <c r="F37" t="str">
        <f t="shared" si="0"/>
        <v>Low Income Residential</v>
      </c>
      <c r="G37">
        <f t="shared" si="1"/>
        <v>4</v>
      </c>
      <c r="H37" t="str">
        <f t="shared" si="2"/>
        <v>G</v>
      </c>
      <c r="J37" s="146" t="s">
        <v>31</v>
      </c>
      <c r="K37" s="145">
        <v>1444927</v>
      </c>
      <c r="L37" s="145">
        <v>334285</v>
      </c>
    </row>
    <row r="38" spans="1:12" x14ac:dyDescent="0.25">
      <c r="A38" t="s">
        <v>43</v>
      </c>
      <c r="B38" s="142">
        <v>44863</v>
      </c>
      <c r="C38">
        <v>49</v>
      </c>
      <c r="D38" t="s">
        <v>410</v>
      </c>
      <c r="E38">
        <v>9</v>
      </c>
      <c r="F38" t="str">
        <f t="shared" si="0"/>
        <v>Large C&amp;I</v>
      </c>
      <c r="G38">
        <f t="shared" si="1"/>
        <v>4</v>
      </c>
      <c r="H38" t="str">
        <f t="shared" si="2"/>
        <v>G</v>
      </c>
      <c r="J38" s="146" t="s">
        <v>33</v>
      </c>
      <c r="K38" s="145">
        <v>2462082</v>
      </c>
      <c r="L38" s="145">
        <v>369781</v>
      </c>
    </row>
    <row r="39" spans="1:12" x14ac:dyDescent="0.25">
      <c r="A39" t="s">
        <v>43</v>
      </c>
      <c r="B39" s="142">
        <v>44863</v>
      </c>
      <c r="C39">
        <v>49</v>
      </c>
      <c r="D39" t="s">
        <v>400</v>
      </c>
      <c r="E39">
        <v>13832</v>
      </c>
      <c r="F39" t="str">
        <f t="shared" si="0"/>
        <v>Residential</v>
      </c>
      <c r="G39">
        <f t="shared" si="1"/>
        <v>4</v>
      </c>
      <c r="H39" t="str">
        <f t="shared" si="2"/>
        <v>E</v>
      </c>
      <c r="J39" s="146" t="s">
        <v>30</v>
      </c>
      <c r="K39" s="145">
        <v>11496037</v>
      </c>
      <c r="L39" s="145">
        <v>2038703</v>
      </c>
    </row>
    <row r="40" spans="1:12" x14ac:dyDescent="0.25">
      <c r="A40" t="s">
        <v>43</v>
      </c>
      <c r="B40" s="142">
        <v>44863</v>
      </c>
      <c r="C40">
        <v>49</v>
      </c>
      <c r="D40" t="s">
        <v>402</v>
      </c>
      <c r="E40">
        <v>1568</v>
      </c>
      <c r="F40" t="str">
        <f t="shared" si="0"/>
        <v>Small C&amp;I</v>
      </c>
      <c r="G40">
        <f t="shared" si="1"/>
        <v>4</v>
      </c>
      <c r="H40" t="str">
        <f t="shared" si="2"/>
        <v>E</v>
      </c>
      <c r="J40" s="146" t="s">
        <v>32</v>
      </c>
      <c r="K40" s="145">
        <v>2145169</v>
      </c>
      <c r="L40" s="145">
        <v>175855</v>
      </c>
    </row>
    <row r="41" spans="1:12" x14ac:dyDescent="0.25">
      <c r="A41" t="s">
        <v>43</v>
      </c>
      <c r="B41" s="142">
        <v>44863</v>
      </c>
      <c r="C41">
        <v>49</v>
      </c>
      <c r="D41" t="s">
        <v>403</v>
      </c>
      <c r="E41">
        <v>193</v>
      </c>
      <c r="F41" t="str">
        <f t="shared" si="0"/>
        <v>Medium C&amp;I</v>
      </c>
      <c r="G41">
        <f t="shared" si="1"/>
        <v>4</v>
      </c>
      <c r="H41" t="str">
        <f t="shared" si="2"/>
        <v>E</v>
      </c>
      <c r="J41" s="144">
        <v>7</v>
      </c>
      <c r="K41" s="145"/>
      <c r="L41" s="145"/>
    </row>
    <row r="42" spans="1:12" x14ac:dyDescent="0.25">
      <c r="A42" t="s">
        <v>43</v>
      </c>
      <c r="B42" s="142">
        <v>44863</v>
      </c>
      <c r="C42">
        <v>49</v>
      </c>
      <c r="D42" t="s">
        <v>406</v>
      </c>
      <c r="E42">
        <v>5169</v>
      </c>
      <c r="F42" t="str">
        <f t="shared" si="0"/>
        <v>Residential</v>
      </c>
      <c r="G42">
        <f t="shared" si="1"/>
        <v>4</v>
      </c>
      <c r="H42" t="str">
        <f t="shared" si="2"/>
        <v>G</v>
      </c>
      <c r="J42" s="146" t="s">
        <v>34</v>
      </c>
      <c r="K42" s="145">
        <v>1248756</v>
      </c>
      <c r="L42" s="145">
        <v>131223</v>
      </c>
    </row>
    <row r="43" spans="1:12" x14ac:dyDescent="0.25">
      <c r="A43" t="s">
        <v>43</v>
      </c>
      <c r="B43" s="142">
        <v>44863</v>
      </c>
      <c r="C43">
        <v>49</v>
      </c>
      <c r="D43" t="s">
        <v>401</v>
      </c>
      <c r="E43">
        <v>1994</v>
      </c>
      <c r="F43" t="str">
        <f t="shared" si="0"/>
        <v>Low Income Residential</v>
      </c>
      <c r="G43">
        <f t="shared" si="1"/>
        <v>4</v>
      </c>
      <c r="H43" t="str">
        <f t="shared" si="2"/>
        <v>E</v>
      </c>
      <c r="J43" s="146" t="s">
        <v>31</v>
      </c>
      <c r="K43" s="145">
        <v>1191538</v>
      </c>
      <c r="L43" s="145">
        <v>264161</v>
      </c>
    </row>
    <row r="44" spans="1:12" x14ac:dyDescent="0.25">
      <c r="A44" t="s">
        <v>43</v>
      </c>
      <c r="B44" s="142">
        <v>44863</v>
      </c>
      <c r="C44">
        <v>49</v>
      </c>
      <c r="D44" t="s">
        <v>404</v>
      </c>
      <c r="E44">
        <v>23</v>
      </c>
      <c r="F44" t="str">
        <f t="shared" si="0"/>
        <v>Large C&amp;I</v>
      </c>
      <c r="G44">
        <f t="shared" si="1"/>
        <v>4</v>
      </c>
      <c r="H44" t="str">
        <f t="shared" si="2"/>
        <v>E</v>
      </c>
      <c r="J44" s="146" t="s">
        <v>33</v>
      </c>
      <c r="K44" s="145">
        <v>748289</v>
      </c>
      <c r="L44" s="145">
        <v>132458</v>
      </c>
    </row>
    <row r="45" spans="1:12" x14ac:dyDescent="0.25">
      <c r="A45" t="s">
        <v>43</v>
      </c>
      <c r="B45" s="142">
        <v>44863</v>
      </c>
      <c r="C45">
        <v>49</v>
      </c>
      <c r="D45" t="s">
        <v>408</v>
      </c>
      <c r="E45">
        <v>455</v>
      </c>
      <c r="F45" t="str">
        <f t="shared" si="0"/>
        <v>Small C&amp;I</v>
      </c>
      <c r="G45">
        <f t="shared" si="1"/>
        <v>4</v>
      </c>
      <c r="H45" t="str">
        <f t="shared" si="2"/>
        <v>G</v>
      </c>
      <c r="J45" s="146" t="s">
        <v>30</v>
      </c>
      <c r="K45" s="145">
        <v>6782656</v>
      </c>
      <c r="L45" s="145">
        <v>1175925</v>
      </c>
    </row>
    <row r="46" spans="1:12" x14ac:dyDescent="0.25">
      <c r="A46" t="s">
        <v>46</v>
      </c>
      <c r="B46" s="142">
        <v>44863</v>
      </c>
      <c r="C46">
        <v>49</v>
      </c>
      <c r="D46" t="s">
        <v>406</v>
      </c>
      <c r="E46">
        <v>19233</v>
      </c>
      <c r="F46" t="str">
        <f t="shared" si="0"/>
        <v>Residential</v>
      </c>
      <c r="G46">
        <f t="shared" si="1"/>
        <v>5</v>
      </c>
      <c r="H46" t="str">
        <f t="shared" si="2"/>
        <v>G</v>
      </c>
      <c r="J46" s="146" t="s">
        <v>32</v>
      </c>
      <c r="K46" s="145">
        <v>830888</v>
      </c>
      <c r="L46" s="145">
        <v>79473</v>
      </c>
    </row>
    <row r="47" spans="1:12" x14ac:dyDescent="0.25">
      <c r="A47" t="s">
        <v>46</v>
      </c>
      <c r="B47" s="142">
        <v>44863</v>
      </c>
      <c r="C47">
        <v>49</v>
      </c>
      <c r="D47" t="s">
        <v>400</v>
      </c>
      <c r="E47">
        <v>27150</v>
      </c>
      <c r="F47" t="str">
        <f t="shared" si="0"/>
        <v>Residential</v>
      </c>
      <c r="G47">
        <f t="shared" si="1"/>
        <v>5</v>
      </c>
      <c r="H47" t="str">
        <f t="shared" si="2"/>
        <v>E</v>
      </c>
      <c r="J47" s="144">
        <v>8</v>
      </c>
      <c r="K47" s="145"/>
      <c r="L47" s="145"/>
    </row>
    <row r="48" spans="1:12" x14ac:dyDescent="0.25">
      <c r="A48" t="s">
        <v>46</v>
      </c>
      <c r="B48" s="142">
        <v>44863</v>
      </c>
      <c r="C48">
        <v>49</v>
      </c>
      <c r="D48" t="s">
        <v>409</v>
      </c>
      <c r="E48">
        <v>139</v>
      </c>
      <c r="F48" t="str">
        <f t="shared" si="0"/>
        <v>Medium C&amp;I</v>
      </c>
      <c r="G48">
        <f t="shared" si="1"/>
        <v>5</v>
      </c>
      <c r="H48" t="str">
        <f t="shared" si="2"/>
        <v>G</v>
      </c>
      <c r="J48" s="146" t="s">
        <v>34</v>
      </c>
      <c r="K48" s="145">
        <v>2532201</v>
      </c>
      <c r="L48" s="145">
        <v>972913</v>
      </c>
    </row>
    <row r="49" spans="1:12" x14ac:dyDescent="0.25">
      <c r="A49" t="s">
        <v>46</v>
      </c>
      <c r="B49" s="142">
        <v>44863</v>
      </c>
      <c r="C49">
        <v>49</v>
      </c>
      <c r="D49" t="s">
        <v>401</v>
      </c>
      <c r="E49">
        <v>7059</v>
      </c>
      <c r="F49" t="str">
        <f t="shared" si="0"/>
        <v>Low Income Residential</v>
      </c>
      <c r="G49">
        <f t="shared" si="1"/>
        <v>5</v>
      </c>
      <c r="H49" t="str">
        <f t="shared" si="2"/>
        <v>E</v>
      </c>
      <c r="J49" s="146" t="s">
        <v>31</v>
      </c>
      <c r="K49" s="145">
        <v>4452167</v>
      </c>
      <c r="L49" s="145">
        <v>3481908</v>
      </c>
    </row>
    <row r="50" spans="1:12" x14ac:dyDescent="0.25">
      <c r="A50" t="s">
        <v>46</v>
      </c>
      <c r="B50" s="142">
        <v>44863</v>
      </c>
      <c r="C50">
        <v>49</v>
      </c>
      <c r="D50" t="s">
        <v>402</v>
      </c>
      <c r="E50">
        <v>2734</v>
      </c>
      <c r="F50" t="str">
        <f t="shared" si="0"/>
        <v>Small C&amp;I</v>
      </c>
      <c r="G50">
        <f t="shared" si="1"/>
        <v>5</v>
      </c>
      <c r="H50" t="str">
        <f t="shared" si="2"/>
        <v>E</v>
      </c>
      <c r="J50" s="146" t="s">
        <v>33</v>
      </c>
      <c r="K50" s="145">
        <v>1735576</v>
      </c>
      <c r="L50" s="145">
        <v>508499</v>
      </c>
    </row>
    <row r="51" spans="1:12" x14ac:dyDescent="0.25">
      <c r="A51" t="s">
        <v>46</v>
      </c>
      <c r="B51" s="142">
        <v>44863</v>
      </c>
      <c r="C51">
        <v>49</v>
      </c>
      <c r="D51" t="s">
        <v>403</v>
      </c>
      <c r="E51">
        <v>249</v>
      </c>
      <c r="F51" t="str">
        <f t="shared" si="0"/>
        <v>Medium C&amp;I</v>
      </c>
      <c r="G51">
        <f t="shared" si="1"/>
        <v>5</v>
      </c>
      <c r="H51" t="str">
        <f t="shared" si="2"/>
        <v>E</v>
      </c>
      <c r="J51" s="146" t="s">
        <v>30</v>
      </c>
      <c r="K51" s="145">
        <v>26700935</v>
      </c>
      <c r="L51" s="145">
        <v>16374483</v>
      </c>
    </row>
    <row r="52" spans="1:12" x14ac:dyDescent="0.25">
      <c r="A52" t="s">
        <v>46</v>
      </c>
      <c r="B52" s="142">
        <v>44863</v>
      </c>
      <c r="C52">
        <v>49</v>
      </c>
      <c r="D52" t="s">
        <v>404</v>
      </c>
      <c r="E52">
        <v>32</v>
      </c>
      <c r="F52" t="str">
        <f t="shared" si="0"/>
        <v>Large C&amp;I</v>
      </c>
      <c r="G52">
        <f t="shared" si="1"/>
        <v>5</v>
      </c>
      <c r="H52" t="str">
        <f t="shared" si="2"/>
        <v>E</v>
      </c>
      <c r="J52" s="146" t="s">
        <v>32</v>
      </c>
      <c r="K52" s="145">
        <v>3468006</v>
      </c>
      <c r="L52" s="145">
        <v>553295</v>
      </c>
    </row>
    <row r="53" spans="1:12" x14ac:dyDescent="0.25">
      <c r="A53" t="s">
        <v>46</v>
      </c>
      <c r="B53" s="142">
        <v>44863</v>
      </c>
      <c r="C53">
        <v>49</v>
      </c>
      <c r="D53" t="s">
        <v>408</v>
      </c>
      <c r="E53">
        <v>831</v>
      </c>
      <c r="F53" t="str">
        <f t="shared" si="0"/>
        <v>Small C&amp;I</v>
      </c>
      <c r="G53">
        <f t="shared" si="1"/>
        <v>5</v>
      </c>
      <c r="H53" t="str">
        <f t="shared" si="2"/>
        <v>G</v>
      </c>
      <c r="J53" s="144">
        <v>9</v>
      </c>
      <c r="K53" s="145"/>
      <c r="L53" s="145"/>
    </row>
    <row r="54" spans="1:12" x14ac:dyDescent="0.25">
      <c r="A54" t="s">
        <v>46</v>
      </c>
      <c r="B54" s="142">
        <v>44863</v>
      </c>
      <c r="C54">
        <v>49</v>
      </c>
      <c r="D54" t="s">
        <v>407</v>
      </c>
      <c r="E54">
        <v>6376</v>
      </c>
      <c r="F54" t="str">
        <f t="shared" si="0"/>
        <v>Low Income Residential</v>
      </c>
      <c r="G54">
        <f t="shared" si="1"/>
        <v>5</v>
      </c>
      <c r="H54" t="str">
        <f t="shared" si="2"/>
        <v>G</v>
      </c>
      <c r="J54" s="146" t="s">
        <v>34</v>
      </c>
      <c r="K54" s="145">
        <v>6512125</v>
      </c>
      <c r="L54" s="145">
        <v>1430652</v>
      </c>
    </row>
    <row r="55" spans="1:12" x14ac:dyDescent="0.25">
      <c r="A55" t="s">
        <v>46</v>
      </c>
      <c r="B55" s="142">
        <v>44863</v>
      </c>
      <c r="C55">
        <v>49</v>
      </c>
      <c r="D55" t="s">
        <v>410</v>
      </c>
      <c r="E55">
        <v>29</v>
      </c>
      <c r="F55" t="str">
        <f t="shared" si="0"/>
        <v>Large C&amp;I</v>
      </c>
      <c r="G55">
        <f t="shared" si="1"/>
        <v>5</v>
      </c>
      <c r="H55" t="str">
        <f t="shared" si="2"/>
        <v>G</v>
      </c>
      <c r="J55" s="146" t="s">
        <v>31</v>
      </c>
      <c r="K55" s="145">
        <v>7088631</v>
      </c>
      <c r="L55" s="145">
        <v>4080354</v>
      </c>
    </row>
    <row r="56" spans="1:12" x14ac:dyDescent="0.25">
      <c r="A56" t="s">
        <v>47</v>
      </c>
      <c r="B56" s="142">
        <v>44863</v>
      </c>
      <c r="C56">
        <v>49</v>
      </c>
      <c r="D56" t="s">
        <v>405</v>
      </c>
      <c r="E56">
        <v>0</v>
      </c>
      <c r="F56" t="str">
        <f t="shared" si="0"/>
        <v>OTHER</v>
      </c>
      <c r="G56">
        <f t="shared" si="1"/>
        <v>6</v>
      </c>
      <c r="H56" t="str">
        <f t="shared" si="2"/>
        <v>E</v>
      </c>
      <c r="J56" s="146" t="s">
        <v>33</v>
      </c>
      <c r="K56" s="145">
        <v>4945947</v>
      </c>
      <c r="L56" s="145">
        <v>1010739</v>
      </c>
    </row>
    <row r="57" spans="1:12" x14ac:dyDescent="0.25">
      <c r="A57" t="s">
        <v>47</v>
      </c>
      <c r="B57" s="142">
        <v>44863</v>
      </c>
      <c r="C57">
        <v>49</v>
      </c>
      <c r="D57" t="s">
        <v>403</v>
      </c>
      <c r="E57">
        <v>2462082</v>
      </c>
      <c r="F57" t="str">
        <f t="shared" si="0"/>
        <v>Medium C&amp;I</v>
      </c>
      <c r="G57">
        <f t="shared" si="1"/>
        <v>6</v>
      </c>
      <c r="H57" t="str">
        <f t="shared" si="2"/>
        <v>E</v>
      </c>
      <c r="J57" s="146" t="s">
        <v>30</v>
      </c>
      <c r="K57" s="145">
        <v>44979627</v>
      </c>
      <c r="L57" s="145">
        <v>19589110</v>
      </c>
    </row>
    <row r="58" spans="1:12" x14ac:dyDescent="0.25">
      <c r="A58" t="s">
        <v>47</v>
      </c>
      <c r="B58" s="142">
        <v>44863</v>
      </c>
      <c r="C58">
        <v>49</v>
      </c>
      <c r="D58" t="s">
        <v>411</v>
      </c>
      <c r="E58">
        <v>32</v>
      </c>
      <c r="F58" t="str">
        <f t="shared" si="0"/>
        <v>OTHER</v>
      </c>
      <c r="G58">
        <f t="shared" si="1"/>
        <v>6</v>
      </c>
      <c r="H58" t="str">
        <f t="shared" si="2"/>
        <v>G</v>
      </c>
      <c r="J58" s="146" t="s">
        <v>32</v>
      </c>
      <c r="K58" s="145">
        <v>6444063</v>
      </c>
      <c r="L58" s="145">
        <v>808622</v>
      </c>
    </row>
    <row r="59" spans="1:12" x14ac:dyDescent="0.25">
      <c r="A59" t="s">
        <v>47</v>
      </c>
      <c r="B59" s="142">
        <v>44863</v>
      </c>
      <c r="C59">
        <v>49</v>
      </c>
      <c r="D59" t="s">
        <v>409</v>
      </c>
      <c r="E59">
        <v>369781</v>
      </c>
      <c r="F59" t="str">
        <f t="shared" si="0"/>
        <v>Medium C&amp;I</v>
      </c>
      <c r="G59">
        <f t="shared" si="1"/>
        <v>6</v>
      </c>
      <c r="H59" t="str">
        <f t="shared" si="2"/>
        <v>G</v>
      </c>
      <c r="J59" s="144">
        <v>13</v>
      </c>
      <c r="K59" s="145"/>
      <c r="L59" s="145"/>
    </row>
    <row r="60" spans="1:12" x14ac:dyDescent="0.25">
      <c r="A60" t="s">
        <v>47</v>
      </c>
      <c r="B60" s="142">
        <v>44863</v>
      </c>
      <c r="C60">
        <v>49</v>
      </c>
      <c r="D60" t="s">
        <v>401</v>
      </c>
      <c r="E60">
        <v>1444927</v>
      </c>
      <c r="F60" t="str">
        <f t="shared" si="0"/>
        <v>Low Income Residential</v>
      </c>
      <c r="G60">
        <f t="shared" si="1"/>
        <v>6</v>
      </c>
      <c r="H60" t="str">
        <f t="shared" si="2"/>
        <v>E</v>
      </c>
      <c r="J60" s="146" t="s">
        <v>34</v>
      </c>
      <c r="K60" s="145">
        <v>20290695</v>
      </c>
      <c r="L60" s="145">
        <v>3499724</v>
      </c>
    </row>
    <row r="61" spans="1:12" x14ac:dyDescent="0.25">
      <c r="A61" t="s">
        <v>47</v>
      </c>
      <c r="B61" s="142">
        <v>44863</v>
      </c>
      <c r="C61">
        <v>49</v>
      </c>
      <c r="D61" t="s">
        <v>400</v>
      </c>
      <c r="E61">
        <v>11496037</v>
      </c>
      <c r="F61" t="str">
        <f t="shared" si="0"/>
        <v>Residential</v>
      </c>
      <c r="G61">
        <f t="shared" si="1"/>
        <v>6</v>
      </c>
      <c r="H61" t="str">
        <f t="shared" si="2"/>
        <v>E</v>
      </c>
      <c r="J61" s="146" t="s">
        <v>31</v>
      </c>
      <c r="K61" s="145">
        <v>2170924</v>
      </c>
      <c r="L61" s="145">
        <v>764336</v>
      </c>
    </row>
    <row r="62" spans="1:12" x14ac:dyDescent="0.25">
      <c r="A62" t="s">
        <v>47</v>
      </c>
      <c r="B62" s="142">
        <v>44863</v>
      </c>
      <c r="C62">
        <v>49</v>
      </c>
      <c r="D62" t="s">
        <v>407</v>
      </c>
      <c r="E62">
        <v>334285</v>
      </c>
      <c r="F62" t="str">
        <f t="shared" si="0"/>
        <v>Low Income Residential</v>
      </c>
      <c r="G62">
        <f t="shared" si="1"/>
        <v>6</v>
      </c>
      <c r="H62" t="str">
        <f t="shared" si="2"/>
        <v>G</v>
      </c>
      <c r="J62" s="146" t="s">
        <v>33</v>
      </c>
      <c r="K62" s="145">
        <v>23608335</v>
      </c>
      <c r="L62" s="145">
        <v>2782263</v>
      </c>
    </row>
    <row r="63" spans="1:12" x14ac:dyDescent="0.25">
      <c r="A63" t="s">
        <v>47</v>
      </c>
      <c r="B63" s="142">
        <v>44863</v>
      </c>
      <c r="C63">
        <v>49</v>
      </c>
      <c r="D63" t="s">
        <v>410</v>
      </c>
      <c r="E63">
        <v>326516</v>
      </c>
      <c r="F63" t="str">
        <f t="shared" si="0"/>
        <v>Large C&amp;I</v>
      </c>
      <c r="G63">
        <f t="shared" si="1"/>
        <v>6</v>
      </c>
      <c r="H63" t="str">
        <f t="shared" si="2"/>
        <v>G</v>
      </c>
      <c r="J63" s="146" t="s">
        <v>30</v>
      </c>
      <c r="K63" s="145">
        <v>44964446</v>
      </c>
      <c r="L63" s="145">
        <v>11952267</v>
      </c>
    </row>
    <row r="64" spans="1:12" x14ac:dyDescent="0.25">
      <c r="A64" t="s">
        <v>47</v>
      </c>
      <c r="B64" s="142">
        <v>44863</v>
      </c>
      <c r="C64">
        <v>49</v>
      </c>
      <c r="D64" t="s">
        <v>404</v>
      </c>
      <c r="E64">
        <v>2731168</v>
      </c>
      <c r="F64" t="str">
        <f t="shared" si="0"/>
        <v>Large C&amp;I</v>
      </c>
      <c r="G64">
        <f t="shared" si="1"/>
        <v>6</v>
      </c>
      <c r="H64" t="str">
        <f t="shared" si="2"/>
        <v>E</v>
      </c>
      <c r="J64" s="146" t="s">
        <v>32</v>
      </c>
      <c r="K64" s="145">
        <v>10886520</v>
      </c>
      <c r="L64" s="145">
        <v>1472957</v>
      </c>
    </row>
    <row r="65" spans="1:12" x14ac:dyDescent="0.25">
      <c r="A65" t="s">
        <v>47</v>
      </c>
      <c r="B65" s="142">
        <v>44863</v>
      </c>
      <c r="C65">
        <v>49</v>
      </c>
      <c r="D65" t="s">
        <v>408</v>
      </c>
      <c r="E65">
        <v>175855</v>
      </c>
      <c r="F65" t="str">
        <f t="shared" si="0"/>
        <v>Small C&amp;I</v>
      </c>
      <c r="G65">
        <f t="shared" si="1"/>
        <v>6</v>
      </c>
      <c r="H65" t="str">
        <f t="shared" si="2"/>
        <v>G</v>
      </c>
      <c r="J65" s="144">
        <v>14</v>
      </c>
      <c r="K65" s="145"/>
      <c r="L65" s="145"/>
    </row>
    <row r="66" spans="1:12" x14ac:dyDescent="0.25">
      <c r="A66" t="s">
        <v>47</v>
      </c>
      <c r="B66" s="142">
        <v>44863</v>
      </c>
      <c r="C66">
        <v>49</v>
      </c>
      <c r="D66" t="s">
        <v>402</v>
      </c>
      <c r="E66">
        <v>2145169</v>
      </c>
      <c r="F66" t="str">
        <f t="shared" si="0"/>
        <v>Small C&amp;I</v>
      </c>
      <c r="G66">
        <f t="shared" si="1"/>
        <v>6</v>
      </c>
      <c r="H66" t="str">
        <f t="shared" si="2"/>
        <v>E</v>
      </c>
      <c r="J66" s="146" t="s">
        <v>34</v>
      </c>
      <c r="K66" s="145">
        <v>23928693</v>
      </c>
      <c r="L66" s="145">
        <v>3367590</v>
      </c>
    </row>
    <row r="67" spans="1:12" x14ac:dyDescent="0.25">
      <c r="A67" t="s">
        <v>47</v>
      </c>
      <c r="B67" s="142">
        <v>44863</v>
      </c>
      <c r="C67">
        <v>49</v>
      </c>
      <c r="D67" t="s">
        <v>406</v>
      </c>
      <c r="E67">
        <v>2038703</v>
      </c>
      <c r="F67" t="str">
        <f t="shared" ref="F67:F130" si="3">TRIM(MID(D67,4,50))</f>
        <v>Residential</v>
      </c>
      <c r="G67">
        <f t="shared" ref="G67:G107" si="4">VALUE(TRIM(MID(A67,6,2)))</f>
        <v>6</v>
      </c>
      <c r="H67" t="str">
        <f t="shared" ref="H67:H130" si="5">LEFT(D67,1)</f>
        <v>G</v>
      </c>
      <c r="J67" s="146" t="s">
        <v>31</v>
      </c>
      <c r="K67" s="145">
        <v>7112314</v>
      </c>
      <c r="L67" s="145">
        <v>665469</v>
      </c>
    </row>
    <row r="68" spans="1:12" x14ac:dyDescent="0.25">
      <c r="A68" t="s">
        <v>48</v>
      </c>
      <c r="B68" s="142">
        <v>44863</v>
      </c>
      <c r="C68">
        <v>49</v>
      </c>
      <c r="D68" t="s">
        <v>406</v>
      </c>
      <c r="E68">
        <v>1175925</v>
      </c>
      <c r="F68" t="str">
        <f t="shared" si="3"/>
        <v>Residential</v>
      </c>
      <c r="G68">
        <f t="shared" si="4"/>
        <v>7</v>
      </c>
      <c r="H68" t="str">
        <f t="shared" si="5"/>
        <v>G</v>
      </c>
      <c r="J68" s="146" t="s">
        <v>33</v>
      </c>
      <c r="K68" s="145">
        <v>17559503</v>
      </c>
      <c r="L68" s="145">
        <v>2371303</v>
      </c>
    </row>
    <row r="69" spans="1:12" x14ac:dyDescent="0.25">
      <c r="A69" t="s">
        <v>48</v>
      </c>
      <c r="B69" s="142">
        <v>44863</v>
      </c>
      <c r="C69">
        <v>49</v>
      </c>
      <c r="D69" t="s">
        <v>409</v>
      </c>
      <c r="E69">
        <v>132458</v>
      </c>
      <c r="F69" t="str">
        <f t="shared" si="3"/>
        <v>Medium C&amp;I</v>
      </c>
      <c r="G69">
        <f t="shared" si="4"/>
        <v>7</v>
      </c>
      <c r="H69" t="str">
        <f t="shared" si="5"/>
        <v>G</v>
      </c>
      <c r="J69" s="146" t="s">
        <v>30</v>
      </c>
      <c r="K69" s="145">
        <v>54218114</v>
      </c>
      <c r="L69" s="145">
        <v>11300150</v>
      </c>
    </row>
    <row r="70" spans="1:12" x14ac:dyDescent="0.25">
      <c r="A70" t="s">
        <v>48</v>
      </c>
      <c r="B70" s="142">
        <v>44863</v>
      </c>
      <c r="C70">
        <v>49</v>
      </c>
      <c r="D70" t="s">
        <v>405</v>
      </c>
      <c r="E70">
        <v>0</v>
      </c>
      <c r="F70" t="str">
        <f t="shared" si="3"/>
        <v>OTHER</v>
      </c>
      <c r="G70">
        <f t="shared" si="4"/>
        <v>7</v>
      </c>
      <c r="H70" t="str">
        <f t="shared" si="5"/>
        <v>E</v>
      </c>
      <c r="J70" s="146" t="s">
        <v>32</v>
      </c>
      <c r="K70" s="145">
        <v>11037390</v>
      </c>
      <c r="L70" s="145">
        <v>1106222</v>
      </c>
    </row>
    <row r="71" spans="1:12" x14ac:dyDescent="0.25">
      <c r="A71" t="s">
        <v>48</v>
      </c>
      <c r="B71" s="142">
        <v>44863</v>
      </c>
      <c r="C71">
        <v>49</v>
      </c>
      <c r="D71" t="s">
        <v>401</v>
      </c>
      <c r="E71">
        <v>1191538</v>
      </c>
      <c r="F71" t="str">
        <f t="shared" si="3"/>
        <v>Low Income Residential</v>
      </c>
      <c r="G71">
        <f t="shared" si="4"/>
        <v>7</v>
      </c>
      <c r="H71" t="str">
        <f t="shared" si="5"/>
        <v>E</v>
      </c>
      <c r="J71" s="144">
        <v>15</v>
      </c>
      <c r="K71" s="145"/>
      <c r="L71" s="145"/>
    </row>
    <row r="72" spans="1:12" x14ac:dyDescent="0.25">
      <c r="A72" t="s">
        <v>48</v>
      </c>
      <c r="B72" s="142">
        <v>44863</v>
      </c>
      <c r="C72">
        <v>49</v>
      </c>
      <c r="D72" t="s">
        <v>400</v>
      </c>
      <c r="E72">
        <v>6782656</v>
      </c>
      <c r="F72" t="str">
        <f t="shared" si="3"/>
        <v>Residential</v>
      </c>
      <c r="G72">
        <f t="shared" si="4"/>
        <v>7</v>
      </c>
      <c r="H72" t="str">
        <f t="shared" si="5"/>
        <v>E</v>
      </c>
      <c r="J72" s="146" t="s">
        <v>34</v>
      </c>
      <c r="K72" s="145">
        <v>1515</v>
      </c>
      <c r="L72" s="145">
        <v>863</v>
      </c>
    </row>
    <row r="73" spans="1:12" x14ac:dyDescent="0.25">
      <c r="A73" t="s">
        <v>48</v>
      </c>
      <c r="B73" s="142">
        <v>44863</v>
      </c>
      <c r="C73">
        <v>49</v>
      </c>
      <c r="D73" t="s">
        <v>404</v>
      </c>
      <c r="E73">
        <v>1248756</v>
      </c>
      <c r="F73" t="str">
        <f t="shared" si="3"/>
        <v>Large C&amp;I</v>
      </c>
      <c r="G73">
        <f t="shared" si="4"/>
        <v>7</v>
      </c>
      <c r="H73" t="str">
        <f t="shared" si="5"/>
        <v>E</v>
      </c>
      <c r="J73" s="146" t="s">
        <v>31</v>
      </c>
      <c r="K73" s="145">
        <v>54412</v>
      </c>
      <c r="L73" s="145">
        <v>25947</v>
      </c>
    </row>
    <row r="74" spans="1:12" x14ac:dyDescent="0.25">
      <c r="A74" t="s">
        <v>48</v>
      </c>
      <c r="B74" s="142">
        <v>44863</v>
      </c>
      <c r="C74">
        <v>49</v>
      </c>
      <c r="D74" t="s">
        <v>408</v>
      </c>
      <c r="E74">
        <v>79473</v>
      </c>
      <c r="F74" t="str">
        <f t="shared" si="3"/>
        <v>Small C&amp;I</v>
      </c>
      <c r="G74">
        <f t="shared" si="4"/>
        <v>7</v>
      </c>
      <c r="H74" t="str">
        <f t="shared" si="5"/>
        <v>G</v>
      </c>
      <c r="J74" s="146" t="s">
        <v>33</v>
      </c>
      <c r="K74" s="145">
        <v>9710</v>
      </c>
      <c r="L74" s="145">
        <v>5196</v>
      </c>
    </row>
    <row r="75" spans="1:12" x14ac:dyDescent="0.25">
      <c r="A75" t="s">
        <v>48</v>
      </c>
      <c r="B75" s="142">
        <v>44863</v>
      </c>
      <c r="C75">
        <v>49</v>
      </c>
      <c r="D75" t="s">
        <v>403</v>
      </c>
      <c r="E75">
        <v>748289</v>
      </c>
      <c r="F75" t="str">
        <f t="shared" si="3"/>
        <v>Medium C&amp;I</v>
      </c>
      <c r="G75">
        <f t="shared" si="4"/>
        <v>7</v>
      </c>
      <c r="H75" t="str">
        <f t="shared" si="5"/>
        <v>E</v>
      </c>
      <c r="J75" s="146" t="s">
        <v>30</v>
      </c>
      <c r="K75" s="145">
        <v>379876</v>
      </c>
      <c r="L75" s="145">
        <v>200332</v>
      </c>
    </row>
    <row r="76" spans="1:12" x14ac:dyDescent="0.25">
      <c r="A76" t="s">
        <v>48</v>
      </c>
      <c r="B76" s="142">
        <v>44863</v>
      </c>
      <c r="C76">
        <v>49</v>
      </c>
      <c r="D76" t="s">
        <v>411</v>
      </c>
      <c r="E76">
        <v>0</v>
      </c>
      <c r="F76" t="str">
        <f t="shared" si="3"/>
        <v>OTHER</v>
      </c>
      <c r="G76">
        <f t="shared" si="4"/>
        <v>7</v>
      </c>
      <c r="H76" t="str">
        <f t="shared" si="5"/>
        <v>G</v>
      </c>
      <c r="J76" s="146" t="s">
        <v>32</v>
      </c>
      <c r="K76" s="145">
        <v>53054</v>
      </c>
      <c r="L76" s="145">
        <v>17090</v>
      </c>
    </row>
    <row r="77" spans="1:12" x14ac:dyDescent="0.25">
      <c r="A77" t="s">
        <v>48</v>
      </c>
      <c r="B77" s="142">
        <v>44863</v>
      </c>
      <c r="C77">
        <v>49</v>
      </c>
      <c r="D77" t="s">
        <v>407</v>
      </c>
      <c r="E77">
        <v>264161</v>
      </c>
      <c r="F77" t="str">
        <f t="shared" si="3"/>
        <v>Low Income Residential</v>
      </c>
      <c r="G77">
        <f t="shared" si="4"/>
        <v>7</v>
      </c>
      <c r="H77" t="str">
        <f t="shared" si="5"/>
        <v>G</v>
      </c>
      <c r="J77" s="144">
        <v>19</v>
      </c>
      <c r="K77" s="145"/>
      <c r="L77" s="145"/>
    </row>
    <row r="78" spans="1:12" x14ac:dyDescent="0.25">
      <c r="A78" t="s">
        <v>48</v>
      </c>
      <c r="B78" s="142">
        <v>44863</v>
      </c>
      <c r="C78">
        <v>49</v>
      </c>
      <c r="D78" t="s">
        <v>410</v>
      </c>
      <c r="E78">
        <v>131223</v>
      </c>
      <c r="F78" t="str">
        <f t="shared" si="3"/>
        <v>Large C&amp;I</v>
      </c>
      <c r="G78">
        <f t="shared" si="4"/>
        <v>7</v>
      </c>
      <c r="H78" t="str">
        <f t="shared" si="5"/>
        <v>G</v>
      </c>
      <c r="J78" s="146" t="s">
        <v>34</v>
      </c>
      <c r="K78" s="145">
        <v>3</v>
      </c>
      <c r="L78" s="145">
        <v>2</v>
      </c>
    </row>
    <row r="79" spans="1:12" x14ac:dyDescent="0.25">
      <c r="A79" t="s">
        <v>48</v>
      </c>
      <c r="B79" s="142">
        <v>44863</v>
      </c>
      <c r="C79">
        <v>49</v>
      </c>
      <c r="D79" t="s">
        <v>402</v>
      </c>
      <c r="E79">
        <v>830888</v>
      </c>
      <c r="F79" t="str">
        <f t="shared" si="3"/>
        <v>Small C&amp;I</v>
      </c>
      <c r="G79">
        <f t="shared" si="4"/>
        <v>7</v>
      </c>
      <c r="H79" t="str">
        <f t="shared" si="5"/>
        <v>E</v>
      </c>
      <c r="J79" s="146" t="s">
        <v>31</v>
      </c>
      <c r="K79" s="145">
        <v>3014</v>
      </c>
      <c r="L79" s="145">
        <v>2219</v>
      </c>
    </row>
    <row r="80" spans="1:12" x14ac:dyDescent="0.25">
      <c r="A80" t="s">
        <v>49</v>
      </c>
      <c r="B80" s="142">
        <v>44863</v>
      </c>
      <c r="C80">
        <v>49</v>
      </c>
      <c r="D80" t="s">
        <v>406</v>
      </c>
      <c r="E80">
        <v>16374483</v>
      </c>
      <c r="F80" t="str">
        <f t="shared" si="3"/>
        <v>Residential</v>
      </c>
      <c r="G80">
        <f t="shared" si="4"/>
        <v>8</v>
      </c>
      <c r="H80" t="str">
        <f t="shared" si="5"/>
        <v>G</v>
      </c>
      <c r="J80" s="146" t="s">
        <v>33</v>
      </c>
      <c r="K80" s="145">
        <v>60</v>
      </c>
      <c r="L80" s="145">
        <v>34</v>
      </c>
    </row>
    <row r="81" spans="1:12" x14ac:dyDescent="0.25">
      <c r="A81" t="s">
        <v>49</v>
      </c>
      <c r="B81" s="142">
        <v>44863</v>
      </c>
      <c r="C81">
        <v>49</v>
      </c>
      <c r="D81" t="s">
        <v>409</v>
      </c>
      <c r="E81">
        <v>508499</v>
      </c>
      <c r="F81" t="str">
        <f t="shared" si="3"/>
        <v>Medium C&amp;I</v>
      </c>
      <c r="G81">
        <f t="shared" si="4"/>
        <v>8</v>
      </c>
      <c r="H81" t="str">
        <f t="shared" si="5"/>
        <v>G</v>
      </c>
      <c r="J81" s="146" t="s">
        <v>30</v>
      </c>
      <c r="K81" s="145">
        <v>15161</v>
      </c>
      <c r="L81" s="145">
        <v>9001</v>
      </c>
    </row>
    <row r="82" spans="1:12" x14ac:dyDescent="0.25">
      <c r="A82" t="s">
        <v>49</v>
      </c>
      <c r="B82" s="142">
        <v>44863</v>
      </c>
      <c r="C82">
        <v>49</v>
      </c>
      <c r="D82" t="s">
        <v>407</v>
      </c>
      <c r="E82">
        <v>3481908</v>
      </c>
      <c r="F82" t="str">
        <f t="shared" si="3"/>
        <v>Low Income Residential</v>
      </c>
      <c r="G82">
        <f t="shared" si="4"/>
        <v>8</v>
      </c>
      <c r="H82" t="str">
        <f t="shared" si="5"/>
        <v>G</v>
      </c>
      <c r="J82" s="146" t="s">
        <v>32</v>
      </c>
      <c r="K82" s="145">
        <v>368</v>
      </c>
      <c r="L82" s="145">
        <v>115</v>
      </c>
    </row>
    <row r="83" spans="1:12" x14ac:dyDescent="0.25">
      <c r="A83" t="s">
        <v>49</v>
      </c>
      <c r="B83" s="142">
        <v>44863</v>
      </c>
      <c r="C83">
        <v>49</v>
      </c>
      <c r="D83" t="s">
        <v>410</v>
      </c>
      <c r="E83">
        <v>972913</v>
      </c>
      <c r="F83" t="str">
        <f t="shared" si="3"/>
        <v>Large C&amp;I</v>
      </c>
      <c r="G83">
        <f t="shared" si="4"/>
        <v>8</v>
      </c>
      <c r="H83" t="str">
        <f t="shared" si="5"/>
        <v>G</v>
      </c>
      <c r="J83" s="144">
        <v>17</v>
      </c>
      <c r="K83" s="145"/>
      <c r="L83" s="145"/>
    </row>
    <row r="84" spans="1:12" x14ac:dyDescent="0.25">
      <c r="A84" t="s">
        <v>49</v>
      </c>
      <c r="B84" s="142">
        <v>44863</v>
      </c>
      <c r="C84">
        <v>49</v>
      </c>
      <c r="D84" t="s">
        <v>402</v>
      </c>
      <c r="E84">
        <v>3468006</v>
      </c>
      <c r="F84" t="str">
        <f t="shared" si="3"/>
        <v>Small C&amp;I</v>
      </c>
      <c r="G84">
        <f t="shared" si="4"/>
        <v>8</v>
      </c>
      <c r="H84" t="str">
        <f t="shared" si="5"/>
        <v>E</v>
      </c>
      <c r="J84" s="146" t="s">
        <v>31</v>
      </c>
      <c r="K84" s="145">
        <v>963</v>
      </c>
      <c r="L84" s="145">
        <v>468</v>
      </c>
    </row>
    <row r="85" spans="1:12" x14ac:dyDescent="0.25">
      <c r="A85" t="s">
        <v>49</v>
      </c>
      <c r="B85" s="142">
        <v>44863</v>
      </c>
      <c r="C85">
        <v>49</v>
      </c>
      <c r="D85" t="s">
        <v>400</v>
      </c>
      <c r="E85">
        <v>26700935</v>
      </c>
      <c r="F85" t="str">
        <f t="shared" si="3"/>
        <v>Residential</v>
      </c>
      <c r="G85">
        <f t="shared" si="4"/>
        <v>8</v>
      </c>
      <c r="H85" t="str">
        <f t="shared" si="5"/>
        <v>E</v>
      </c>
      <c r="J85" s="146" t="s">
        <v>30</v>
      </c>
      <c r="K85" s="145">
        <v>44</v>
      </c>
      <c r="L85" s="145">
        <v>19</v>
      </c>
    </row>
    <row r="86" spans="1:12" x14ac:dyDescent="0.25">
      <c r="A86" t="s">
        <v>49</v>
      </c>
      <c r="B86" s="142">
        <v>44863</v>
      </c>
      <c r="C86">
        <v>49</v>
      </c>
      <c r="D86" t="s">
        <v>403</v>
      </c>
      <c r="E86">
        <v>1735576</v>
      </c>
      <c r="F86" t="str">
        <f t="shared" si="3"/>
        <v>Medium C&amp;I</v>
      </c>
      <c r="G86">
        <f t="shared" si="4"/>
        <v>8</v>
      </c>
      <c r="H86" t="str">
        <f t="shared" si="5"/>
        <v>E</v>
      </c>
      <c r="J86" s="144">
        <v>20</v>
      </c>
      <c r="K86" s="145"/>
      <c r="L86" s="145"/>
    </row>
    <row r="87" spans="1:12" x14ac:dyDescent="0.25">
      <c r="A87" t="s">
        <v>49</v>
      </c>
      <c r="B87" s="142">
        <v>44863</v>
      </c>
      <c r="C87">
        <v>49</v>
      </c>
      <c r="D87" t="s">
        <v>411</v>
      </c>
      <c r="E87">
        <v>0</v>
      </c>
      <c r="F87" t="str">
        <f t="shared" si="3"/>
        <v>OTHER</v>
      </c>
      <c r="G87">
        <f t="shared" si="4"/>
        <v>8</v>
      </c>
      <c r="H87" t="str">
        <f t="shared" si="5"/>
        <v>G</v>
      </c>
      <c r="J87" s="146" t="s">
        <v>34</v>
      </c>
      <c r="K87" s="145">
        <v>15657152</v>
      </c>
      <c r="L87" s="145">
        <v>2170400</v>
      </c>
    </row>
    <row r="88" spans="1:12" x14ac:dyDescent="0.25">
      <c r="A88" t="s">
        <v>49</v>
      </c>
      <c r="B88" s="142">
        <v>44863</v>
      </c>
      <c r="C88">
        <v>49</v>
      </c>
      <c r="D88" t="s">
        <v>405</v>
      </c>
      <c r="E88">
        <v>0</v>
      </c>
      <c r="F88" t="str">
        <f t="shared" si="3"/>
        <v>OTHER</v>
      </c>
      <c r="G88">
        <f t="shared" si="4"/>
        <v>8</v>
      </c>
      <c r="H88" t="str">
        <f t="shared" si="5"/>
        <v>E</v>
      </c>
      <c r="J88" s="146" t="s">
        <v>31</v>
      </c>
      <c r="K88" s="145">
        <v>1749418</v>
      </c>
      <c r="L88" s="145">
        <v>641451</v>
      </c>
    </row>
    <row r="89" spans="1:12" x14ac:dyDescent="0.25">
      <c r="A89" t="s">
        <v>49</v>
      </c>
      <c r="B89" s="142">
        <v>44863</v>
      </c>
      <c r="C89">
        <v>49</v>
      </c>
      <c r="D89" t="s">
        <v>401</v>
      </c>
      <c r="E89">
        <v>4452167</v>
      </c>
      <c r="F89" t="str">
        <f t="shared" si="3"/>
        <v>Low Income Residential</v>
      </c>
      <c r="G89">
        <f t="shared" si="4"/>
        <v>8</v>
      </c>
      <c r="H89" t="str">
        <f t="shared" si="5"/>
        <v>E</v>
      </c>
      <c r="J89" s="146" t="s">
        <v>33</v>
      </c>
      <c r="K89" s="145">
        <v>16206507</v>
      </c>
      <c r="L89" s="145">
        <v>2065248</v>
      </c>
    </row>
    <row r="90" spans="1:12" x14ac:dyDescent="0.25">
      <c r="A90" t="s">
        <v>49</v>
      </c>
      <c r="B90" s="142">
        <v>44863</v>
      </c>
      <c r="C90">
        <v>49</v>
      </c>
      <c r="D90" t="s">
        <v>404</v>
      </c>
      <c r="E90">
        <v>2532201</v>
      </c>
      <c r="F90" t="str">
        <f t="shared" si="3"/>
        <v>Large C&amp;I</v>
      </c>
      <c r="G90">
        <f t="shared" si="4"/>
        <v>8</v>
      </c>
      <c r="H90" t="str">
        <f t="shared" si="5"/>
        <v>E</v>
      </c>
      <c r="J90" s="146" t="s">
        <v>30</v>
      </c>
      <c r="K90" s="145">
        <v>34828660</v>
      </c>
      <c r="L90" s="145">
        <v>9455754</v>
      </c>
    </row>
    <row r="91" spans="1:12" x14ac:dyDescent="0.25">
      <c r="A91" t="s">
        <v>49</v>
      </c>
      <c r="B91" s="142">
        <v>44863</v>
      </c>
      <c r="C91">
        <v>49</v>
      </c>
      <c r="D91" t="s">
        <v>408</v>
      </c>
      <c r="E91">
        <v>553295</v>
      </c>
      <c r="F91" t="str">
        <f t="shared" si="3"/>
        <v>Small C&amp;I</v>
      </c>
      <c r="G91">
        <f t="shared" si="4"/>
        <v>8</v>
      </c>
      <c r="H91" t="str">
        <f t="shared" si="5"/>
        <v>G</v>
      </c>
      <c r="J91" s="146" t="s">
        <v>32</v>
      </c>
      <c r="K91" s="145">
        <v>7998817</v>
      </c>
      <c r="L91" s="145">
        <v>955863</v>
      </c>
    </row>
    <row r="92" spans="1:12" x14ac:dyDescent="0.25">
      <c r="A92" t="s">
        <v>51</v>
      </c>
      <c r="B92" s="142">
        <v>44863</v>
      </c>
      <c r="C92">
        <v>49</v>
      </c>
      <c r="D92" t="s">
        <v>406</v>
      </c>
      <c r="E92">
        <v>19589110</v>
      </c>
      <c r="F92" t="str">
        <f t="shared" si="3"/>
        <v>Residential</v>
      </c>
      <c r="G92">
        <f t="shared" si="4"/>
        <v>9</v>
      </c>
      <c r="H92" t="str">
        <f t="shared" si="5"/>
        <v>G</v>
      </c>
      <c r="J92" s="144">
        <v>18</v>
      </c>
      <c r="K92" s="145"/>
      <c r="L92" s="145"/>
    </row>
    <row r="93" spans="1:12" x14ac:dyDescent="0.25">
      <c r="A93" t="s">
        <v>51</v>
      </c>
      <c r="B93" s="142">
        <v>44863</v>
      </c>
      <c r="C93">
        <v>49</v>
      </c>
      <c r="D93" t="s">
        <v>405</v>
      </c>
      <c r="E93">
        <v>0</v>
      </c>
      <c r="F93" t="str">
        <f t="shared" si="3"/>
        <v>OTHER</v>
      </c>
      <c r="G93">
        <f t="shared" si="4"/>
        <v>9</v>
      </c>
      <c r="H93" t="str">
        <f t="shared" si="5"/>
        <v>E</v>
      </c>
      <c r="J93" s="146" t="s">
        <v>31</v>
      </c>
      <c r="K93" s="145">
        <v>23</v>
      </c>
      <c r="L93" s="145">
        <v>13</v>
      </c>
    </row>
    <row r="94" spans="1:12" x14ac:dyDescent="0.25">
      <c r="A94" t="s">
        <v>51</v>
      </c>
      <c r="B94" s="142">
        <v>44863</v>
      </c>
      <c r="C94">
        <v>49</v>
      </c>
      <c r="D94" t="s">
        <v>409</v>
      </c>
      <c r="E94">
        <v>1010739</v>
      </c>
      <c r="F94" t="str">
        <f t="shared" si="3"/>
        <v>Medium C&amp;I</v>
      </c>
      <c r="G94">
        <f t="shared" si="4"/>
        <v>9</v>
      </c>
      <c r="H94" t="str">
        <f t="shared" si="5"/>
        <v>G</v>
      </c>
      <c r="J94" s="146" t="s">
        <v>33</v>
      </c>
      <c r="K94" s="145">
        <v>7</v>
      </c>
      <c r="L94" s="145"/>
    </row>
    <row r="95" spans="1:12" x14ac:dyDescent="0.25">
      <c r="A95" t="s">
        <v>51</v>
      </c>
      <c r="B95" s="142">
        <v>44863</v>
      </c>
      <c r="C95">
        <v>49</v>
      </c>
      <c r="D95" t="s">
        <v>401</v>
      </c>
      <c r="E95">
        <v>7088631</v>
      </c>
      <c r="F95" t="str">
        <f t="shared" si="3"/>
        <v>Low Income Residential</v>
      </c>
      <c r="G95">
        <f t="shared" si="4"/>
        <v>9</v>
      </c>
      <c r="H95" t="str">
        <f t="shared" si="5"/>
        <v>E</v>
      </c>
      <c r="J95" s="146" t="s">
        <v>30</v>
      </c>
      <c r="K95" s="145">
        <v>1789</v>
      </c>
      <c r="L95" s="145">
        <v>507</v>
      </c>
    </row>
    <row r="96" spans="1:12" x14ac:dyDescent="0.25">
      <c r="A96" t="s">
        <v>51</v>
      </c>
      <c r="B96" s="142">
        <v>44863</v>
      </c>
      <c r="C96">
        <v>49</v>
      </c>
      <c r="D96" t="s">
        <v>404</v>
      </c>
      <c r="E96">
        <v>6512125</v>
      </c>
      <c r="F96" t="str">
        <f t="shared" si="3"/>
        <v>Large C&amp;I</v>
      </c>
      <c r="G96">
        <f t="shared" si="4"/>
        <v>9</v>
      </c>
      <c r="H96" t="str">
        <f t="shared" si="5"/>
        <v>E</v>
      </c>
      <c r="J96" s="146" t="s">
        <v>32</v>
      </c>
      <c r="K96" s="145">
        <v>43</v>
      </c>
      <c r="L96" s="145">
        <v>1</v>
      </c>
    </row>
    <row r="97" spans="1:8" x14ac:dyDescent="0.25">
      <c r="A97" t="s">
        <v>51</v>
      </c>
      <c r="B97" s="142">
        <v>44863</v>
      </c>
      <c r="C97">
        <v>49</v>
      </c>
      <c r="D97" t="s">
        <v>408</v>
      </c>
      <c r="E97">
        <v>808622</v>
      </c>
      <c r="F97" t="str">
        <f t="shared" si="3"/>
        <v>Small C&amp;I</v>
      </c>
      <c r="G97">
        <f t="shared" si="4"/>
        <v>9</v>
      </c>
      <c r="H97" t="str">
        <f t="shared" si="5"/>
        <v>G</v>
      </c>
    </row>
    <row r="98" spans="1:8" x14ac:dyDescent="0.25">
      <c r="A98" t="s">
        <v>51</v>
      </c>
      <c r="B98" s="142">
        <v>44863</v>
      </c>
      <c r="C98">
        <v>49</v>
      </c>
      <c r="D98" t="s">
        <v>400</v>
      </c>
      <c r="E98">
        <v>44979627</v>
      </c>
      <c r="F98" t="str">
        <f t="shared" si="3"/>
        <v>Residential</v>
      </c>
      <c r="G98">
        <f t="shared" si="4"/>
        <v>9</v>
      </c>
      <c r="H98" t="str">
        <f t="shared" si="5"/>
        <v>E</v>
      </c>
    </row>
    <row r="99" spans="1:8" x14ac:dyDescent="0.25">
      <c r="A99" t="s">
        <v>51</v>
      </c>
      <c r="B99" s="142">
        <v>44863</v>
      </c>
      <c r="C99">
        <v>49</v>
      </c>
      <c r="D99" t="s">
        <v>403</v>
      </c>
      <c r="E99">
        <v>4945947</v>
      </c>
      <c r="F99" t="str">
        <f t="shared" si="3"/>
        <v>Medium C&amp;I</v>
      </c>
      <c r="G99">
        <f t="shared" si="4"/>
        <v>9</v>
      </c>
      <c r="H99" t="str">
        <f t="shared" si="5"/>
        <v>E</v>
      </c>
    </row>
    <row r="100" spans="1:8" x14ac:dyDescent="0.25">
      <c r="A100" t="s">
        <v>51</v>
      </c>
      <c r="B100" s="142">
        <v>44863</v>
      </c>
      <c r="C100">
        <v>49</v>
      </c>
      <c r="D100" t="s">
        <v>411</v>
      </c>
      <c r="E100">
        <v>32</v>
      </c>
      <c r="F100" t="str">
        <f t="shared" si="3"/>
        <v>OTHER</v>
      </c>
      <c r="G100">
        <f t="shared" si="4"/>
        <v>9</v>
      </c>
      <c r="H100" t="str">
        <f t="shared" si="5"/>
        <v>G</v>
      </c>
    </row>
    <row r="101" spans="1:8" x14ac:dyDescent="0.25">
      <c r="A101" t="s">
        <v>51</v>
      </c>
      <c r="B101" s="142">
        <v>44863</v>
      </c>
      <c r="C101">
        <v>49</v>
      </c>
      <c r="D101" t="s">
        <v>407</v>
      </c>
      <c r="E101">
        <v>4080354</v>
      </c>
      <c r="F101" t="str">
        <f t="shared" si="3"/>
        <v>Low Income Residential</v>
      </c>
      <c r="G101">
        <f t="shared" si="4"/>
        <v>9</v>
      </c>
      <c r="H101" t="str">
        <f t="shared" si="5"/>
        <v>G</v>
      </c>
    </row>
    <row r="102" spans="1:8" x14ac:dyDescent="0.25">
      <c r="A102" t="s">
        <v>51</v>
      </c>
      <c r="B102" s="142">
        <v>44863</v>
      </c>
      <c r="C102">
        <v>49</v>
      </c>
      <c r="D102" t="s">
        <v>410</v>
      </c>
      <c r="E102">
        <v>1430652</v>
      </c>
      <c r="F102" t="str">
        <f t="shared" si="3"/>
        <v>Large C&amp;I</v>
      </c>
      <c r="G102">
        <f t="shared" si="4"/>
        <v>9</v>
      </c>
      <c r="H102" t="str">
        <f t="shared" si="5"/>
        <v>G</v>
      </c>
    </row>
    <row r="103" spans="1:8" x14ac:dyDescent="0.25">
      <c r="A103" t="s">
        <v>51</v>
      </c>
      <c r="B103" s="142">
        <v>44863</v>
      </c>
      <c r="C103">
        <v>49</v>
      </c>
      <c r="D103" t="s">
        <v>402</v>
      </c>
      <c r="E103">
        <v>6444063</v>
      </c>
      <c r="F103" t="str">
        <f t="shared" si="3"/>
        <v>Small C&amp;I</v>
      </c>
      <c r="G103">
        <f t="shared" si="4"/>
        <v>9</v>
      </c>
      <c r="H103" t="str">
        <f t="shared" si="5"/>
        <v>E</v>
      </c>
    </row>
    <row r="104" spans="1:8" x14ac:dyDescent="0.25">
      <c r="A104" t="s">
        <v>54</v>
      </c>
      <c r="B104" s="142">
        <v>44863</v>
      </c>
      <c r="C104">
        <v>49</v>
      </c>
      <c r="D104" t="s">
        <v>405</v>
      </c>
      <c r="E104">
        <v>42442</v>
      </c>
      <c r="F104" t="str">
        <f t="shared" si="3"/>
        <v>OTHER</v>
      </c>
      <c r="G104">
        <f t="shared" si="4"/>
        <v>13</v>
      </c>
      <c r="H104" t="str">
        <f t="shared" si="5"/>
        <v>E</v>
      </c>
    </row>
    <row r="105" spans="1:8" x14ac:dyDescent="0.25">
      <c r="A105" t="s">
        <v>54</v>
      </c>
      <c r="B105" s="142">
        <v>44863</v>
      </c>
      <c r="C105">
        <v>49</v>
      </c>
      <c r="D105" t="s">
        <v>407</v>
      </c>
      <c r="E105">
        <v>764336</v>
      </c>
      <c r="F105" t="str">
        <f t="shared" si="3"/>
        <v>Low Income Residential</v>
      </c>
      <c r="G105">
        <f t="shared" si="4"/>
        <v>13</v>
      </c>
      <c r="H105" t="str">
        <f t="shared" si="5"/>
        <v>G</v>
      </c>
    </row>
    <row r="106" spans="1:8" x14ac:dyDescent="0.25">
      <c r="A106" t="s">
        <v>54</v>
      </c>
      <c r="B106" s="142">
        <v>44863</v>
      </c>
      <c r="C106">
        <v>49</v>
      </c>
      <c r="D106" t="s">
        <v>410</v>
      </c>
      <c r="E106">
        <v>3499724</v>
      </c>
      <c r="F106" t="str">
        <f t="shared" si="3"/>
        <v>Large C&amp;I</v>
      </c>
      <c r="G106">
        <f t="shared" si="4"/>
        <v>13</v>
      </c>
      <c r="H106" t="str">
        <f t="shared" si="5"/>
        <v>G</v>
      </c>
    </row>
    <row r="107" spans="1:8" x14ac:dyDescent="0.25">
      <c r="A107" t="s">
        <v>54</v>
      </c>
      <c r="B107" s="142">
        <v>44863</v>
      </c>
      <c r="C107">
        <v>49</v>
      </c>
      <c r="D107" t="s">
        <v>401</v>
      </c>
      <c r="E107">
        <v>2170924</v>
      </c>
      <c r="F107" t="str">
        <f t="shared" si="3"/>
        <v>Low Income Residential</v>
      </c>
      <c r="G107">
        <f t="shared" si="4"/>
        <v>13</v>
      </c>
      <c r="H107" t="str">
        <f t="shared" si="5"/>
        <v>E</v>
      </c>
    </row>
    <row r="108" spans="1:8" x14ac:dyDescent="0.25">
      <c r="A108" t="s">
        <v>54</v>
      </c>
      <c r="B108" s="142">
        <v>44863</v>
      </c>
      <c r="C108">
        <v>49</v>
      </c>
      <c r="D108" t="s">
        <v>404</v>
      </c>
      <c r="E108">
        <v>20290695</v>
      </c>
      <c r="F108" t="str">
        <f t="shared" si="3"/>
        <v>Large C&amp;I</v>
      </c>
      <c r="G108">
        <f t="shared" ref="G108:G119" si="6">VALUE(TRIM(MID(A108,6,2)))</f>
        <v>13</v>
      </c>
      <c r="H108" t="str">
        <f t="shared" si="5"/>
        <v>E</v>
      </c>
    </row>
    <row r="109" spans="1:8" x14ac:dyDescent="0.25">
      <c r="A109" t="s">
        <v>54</v>
      </c>
      <c r="B109" s="142">
        <v>44863</v>
      </c>
      <c r="C109">
        <v>49</v>
      </c>
      <c r="D109" t="s">
        <v>408</v>
      </c>
      <c r="E109">
        <v>1472957</v>
      </c>
      <c r="F109" t="str">
        <f t="shared" si="3"/>
        <v>Small C&amp;I</v>
      </c>
      <c r="G109">
        <f t="shared" si="6"/>
        <v>13</v>
      </c>
      <c r="H109" t="str">
        <f t="shared" si="5"/>
        <v>G</v>
      </c>
    </row>
    <row r="110" spans="1:8" x14ac:dyDescent="0.25">
      <c r="A110" t="s">
        <v>54</v>
      </c>
      <c r="B110" s="142">
        <v>44863</v>
      </c>
      <c r="C110">
        <v>49</v>
      </c>
      <c r="D110" t="s">
        <v>400</v>
      </c>
      <c r="E110">
        <v>44964446</v>
      </c>
      <c r="F110" t="str">
        <f t="shared" si="3"/>
        <v>Residential</v>
      </c>
      <c r="G110">
        <f t="shared" si="6"/>
        <v>13</v>
      </c>
      <c r="H110" t="str">
        <f t="shared" si="5"/>
        <v>E</v>
      </c>
    </row>
    <row r="111" spans="1:8" x14ac:dyDescent="0.25">
      <c r="A111" t="s">
        <v>54</v>
      </c>
      <c r="B111" s="142">
        <v>44863</v>
      </c>
      <c r="C111">
        <v>49</v>
      </c>
      <c r="D111" t="s">
        <v>406</v>
      </c>
      <c r="E111">
        <v>11952267</v>
      </c>
      <c r="F111" t="str">
        <f t="shared" si="3"/>
        <v>Residential</v>
      </c>
      <c r="G111">
        <f t="shared" si="6"/>
        <v>13</v>
      </c>
      <c r="H111" t="str">
        <f t="shared" si="5"/>
        <v>G</v>
      </c>
    </row>
    <row r="112" spans="1:8" x14ac:dyDescent="0.25">
      <c r="A112" t="s">
        <v>54</v>
      </c>
      <c r="B112" s="142">
        <v>44863</v>
      </c>
      <c r="C112">
        <v>49</v>
      </c>
      <c r="D112" t="s">
        <v>402</v>
      </c>
      <c r="E112">
        <v>10886520</v>
      </c>
      <c r="F112" t="str">
        <f t="shared" si="3"/>
        <v>Small C&amp;I</v>
      </c>
      <c r="G112">
        <f t="shared" si="6"/>
        <v>13</v>
      </c>
      <c r="H112" t="str">
        <f t="shared" si="5"/>
        <v>E</v>
      </c>
    </row>
    <row r="113" spans="1:8" x14ac:dyDescent="0.25">
      <c r="A113" t="s">
        <v>54</v>
      </c>
      <c r="B113" s="142">
        <v>44863</v>
      </c>
      <c r="C113">
        <v>49</v>
      </c>
      <c r="D113" t="s">
        <v>409</v>
      </c>
      <c r="E113">
        <v>2782263</v>
      </c>
      <c r="F113" t="str">
        <f t="shared" si="3"/>
        <v>Medium C&amp;I</v>
      </c>
      <c r="G113">
        <f t="shared" si="6"/>
        <v>13</v>
      </c>
      <c r="H113" t="str">
        <f t="shared" si="5"/>
        <v>G</v>
      </c>
    </row>
    <row r="114" spans="1:8" x14ac:dyDescent="0.25">
      <c r="A114" t="s">
        <v>54</v>
      </c>
      <c r="B114" s="142">
        <v>44863</v>
      </c>
      <c r="C114">
        <v>49</v>
      </c>
      <c r="D114" t="s">
        <v>403</v>
      </c>
      <c r="E114">
        <v>23608335</v>
      </c>
      <c r="F114" t="str">
        <f t="shared" si="3"/>
        <v>Medium C&amp;I</v>
      </c>
      <c r="G114">
        <f t="shared" si="6"/>
        <v>13</v>
      </c>
      <c r="H114" t="str">
        <f t="shared" si="5"/>
        <v>E</v>
      </c>
    </row>
    <row r="115" spans="1:8" x14ac:dyDescent="0.25">
      <c r="A115" t="s">
        <v>54</v>
      </c>
      <c r="B115" s="142">
        <v>44863</v>
      </c>
      <c r="C115">
        <v>49</v>
      </c>
      <c r="D115" t="s">
        <v>411</v>
      </c>
      <c r="E115">
        <v>211454</v>
      </c>
      <c r="F115" t="str">
        <f t="shared" si="3"/>
        <v>OTHER</v>
      </c>
      <c r="G115">
        <f t="shared" si="6"/>
        <v>13</v>
      </c>
      <c r="H115" t="str">
        <f t="shared" si="5"/>
        <v>G</v>
      </c>
    </row>
    <row r="116" spans="1:8" x14ac:dyDescent="0.25">
      <c r="A116" t="s">
        <v>55</v>
      </c>
      <c r="B116" s="142">
        <v>44863</v>
      </c>
      <c r="C116">
        <v>49</v>
      </c>
      <c r="D116" t="s">
        <v>405</v>
      </c>
      <c r="E116">
        <v>32432</v>
      </c>
      <c r="F116" t="str">
        <f t="shared" si="3"/>
        <v>OTHER</v>
      </c>
      <c r="G116">
        <f t="shared" si="6"/>
        <v>14</v>
      </c>
      <c r="H116" t="str">
        <f t="shared" si="5"/>
        <v>E</v>
      </c>
    </row>
    <row r="117" spans="1:8" x14ac:dyDescent="0.25">
      <c r="A117" t="s">
        <v>55</v>
      </c>
      <c r="B117" s="142">
        <v>44863</v>
      </c>
      <c r="C117">
        <v>49</v>
      </c>
      <c r="D117" t="s">
        <v>406</v>
      </c>
      <c r="E117">
        <v>11300150</v>
      </c>
      <c r="F117" t="str">
        <f t="shared" si="3"/>
        <v>Residential</v>
      </c>
      <c r="G117">
        <f t="shared" si="6"/>
        <v>14</v>
      </c>
      <c r="H117" t="str">
        <f t="shared" si="5"/>
        <v>G</v>
      </c>
    </row>
    <row r="118" spans="1:8" x14ac:dyDescent="0.25">
      <c r="A118" t="s">
        <v>55</v>
      </c>
      <c r="B118" s="142">
        <v>44863</v>
      </c>
      <c r="C118">
        <v>49</v>
      </c>
      <c r="D118" t="s">
        <v>407</v>
      </c>
      <c r="E118">
        <v>665469</v>
      </c>
      <c r="F118" t="str">
        <f t="shared" si="3"/>
        <v>Low Income Residential</v>
      </c>
      <c r="G118">
        <f t="shared" si="6"/>
        <v>14</v>
      </c>
      <c r="H118" t="str">
        <f t="shared" si="5"/>
        <v>G</v>
      </c>
    </row>
    <row r="119" spans="1:8" x14ac:dyDescent="0.25">
      <c r="A119" t="s">
        <v>55</v>
      </c>
      <c r="B119" s="142">
        <v>44863</v>
      </c>
      <c r="C119">
        <v>49</v>
      </c>
      <c r="D119" t="s">
        <v>410</v>
      </c>
      <c r="E119">
        <v>3367590</v>
      </c>
      <c r="F119" t="str">
        <f t="shared" si="3"/>
        <v>Large C&amp;I</v>
      </c>
      <c r="G119">
        <f t="shared" si="6"/>
        <v>14</v>
      </c>
      <c r="H119" t="str">
        <f t="shared" si="5"/>
        <v>G</v>
      </c>
    </row>
    <row r="120" spans="1:8" x14ac:dyDescent="0.25">
      <c r="A120" t="s">
        <v>55</v>
      </c>
      <c r="B120" s="142">
        <v>44863</v>
      </c>
      <c r="C120">
        <v>49</v>
      </c>
      <c r="D120" t="s">
        <v>403</v>
      </c>
      <c r="E120">
        <v>17559503</v>
      </c>
      <c r="F120" t="str">
        <f t="shared" si="3"/>
        <v>Medium C&amp;I</v>
      </c>
      <c r="G120">
        <f t="shared" ref="G120:G131" si="7">VALUE(TRIM(MID(A120,6,2)))</f>
        <v>14</v>
      </c>
      <c r="H120" t="str">
        <f t="shared" si="5"/>
        <v>E</v>
      </c>
    </row>
    <row r="121" spans="1:8" x14ac:dyDescent="0.25">
      <c r="A121" t="s">
        <v>55</v>
      </c>
      <c r="B121" s="142">
        <v>44863</v>
      </c>
      <c r="C121">
        <v>49</v>
      </c>
      <c r="D121" t="s">
        <v>411</v>
      </c>
      <c r="E121">
        <v>371</v>
      </c>
      <c r="F121" t="str">
        <f t="shared" si="3"/>
        <v>OTHER</v>
      </c>
      <c r="G121">
        <f t="shared" si="7"/>
        <v>14</v>
      </c>
      <c r="H121" t="str">
        <f t="shared" si="5"/>
        <v>G</v>
      </c>
    </row>
    <row r="122" spans="1:8" x14ac:dyDescent="0.25">
      <c r="A122" t="s">
        <v>55</v>
      </c>
      <c r="B122" s="142">
        <v>44863</v>
      </c>
      <c r="C122">
        <v>49</v>
      </c>
      <c r="D122" t="s">
        <v>400</v>
      </c>
      <c r="E122">
        <v>54218114</v>
      </c>
      <c r="F122" t="str">
        <f t="shared" si="3"/>
        <v>Residential</v>
      </c>
      <c r="G122">
        <f t="shared" si="7"/>
        <v>14</v>
      </c>
      <c r="H122" t="str">
        <f t="shared" si="5"/>
        <v>E</v>
      </c>
    </row>
    <row r="123" spans="1:8" x14ac:dyDescent="0.25">
      <c r="A123" t="s">
        <v>55</v>
      </c>
      <c r="B123" s="142">
        <v>44863</v>
      </c>
      <c r="C123">
        <v>49</v>
      </c>
      <c r="D123" t="s">
        <v>404</v>
      </c>
      <c r="E123">
        <v>23928693</v>
      </c>
      <c r="F123" t="str">
        <f t="shared" si="3"/>
        <v>Large C&amp;I</v>
      </c>
      <c r="G123">
        <f t="shared" si="7"/>
        <v>14</v>
      </c>
      <c r="H123" t="str">
        <f t="shared" si="5"/>
        <v>E</v>
      </c>
    </row>
    <row r="124" spans="1:8" x14ac:dyDescent="0.25">
      <c r="A124" t="s">
        <v>55</v>
      </c>
      <c r="B124" s="142">
        <v>44863</v>
      </c>
      <c r="C124">
        <v>49</v>
      </c>
      <c r="D124" t="s">
        <v>408</v>
      </c>
      <c r="E124">
        <v>1106222</v>
      </c>
      <c r="F124" t="str">
        <f t="shared" si="3"/>
        <v>Small C&amp;I</v>
      </c>
      <c r="G124">
        <f t="shared" si="7"/>
        <v>14</v>
      </c>
      <c r="H124" t="str">
        <f t="shared" si="5"/>
        <v>G</v>
      </c>
    </row>
    <row r="125" spans="1:8" x14ac:dyDescent="0.25">
      <c r="A125" t="s">
        <v>55</v>
      </c>
      <c r="B125" s="142">
        <v>44863</v>
      </c>
      <c r="C125">
        <v>49</v>
      </c>
      <c r="D125" t="s">
        <v>409</v>
      </c>
      <c r="E125">
        <v>2371303</v>
      </c>
      <c r="F125" t="str">
        <f t="shared" si="3"/>
        <v>Medium C&amp;I</v>
      </c>
      <c r="G125">
        <f t="shared" si="7"/>
        <v>14</v>
      </c>
      <c r="H125" t="str">
        <f t="shared" si="5"/>
        <v>G</v>
      </c>
    </row>
    <row r="126" spans="1:8" x14ac:dyDescent="0.25">
      <c r="A126" t="s">
        <v>55</v>
      </c>
      <c r="B126" s="142">
        <v>44863</v>
      </c>
      <c r="C126">
        <v>49</v>
      </c>
      <c r="D126" t="s">
        <v>401</v>
      </c>
      <c r="E126">
        <v>7112314</v>
      </c>
      <c r="F126" t="str">
        <f t="shared" si="3"/>
        <v>Low Income Residential</v>
      </c>
      <c r="G126">
        <f t="shared" si="7"/>
        <v>14</v>
      </c>
      <c r="H126" t="str">
        <f t="shared" si="5"/>
        <v>E</v>
      </c>
    </row>
    <row r="127" spans="1:8" x14ac:dyDescent="0.25">
      <c r="A127" t="s">
        <v>55</v>
      </c>
      <c r="B127" s="142">
        <v>44863</v>
      </c>
      <c r="C127">
        <v>49</v>
      </c>
      <c r="D127" t="s">
        <v>402</v>
      </c>
      <c r="E127">
        <v>11037390</v>
      </c>
      <c r="F127" t="str">
        <f t="shared" si="3"/>
        <v>Small C&amp;I</v>
      </c>
      <c r="G127">
        <f t="shared" si="7"/>
        <v>14</v>
      </c>
      <c r="H127" t="str">
        <f t="shared" si="5"/>
        <v>E</v>
      </c>
    </row>
    <row r="128" spans="1:8" x14ac:dyDescent="0.25">
      <c r="A128" t="s">
        <v>56</v>
      </c>
      <c r="B128" s="142">
        <v>44863</v>
      </c>
      <c r="C128">
        <v>49</v>
      </c>
      <c r="D128" t="s">
        <v>409</v>
      </c>
      <c r="E128">
        <v>5196</v>
      </c>
      <c r="F128" t="str">
        <f t="shared" si="3"/>
        <v>Medium C&amp;I</v>
      </c>
      <c r="G128">
        <f t="shared" si="7"/>
        <v>15</v>
      </c>
      <c r="H128" t="str">
        <f t="shared" si="5"/>
        <v>G</v>
      </c>
    </row>
    <row r="129" spans="1:8" x14ac:dyDescent="0.25">
      <c r="A129" t="s">
        <v>56</v>
      </c>
      <c r="B129" s="142">
        <v>44863</v>
      </c>
      <c r="C129">
        <v>49</v>
      </c>
      <c r="D129" t="s">
        <v>405</v>
      </c>
      <c r="E129">
        <v>3</v>
      </c>
      <c r="F129" t="str">
        <f t="shared" si="3"/>
        <v>OTHER</v>
      </c>
      <c r="G129">
        <f t="shared" si="7"/>
        <v>15</v>
      </c>
      <c r="H129" t="str">
        <f t="shared" si="5"/>
        <v>E</v>
      </c>
    </row>
    <row r="130" spans="1:8" x14ac:dyDescent="0.25">
      <c r="A130" t="s">
        <v>56</v>
      </c>
      <c r="B130" s="142">
        <v>44863</v>
      </c>
      <c r="C130">
        <v>49</v>
      </c>
      <c r="D130" t="s">
        <v>407</v>
      </c>
      <c r="E130">
        <v>25947</v>
      </c>
      <c r="F130" t="str">
        <f t="shared" si="3"/>
        <v>Low Income Residential</v>
      </c>
      <c r="G130">
        <f t="shared" si="7"/>
        <v>15</v>
      </c>
      <c r="H130" t="str">
        <f t="shared" si="5"/>
        <v>G</v>
      </c>
    </row>
    <row r="131" spans="1:8" x14ac:dyDescent="0.25">
      <c r="A131" t="s">
        <v>56</v>
      </c>
      <c r="B131" s="142">
        <v>44863</v>
      </c>
      <c r="C131">
        <v>49</v>
      </c>
      <c r="D131" t="s">
        <v>410</v>
      </c>
      <c r="E131">
        <v>863</v>
      </c>
      <c r="F131" t="str">
        <f t="shared" ref="F131" si="8">TRIM(MID(D131,4,50))</f>
        <v>Large C&amp;I</v>
      </c>
      <c r="G131">
        <f t="shared" si="7"/>
        <v>15</v>
      </c>
      <c r="H131" t="str">
        <f t="shared" ref="H131" si="9">LEFT(D131,1)</f>
        <v>G</v>
      </c>
    </row>
    <row r="132" spans="1:8" x14ac:dyDescent="0.25">
      <c r="A132" t="s">
        <v>56</v>
      </c>
      <c r="B132" s="142">
        <v>44863</v>
      </c>
      <c r="C132">
        <v>49</v>
      </c>
      <c r="D132" t="s">
        <v>403</v>
      </c>
      <c r="E132">
        <v>9710</v>
      </c>
      <c r="F132" t="str">
        <f t="shared" ref="F132:F133" si="10">TRIM(MID(D132,4,50))</f>
        <v>Medium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25">
      <c r="A133" t="s">
        <v>56</v>
      </c>
      <c r="B133" s="142">
        <v>44863</v>
      </c>
      <c r="C133">
        <v>49</v>
      </c>
      <c r="D133" t="s">
        <v>411</v>
      </c>
      <c r="E133">
        <v>12</v>
      </c>
      <c r="F133" t="str">
        <f t="shared" si="10"/>
        <v>OTHER</v>
      </c>
      <c r="G133">
        <f t="shared" si="11"/>
        <v>15</v>
      </c>
      <c r="H133" t="str">
        <f t="shared" si="12"/>
        <v>G</v>
      </c>
    </row>
    <row r="134" spans="1:8" x14ac:dyDescent="0.25">
      <c r="A134" t="s">
        <v>56</v>
      </c>
      <c r="B134" s="142">
        <v>44863</v>
      </c>
      <c r="C134">
        <v>49</v>
      </c>
      <c r="D134" t="s">
        <v>400</v>
      </c>
      <c r="E134">
        <v>379876</v>
      </c>
      <c r="F134" t="str">
        <f t="shared" ref="F134:F141" si="13">TRIM(MID(D134,4,50))</f>
        <v>Residential</v>
      </c>
      <c r="G134">
        <f t="shared" ref="G134:G141" si="14">VALUE(TRIM(MID(A134,6,2)))</f>
        <v>15</v>
      </c>
      <c r="H134" t="str">
        <f t="shared" ref="H134:H141" si="15">LEFT(D134,1)</f>
        <v>E</v>
      </c>
    </row>
    <row r="135" spans="1:8" x14ac:dyDescent="0.25">
      <c r="A135" t="s">
        <v>56</v>
      </c>
      <c r="B135" s="142">
        <v>44863</v>
      </c>
      <c r="C135">
        <v>49</v>
      </c>
      <c r="D135" t="s">
        <v>401</v>
      </c>
      <c r="E135">
        <v>54412</v>
      </c>
      <c r="F135" t="str">
        <f t="shared" si="13"/>
        <v>Low Income Residential</v>
      </c>
      <c r="G135">
        <f t="shared" si="14"/>
        <v>15</v>
      </c>
      <c r="H135" t="str">
        <f t="shared" si="15"/>
        <v>E</v>
      </c>
    </row>
    <row r="136" spans="1:8" x14ac:dyDescent="0.25">
      <c r="A136" t="s">
        <v>56</v>
      </c>
      <c r="B136" s="142">
        <v>44863</v>
      </c>
      <c r="C136">
        <v>49</v>
      </c>
      <c r="D136" t="s">
        <v>404</v>
      </c>
      <c r="E136">
        <v>1515</v>
      </c>
      <c r="F136" t="str">
        <f t="shared" si="13"/>
        <v>Large C&amp;I</v>
      </c>
      <c r="G136">
        <f t="shared" si="14"/>
        <v>15</v>
      </c>
      <c r="H136" t="str">
        <f t="shared" si="15"/>
        <v>E</v>
      </c>
    </row>
    <row r="137" spans="1:8" x14ac:dyDescent="0.25">
      <c r="A137" t="s">
        <v>56</v>
      </c>
      <c r="B137" s="142">
        <v>44863</v>
      </c>
      <c r="C137">
        <v>49</v>
      </c>
      <c r="D137" t="s">
        <v>408</v>
      </c>
      <c r="E137">
        <v>17090</v>
      </c>
      <c r="F137" t="str">
        <f t="shared" si="13"/>
        <v>Small C&amp;I</v>
      </c>
      <c r="G137">
        <f t="shared" si="14"/>
        <v>15</v>
      </c>
      <c r="H137" t="str">
        <f t="shared" si="15"/>
        <v>G</v>
      </c>
    </row>
    <row r="138" spans="1:8" x14ac:dyDescent="0.25">
      <c r="A138" t="s">
        <v>56</v>
      </c>
      <c r="B138" s="142">
        <v>44863</v>
      </c>
      <c r="C138">
        <v>49</v>
      </c>
      <c r="D138" t="s">
        <v>406</v>
      </c>
      <c r="E138">
        <v>200332</v>
      </c>
      <c r="F138" t="str">
        <f t="shared" si="13"/>
        <v>Residential</v>
      </c>
      <c r="G138">
        <f t="shared" si="14"/>
        <v>15</v>
      </c>
      <c r="H138" t="str">
        <f t="shared" si="15"/>
        <v>G</v>
      </c>
    </row>
    <row r="139" spans="1:8" x14ac:dyDescent="0.25">
      <c r="A139" t="s">
        <v>56</v>
      </c>
      <c r="B139" s="142">
        <v>44863</v>
      </c>
      <c r="C139">
        <v>49</v>
      </c>
      <c r="D139" t="s">
        <v>402</v>
      </c>
      <c r="E139">
        <v>53054</v>
      </c>
      <c r="F139" t="str">
        <f t="shared" si="13"/>
        <v>Small C&amp;I</v>
      </c>
      <c r="G139">
        <f t="shared" si="14"/>
        <v>15</v>
      </c>
      <c r="H139" t="str">
        <f t="shared" si="15"/>
        <v>E</v>
      </c>
    </row>
    <row r="140" spans="1:8" x14ac:dyDescent="0.25">
      <c r="A140" t="s">
        <v>60</v>
      </c>
      <c r="B140" s="142">
        <v>44863</v>
      </c>
      <c r="C140">
        <v>49</v>
      </c>
      <c r="D140" t="s">
        <v>400</v>
      </c>
      <c r="E140">
        <v>44</v>
      </c>
      <c r="F140" t="str">
        <f t="shared" si="13"/>
        <v>Residential</v>
      </c>
      <c r="G140">
        <f t="shared" si="14"/>
        <v>17</v>
      </c>
      <c r="H140" t="str">
        <f t="shared" si="15"/>
        <v>E</v>
      </c>
    </row>
    <row r="141" spans="1:8" x14ac:dyDescent="0.25">
      <c r="A141" t="s">
        <v>60</v>
      </c>
      <c r="B141" s="142">
        <v>44863</v>
      </c>
      <c r="C141">
        <v>49</v>
      </c>
      <c r="D141" t="s">
        <v>401</v>
      </c>
      <c r="E141">
        <v>963</v>
      </c>
      <c r="F141" t="str">
        <f t="shared" si="13"/>
        <v>Low Income Residential</v>
      </c>
      <c r="G141">
        <f t="shared" si="14"/>
        <v>17</v>
      </c>
      <c r="H141" t="str">
        <f t="shared" si="15"/>
        <v>E</v>
      </c>
    </row>
    <row r="142" spans="1:8" x14ac:dyDescent="0.25">
      <c r="A142" t="s">
        <v>60</v>
      </c>
      <c r="B142" s="142">
        <v>44863</v>
      </c>
      <c r="C142">
        <v>49</v>
      </c>
      <c r="D142" t="s">
        <v>406</v>
      </c>
      <c r="E142">
        <v>19</v>
      </c>
      <c r="F142" t="str">
        <f t="shared" ref="F142:F172" si="16">TRIM(MID(D142,4,50))</f>
        <v>Residential</v>
      </c>
      <c r="G142">
        <f t="shared" ref="G142:G172" si="17">VALUE(TRIM(MID(A142,6,2)))</f>
        <v>17</v>
      </c>
      <c r="H142" t="str">
        <f t="shared" ref="H142:H172" si="18">LEFT(D142,1)</f>
        <v>G</v>
      </c>
    </row>
    <row r="143" spans="1:8" x14ac:dyDescent="0.25">
      <c r="A143" t="s">
        <v>60</v>
      </c>
      <c r="B143" s="142">
        <v>44863</v>
      </c>
      <c r="C143">
        <v>49</v>
      </c>
      <c r="D143" t="s">
        <v>407</v>
      </c>
      <c r="E143">
        <v>468</v>
      </c>
      <c r="F143" t="str">
        <f t="shared" si="16"/>
        <v>Low Income Residential</v>
      </c>
      <c r="G143">
        <f t="shared" si="17"/>
        <v>17</v>
      </c>
      <c r="H143" t="str">
        <f t="shared" si="18"/>
        <v>G</v>
      </c>
    </row>
    <row r="144" spans="1:8" x14ac:dyDescent="0.25">
      <c r="A144" t="s">
        <v>61</v>
      </c>
      <c r="B144" s="142">
        <v>44863</v>
      </c>
      <c r="C144">
        <v>49</v>
      </c>
      <c r="D144" t="s">
        <v>403</v>
      </c>
      <c r="E144">
        <v>7</v>
      </c>
      <c r="F144" t="str">
        <f t="shared" si="16"/>
        <v>Medium C&amp;I</v>
      </c>
      <c r="G144">
        <f t="shared" si="17"/>
        <v>18</v>
      </c>
      <c r="H144" t="str">
        <f t="shared" si="18"/>
        <v>E</v>
      </c>
    </row>
    <row r="145" spans="1:8" x14ac:dyDescent="0.25">
      <c r="A145" t="s">
        <v>61</v>
      </c>
      <c r="B145" s="142">
        <v>44863</v>
      </c>
      <c r="C145">
        <v>49</v>
      </c>
      <c r="D145" t="s">
        <v>407</v>
      </c>
      <c r="E145">
        <v>13</v>
      </c>
      <c r="F145" t="str">
        <f t="shared" si="16"/>
        <v>Low Income Residential</v>
      </c>
      <c r="G145">
        <f t="shared" si="17"/>
        <v>18</v>
      </c>
      <c r="H145" t="str">
        <f t="shared" si="18"/>
        <v>G</v>
      </c>
    </row>
    <row r="146" spans="1:8" x14ac:dyDescent="0.25">
      <c r="A146" t="s">
        <v>61</v>
      </c>
      <c r="B146" s="142">
        <v>44863</v>
      </c>
      <c r="C146">
        <v>49</v>
      </c>
      <c r="D146" t="s">
        <v>408</v>
      </c>
      <c r="E146">
        <v>1</v>
      </c>
      <c r="F146" t="str">
        <f t="shared" si="16"/>
        <v>Small C&amp;I</v>
      </c>
      <c r="G146">
        <f t="shared" si="17"/>
        <v>18</v>
      </c>
      <c r="H146" t="str">
        <f t="shared" si="18"/>
        <v>G</v>
      </c>
    </row>
    <row r="147" spans="1:8" x14ac:dyDescent="0.25">
      <c r="A147" t="s">
        <v>61</v>
      </c>
      <c r="B147" s="142">
        <v>44863</v>
      </c>
      <c r="C147">
        <v>49</v>
      </c>
      <c r="D147" t="s">
        <v>402</v>
      </c>
      <c r="E147">
        <v>43</v>
      </c>
      <c r="F147" t="str">
        <f t="shared" si="16"/>
        <v>Small C&amp;I</v>
      </c>
      <c r="G147">
        <f t="shared" si="17"/>
        <v>18</v>
      </c>
      <c r="H147" t="str">
        <f t="shared" si="18"/>
        <v>E</v>
      </c>
    </row>
    <row r="148" spans="1:8" x14ac:dyDescent="0.25">
      <c r="A148" t="s">
        <v>61</v>
      </c>
      <c r="B148" s="142">
        <v>44863</v>
      </c>
      <c r="C148">
        <v>49</v>
      </c>
      <c r="D148" t="s">
        <v>401</v>
      </c>
      <c r="E148">
        <v>23</v>
      </c>
      <c r="F148" t="str">
        <f t="shared" si="16"/>
        <v>Low Income Residential</v>
      </c>
      <c r="G148">
        <f t="shared" si="17"/>
        <v>18</v>
      </c>
      <c r="H148" t="str">
        <f t="shared" si="18"/>
        <v>E</v>
      </c>
    </row>
    <row r="149" spans="1:8" x14ac:dyDescent="0.25">
      <c r="A149" t="s">
        <v>61</v>
      </c>
      <c r="B149" s="142">
        <v>44863</v>
      </c>
      <c r="C149">
        <v>49</v>
      </c>
      <c r="D149" t="s">
        <v>406</v>
      </c>
      <c r="E149">
        <v>507</v>
      </c>
      <c r="F149" t="str">
        <f t="shared" si="16"/>
        <v>Residential</v>
      </c>
      <c r="G149">
        <f t="shared" si="17"/>
        <v>18</v>
      </c>
      <c r="H149" t="str">
        <f t="shared" si="18"/>
        <v>G</v>
      </c>
    </row>
    <row r="150" spans="1:8" x14ac:dyDescent="0.25">
      <c r="A150" t="s">
        <v>61</v>
      </c>
      <c r="B150" s="142">
        <v>44863</v>
      </c>
      <c r="C150">
        <v>49</v>
      </c>
      <c r="D150" t="s">
        <v>400</v>
      </c>
      <c r="E150">
        <v>1789</v>
      </c>
      <c r="F150" t="str">
        <f t="shared" si="16"/>
        <v>Residential</v>
      </c>
      <c r="G150">
        <f t="shared" si="17"/>
        <v>18</v>
      </c>
      <c r="H150" t="str">
        <f t="shared" si="18"/>
        <v>E</v>
      </c>
    </row>
    <row r="151" spans="1:8" x14ac:dyDescent="0.25">
      <c r="A151" t="s">
        <v>62</v>
      </c>
      <c r="B151" s="142">
        <v>44863</v>
      </c>
      <c r="C151">
        <v>49</v>
      </c>
      <c r="D151" t="s">
        <v>409</v>
      </c>
      <c r="E151">
        <v>34</v>
      </c>
      <c r="F151" t="str">
        <f t="shared" si="16"/>
        <v>Medium C&amp;I</v>
      </c>
      <c r="G151">
        <f t="shared" si="17"/>
        <v>19</v>
      </c>
      <c r="H151" t="str">
        <f t="shared" si="18"/>
        <v>G</v>
      </c>
    </row>
    <row r="152" spans="1:8" x14ac:dyDescent="0.25">
      <c r="A152" t="s">
        <v>62</v>
      </c>
      <c r="B152" s="142">
        <v>44863</v>
      </c>
      <c r="C152">
        <v>49</v>
      </c>
      <c r="D152" t="s">
        <v>407</v>
      </c>
      <c r="E152">
        <v>2219</v>
      </c>
      <c r="F152" t="str">
        <f t="shared" si="16"/>
        <v>Low Income Residential</v>
      </c>
      <c r="G152">
        <f t="shared" si="17"/>
        <v>19</v>
      </c>
      <c r="H152" t="str">
        <f t="shared" si="18"/>
        <v>G</v>
      </c>
    </row>
    <row r="153" spans="1:8" x14ac:dyDescent="0.25">
      <c r="A153" t="s">
        <v>62</v>
      </c>
      <c r="B153" s="142">
        <v>44863</v>
      </c>
      <c r="C153">
        <v>49</v>
      </c>
      <c r="D153" t="s">
        <v>410</v>
      </c>
      <c r="E153">
        <v>2</v>
      </c>
      <c r="F153" t="str">
        <f t="shared" si="16"/>
        <v>Large C&amp;I</v>
      </c>
      <c r="G153">
        <f t="shared" si="17"/>
        <v>19</v>
      </c>
      <c r="H153" t="str">
        <f t="shared" si="18"/>
        <v>G</v>
      </c>
    </row>
    <row r="154" spans="1:8" x14ac:dyDescent="0.25">
      <c r="A154" t="s">
        <v>62</v>
      </c>
      <c r="B154" s="142">
        <v>44863</v>
      </c>
      <c r="C154">
        <v>49</v>
      </c>
      <c r="D154" t="s">
        <v>406</v>
      </c>
      <c r="E154">
        <v>9001</v>
      </c>
      <c r="F154" t="str">
        <f t="shared" si="16"/>
        <v>Residential</v>
      </c>
      <c r="G154">
        <f t="shared" si="17"/>
        <v>19</v>
      </c>
      <c r="H154" t="str">
        <f t="shared" si="18"/>
        <v>G</v>
      </c>
    </row>
    <row r="155" spans="1:8" x14ac:dyDescent="0.25">
      <c r="A155" t="s">
        <v>62</v>
      </c>
      <c r="B155" s="142">
        <v>44863</v>
      </c>
      <c r="C155">
        <v>49</v>
      </c>
      <c r="D155" t="s">
        <v>403</v>
      </c>
      <c r="E155">
        <v>60</v>
      </c>
      <c r="F155" t="str">
        <f t="shared" si="16"/>
        <v>Medium C&amp;I</v>
      </c>
      <c r="G155">
        <f t="shared" si="17"/>
        <v>19</v>
      </c>
      <c r="H155" t="str">
        <f t="shared" si="18"/>
        <v>E</v>
      </c>
    </row>
    <row r="156" spans="1:8" x14ac:dyDescent="0.25">
      <c r="A156" t="s">
        <v>62</v>
      </c>
      <c r="B156" s="142">
        <v>44863</v>
      </c>
      <c r="C156">
        <v>49</v>
      </c>
      <c r="D156" t="s">
        <v>400</v>
      </c>
      <c r="E156">
        <v>15161</v>
      </c>
      <c r="F156" t="str">
        <f t="shared" si="16"/>
        <v>Residential</v>
      </c>
      <c r="G156">
        <f t="shared" si="17"/>
        <v>19</v>
      </c>
      <c r="H156" t="str">
        <f t="shared" si="18"/>
        <v>E</v>
      </c>
    </row>
    <row r="157" spans="1:8" x14ac:dyDescent="0.25">
      <c r="A157" t="s">
        <v>62</v>
      </c>
      <c r="B157" s="142">
        <v>44863</v>
      </c>
      <c r="C157">
        <v>49</v>
      </c>
      <c r="D157" t="s">
        <v>401</v>
      </c>
      <c r="E157">
        <v>3014</v>
      </c>
      <c r="F157" t="str">
        <f t="shared" si="16"/>
        <v>Low Income Residential</v>
      </c>
      <c r="G157">
        <f t="shared" si="17"/>
        <v>19</v>
      </c>
      <c r="H157" t="str">
        <f t="shared" si="18"/>
        <v>E</v>
      </c>
    </row>
    <row r="158" spans="1:8" x14ac:dyDescent="0.25">
      <c r="A158" t="s">
        <v>62</v>
      </c>
      <c r="B158" s="142">
        <v>44863</v>
      </c>
      <c r="C158">
        <v>49</v>
      </c>
      <c r="D158" t="s">
        <v>402</v>
      </c>
      <c r="E158">
        <v>368</v>
      </c>
      <c r="F158" t="str">
        <f t="shared" si="16"/>
        <v>Small C&amp;I</v>
      </c>
      <c r="G158">
        <f t="shared" si="17"/>
        <v>19</v>
      </c>
      <c r="H158" t="str">
        <f t="shared" si="18"/>
        <v>E</v>
      </c>
    </row>
    <row r="159" spans="1:8" x14ac:dyDescent="0.25">
      <c r="A159" t="s">
        <v>62</v>
      </c>
      <c r="B159" s="142">
        <v>44863</v>
      </c>
      <c r="C159">
        <v>49</v>
      </c>
      <c r="D159" t="s">
        <v>404</v>
      </c>
      <c r="E159">
        <v>3</v>
      </c>
      <c r="F159" t="str">
        <f t="shared" si="16"/>
        <v>Large C&amp;I</v>
      </c>
      <c r="G159">
        <f t="shared" si="17"/>
        <v>19</v>
      </c>
      <c r="H159" t="str">
        <f t="shared" si="18"/>
        <v>E</v>
      </c>
    </row>
    <row r="160" spans="1:8" x14ac:dyDescent="0.25">
      <c r="A160" t="s">
        <v>62</v>
      </c>
      <c r="B160" s="142">
        <v>44863</v>
      </c>
      <c r="C160">
        <v>49</v>
      </c>
      <c r="D160" t="s">
        <v>408</v>
      </c>
      <c r="E160">
        <v>115</v>
      </c>
      <c r="F160" t="str">
        <f t="shared" si="16"/>
        <v>Small C&amp;I</v>
      </c>
      <c r="G160">
        <f t="shared" si="17"/>
        <v>19</v>
      </c>
      <c r="H160" t="str">
        <f t="shared" si="18"/>
        <v>G</v>
      </c>
    </row>
    <row r="161" spans="1:8" x14ac:dyDescent="0.25">
      <c r="A161" t="s">
        <v>417</v>
      </c>
      <c r="B161" s="142">
        <v>44863</v>
      </c>
      <c r="C161">
        <v>49</v>
      </c>
      <c r="D161" t="s">
        <v>406</v>
      </c>
      <c r="E161">
        <v>9455754</v>
      </c>
      <c r="F161" t="str">
        <f t="shared" si="16"/>
        <v>Residential</v>
      </c>
      <c r="G161">
        <f t="shared" si="17"/>
        <v>20</v>
      </c>
      <c r="H161" t="str">
        <f t="shared" si="18"/>
        <v>G</v>
      </c>
    </row>
    <row r="162" spans="1:8" x14ac:dyDescent="0.25">
      <c r="A162" t="s">
        <v>417</v>
      </c>
      <c r="B162" s="142">
        <v>44863</v>
      </c>
      <c r="C162">
        <v>49</v>
      </c>
      <c r="D162" t="s">
        <v>405</v>
      </c>
      <c r="E162">
        <v>14905</v>
      </c>
      <c r="F162" t="str">
        <f t="shared" si="16"/>
        <v>OTHER</v>
      </c>
      <c r="G162">
        <f t="shared" si="17"/>
        <v>20</v>
      </c>
      <c r="H162" t="str">
        <f t="shared" si="18"/>
        <v>E</v>
      </c>
    </row>
    <row r="163" spans="1:8" x14ac:dyDescent="0.25">
      <c r="A163" t="s">
        <v>417</v>
      </c>
      <c r="B163" s="142">
        <v>44863</v>
      </c>
      <c r="C163">
        <v>49</v>
      </c>
      <c r="D163" t="s">
        <v>409</v>
      </c>
      <c r="E163">
        <v>2065248</v>
      </c>
      <c r="F163" t="str">
        <f t="shared" si="16"/>
        <v>Medium C&amp;I</v>
      </c>
      <c r="G163">
        <f t="shared" si="17"/>
        <v>20</v>
      </c>
      <c r="H163" t="str">
        <f t="shared" si="18"/>
        <v>G</v>
      </c>
    </row>
    <row r="164" spans="1:8" x14ac:dyDescent="0.25">
      <c r="A164" t="s">
        <v>417</v>
      </c>
      <c r="B164" s="142">
        <v>44863</v>
      </c>
      <c r="C164">
        <v>49</v>
      </c>
      <c r="D164" t="s">
        <v>407</v>
      </c>
      <c r="E164">
        <v>641451</v>
      </c>
      <c r="F164" t="str">
        <f t="shared" si="16"/>
        <v>Low Income Residential</v>
      </c>
      <c r="G164">
        <f t="shared" si="17"/>
        <v>20</v>
      </c>
      <c r="H164" t="str">
        <f t="shared" si="18"/>
        <v>G</v>
      </c>
    </row>
    <row r="165" spans="1:8" x14ac:dyDescent="0.25">
      <c r="A165" t="s">
        <v>417</v>
      </c>
      <c r="B165" s="142">
        <v>44863</v>
      </c>
      <c r="C165">
        <v>49</v>
      </c>
      <c r="D165" t="s">
        <v>410</v>
      </c>
      <c r="E165">
        <v>2170400</v>
      </c>
      <c r="F165" t="str">
        <f t="shared" si="16"/>
        <v>Large C&amp;I</v>
      </c>
      <c r="G165">
        <f t="shared" si="17"/>
        <v>20</v>
      </c>
      <c r="H165" t="str">
        <f t="shared" si="18"/>
        <v>G</v>
      </c>
    </row>
    <row r="166" spans="1:8" x14ac:dyDescent="0.25">
      <c r="A166" t="s">
        <v>417</v>
      </c>
      <c r="B166" s="142">
        <v>44863</v>
      </c>
      <c r="C166">
        <v>49</v>
      </c>
      <c r="D166" t="s">
        <v>403</v>
      </c>
      <c r="E166">
        <v>16206507</v>
      </c>
      <c r="F166" t="str">
        <f t="shared" si="16"/>
        <v>Medium C&amp;I</v>
      </c>
      <c r="G166">
        <f t="shared" si="17"/>
        <v>20</v>
      </c>
      <c r="H166" t="str">
        <f t="shared" si="18"/>
        <v>E</v>
      </c>
    </row>
    <row r="167" spans="1:8" x14ac:dyDescent="0.25">
      <c r="A167" t="s">
        <v>417</v>
      </c>
      <c r="B167" s="142">
        <v>44863</v>
      </c>
      <c r="C167">
        <v>49</v>
      </c>
      <c r="D167" t="s">
        <v>411</v>
      </c>
      <c r="E167">
        <v>211482</v>
      </c>
      <c r="F167" t="str">
        <f t="shared" si="16"/>
        <v>OTHER</v>
      </c>
      <c r="G167">
        <f t="shared" si="17"/>
        <v>20</v>
      </c>
      <c r="H167" t="str">
        <f t="shared" si="18"/>
        <v>G</v>
      </c>
    </row>
    <row r="168" spans="1:8" x14ac:dyDescent="0.25">
      <c r="A168" t="s">
        <v>417</v>
      </c>
      <c r="B168" s="142">
        <v>44863</v>
      </c>
      <c r="C168">
        <v>49</v>
      </c>
      <c r="D168" t="s">
        <v>401</v>
      </c>
      <c r="E168">
        <v>1749418</v>
      </c>
      <c r="F168" t="str">
        <f t="shared" si="16"/>
        <v>Low Income Residential</v>
      </c>
      <c r="G168">
        <f t="shared" si="17"/>
        <v>20</v>
      </c>
      <c r="H168" t="str">
        <f t="shared" si="18"/>
        <v>E</v>
      </c>
    </row>
    <row r="169" spans="1:8" x14ac:dyDescent="0.25">
      <c r="A169" t="s">
        <v>417</v>
      </c>
      <c r="B169" s="142">
        <v>44863</v>
      </c>
      <c r="C169">
        <v>49</v>
      </c>
      <c r="D169" t="s">
        <v>400</v>
      </c>
      <c r="E169">
        <v>34828660</v>
      </c>
      <c r="F169" t="str">
        <f t="shared" si="16"/>
        <v>Residential</v>
      </c>
      <c r="G169">
        <f t="shared" si="17"/>
        <v>20</v>
      </c>
      <c r="H169" t="str">
        <f t="shared" si="18"/>
        <v>E</v>
      </c>
    </row>
    <row r="170" spans="1:8" x14ac:dyDescent="0.25">
      <c r="A170" t="s">
        <v>417</v>
      </c>
      <c r="B170" s="142">
        <v>44863</v>
      </c>
      <c r="C170">
        <v>49</v>
      </c>
      <c r="D170" t="s">
        <v>402</v>
      </c>
      <c r="E170">
        <v>7998817</v>
      </c>
      <c r="F170" t="str">
        <f t="shared" si="16"/>
        <v>Small C&amp;I</v>
      </c>
      <c r="G170">
        <f t="shared" si="17"/>
        <v>20</v>
      </c>
      <c r="H170" t="str">
        <f t="shared" si="18"/>
        <v>E</v>
      </c>
    </row>
    <row r="171" spans="1:8" x14ac:dyDescent="0.25">
      <c r="A171" t="s">
        <v>417</v>
      </c>
      <c r="B171" s="142">
        <v>44863</v>
      </c>
      <c r="C171">
        <v>49</v>
      </c>
      <c r="D171" t="s">
        <v>404</v>
      </c>
      <c r="E171">
        <v>15657152</v>
      </c>
      <c r="F171" t="str">
        <f t="shared" si="16"/>
        <v>Large C&amp;I</v>
      </c>
      <c r="G171">
        <f t="shared" si="17"/>
        <v>20</v>
      </c>
      <c r="H171" t="str">
        <f t="shared" si="18"/>
        <v>E</v>
      </c>
    </row>
    <row r="172" spans="1:8" x14ac:dyDescent="0.25">
      <c r="A172" t="s">
        <v>417</v>
      </c>
      <c r="B172" s="142">
        <v>44863</v>
      </c>
      <c r="C172">
        <v>49</v>
      </c>
      <c r="D172" t="s">
        <v>408</v>
      </c>
      <c r="E172">
        <v>955863</v>
      </c>
      <c r="F172" t="str">
        <f t="shared" si="16"/>
        <v>Small C&amp;I</v>
      </c>
      <c r="G172">
        <f t="shared" si="17"/>
        <v>20</v>
      </c>
      <c r="H172" t="str">
        <f t="shared" si="18"/>
        <v>G</v>
      </c>
    </row>
  </sheetData>
  <pageMargins left="0.7" right="0.7" top="0.75" bottom="0.75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955"/>
  <sheetViews>
    <sheetView topLeftCell="N1" workbookViewId="0">
      <selection activeCell="W7" sqref="W7:W11"/>
    </sheetView>
  </sheetViews>
  <sheetFormatPr defaultRowHeight="15" x14ac:dyDescent="0.25"/>
  <cols>
    <col min="1" max="1" width="14.42578125" bestFit="1" customWidth="1"/>
    <col min="2" max="2" width="24.7109375" bestFit="1" customWidth="1"/>
    <col min="3" max="3" width="22.28515625" bestFit="1" customWidth="1"/>
    <col min="4" max="4" width="24.28515625" bestFit="1" customWidth="1"/>
    <col min="5" max="5" width="12.5703125" bestFit="1" customWidth="1"/>
    <col min="6" max="6" width="15.5703125" bestFit="1" customWidth="1"/>
    <col min="7" max="7" width="21.42578125" bestFit="1" customWidth="1"/>
    <col min="8" max="8" width="24.42578125" bestFit="1" customWidth="1"/>
    <col min="9" max="9" width="49.7109375" bestFit="1" customWidth="1"/>
    <col min="10" max="10" width="10" bestFit="1" customWidth="1"/>
    <col min="11" max="11" width="15.7109375" bestFit="1" customWidth="1"/>
    <col min="12" max="12" width="19" bestFit="1" customWidth="1"/>
    <col min="13" max="13" width="31.42578125" bestFit="1" customWidth="1"/>
    <col min="14" max="14" width="14.28515625" bestFit="1" customWidth="1"/>
    <col min="15" max="15" width="16.42578125" bestFit="1" customWidth="1"/>
    <col min="16" max="16" width="13.5703125" bestFit="1" customWidth="1"/>
    <col min="17" max="17" width="24.140625" customWidth="1"/>
    <col min="18" max="18" width="2.7109375" style="147" customWidth="1"/>
    <col min="20" max="20" width="24.140625" customWidth="1"/>
    <col min="21" max="21" width="2.7109375" style="147" customWidth="1"/>
    <col min="22" max="22" width="26.42578125" bestFit="1" customWidth="1"/>
    <col min="23" max="23" width="20.42578125" bestFit="1" customWidth="1"/>
    <col min="24" max="27" width="11.85546875" bestFit="1" customWidth="1"/>
    <col min="28" max="32" width="10.85546875" bestFit="1" customWidth="1"/>
    <col min="33" max="34" width="11.85546875" bestFit="1" customWidth="1"/>
    <col min="35" max="35" width="8.5703125" bestFit="1" customWidth="1"/>
    <col min="36" max="39" width="12" bestFit="1" customWidth="1"/>
    <col min="40" max="40" width="9.140625" bestFit="1" customWidth="1"/>
    <col min="41" max="41" width="23.7109375" bestFit="1" customWidth="1"/>
    <col min="42" max="42" width="12" bestFit="1" customWidth="1"/>
  </cols>
  <sheetData>
    <row r="1" spans="1:31" ht="15.75" thickBot="1" x14ac:dyDescent="0.3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2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2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2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10</v>
      </c>
    </row>
    <row r="5" spans="1:31" x14ac:dyDescent="0.2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2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2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186658428</v>
      </c>
    </row>
    <row r="8" spans="1:31" x14ac:dyDescent="0.2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16350062</v>
      </c>
    </row>
    <row r="9" spans="1:31" x14ac:dyDescent="0.2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55072373</v>
      </c>
    </row>
    <row r="10" spans="1:31" x14ac:dyDescent="0.2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117711359</v>
      </c>
    </row>
    <row r="11" spans="1:31" x14ac:dyDescent="0.2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193267153</v>
      </c>
    </row>
    <row r="12" spans="1:31" x14ac:dyDescent="0.2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3359122</v>
      </c>
    </row>
    <row r="13" spans="1:31" x14ac:dyDescent="0.2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4900301.9799999995</v>
      </c>
    </row>
    <row r="14" spans="1:31" x14ac:dyDescent="0.2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597855.10000000009</v>
      </c>
    </row>
    <row r="15" spans="1:31" x14ac:dyDescent="0.2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533888.5</v>
      </c>
    </row>
    <row r="16" spans="1:31" x14ac:dyDescent="0.2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2103808.08</v>
      </c>
    </row>
    <row r="17" spans="1:23" x14ac:dyDescent="0.2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6903373.2200000007</v>
      </c>
    </row>
    <row r="18" spans="1:23" x14ac:dyDescent="0.2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6.16</v>
      </c>
    </row>
    <row r="19" spans="1:23" x14ac:dyDescent="0.2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2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2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2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2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2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2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2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2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2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2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2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2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2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2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2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2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2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2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2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2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2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2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2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2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2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2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2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2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2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2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2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2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2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2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2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2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2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2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2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2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2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2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2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2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2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2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2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2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2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2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2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2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2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2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2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2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2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2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2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2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2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2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2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2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2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2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2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2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2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2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2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2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2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2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2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2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2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2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2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2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2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2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2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2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2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2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2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2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2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2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2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2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2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2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2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2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2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2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2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2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2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2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2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2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2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2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2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2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2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2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2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2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2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2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2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2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2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2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2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2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2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2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2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2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2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2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2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2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2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2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2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2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2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2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2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2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2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2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2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2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2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2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2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2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2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2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2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2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2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2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2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2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2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2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2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2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2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2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2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2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2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2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2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2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2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2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2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2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2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2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2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2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2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2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2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2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2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2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2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2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2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2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2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2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2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2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2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2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2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2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2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2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2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2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2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2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2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2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2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2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2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2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2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2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2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2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2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2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2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2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2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2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2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2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2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2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2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2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2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2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2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2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2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2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2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2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2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2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2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2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2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2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2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2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2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2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2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2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2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2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2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2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2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2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2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2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2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2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2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2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2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2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2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2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2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2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2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2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2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2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2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2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2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2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2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2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2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2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2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2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2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2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2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2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2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2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2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2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2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2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2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2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2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2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2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2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2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2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2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2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2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2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2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2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2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2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2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2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2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2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2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2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2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2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2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2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2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2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2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2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2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2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2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2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2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2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2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2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2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2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2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2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2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2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2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2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2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2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2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2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2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2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2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2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2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2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2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2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2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2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2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2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2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2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2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2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2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2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2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2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2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2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2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2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2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2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2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2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2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2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2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2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2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2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2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2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2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2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2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2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2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2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2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2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2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2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2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2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2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2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2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2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2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2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2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2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2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2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2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2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2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2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2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2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2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2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2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2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2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2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2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2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2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2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2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2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2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2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2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2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2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2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2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2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2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2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2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2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2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2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2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2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2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2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2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2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2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2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2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2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2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2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2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2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2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2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2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2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2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2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2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2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2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2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2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2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2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2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2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2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2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2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2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2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2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2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2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2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2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2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2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2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2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2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2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2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2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2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2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2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2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2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2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2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2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2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2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2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2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2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2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2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2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2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2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2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2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2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2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2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2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2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2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2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2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2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2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2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2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2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2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2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2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2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2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2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2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2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2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2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2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2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2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2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2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2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2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2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2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2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2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2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2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2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2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2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2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2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2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2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2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2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2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2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2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2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2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2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2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2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2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2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2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2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2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2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2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2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2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2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2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2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2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2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2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2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2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2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2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2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2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2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2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2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2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2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2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2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2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2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2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2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2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2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2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2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2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2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2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2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2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2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2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2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2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2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2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2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2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2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2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2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2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2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2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2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2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2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2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2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2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2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2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2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2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2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2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2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2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2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2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2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2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2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2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2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2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2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2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2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2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2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2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2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2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2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2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2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2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2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2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2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2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2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2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2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2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2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2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2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2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2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2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2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2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2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2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2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2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2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2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2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2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2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2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2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2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2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2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2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2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2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2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2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2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2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2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2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2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2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2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2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2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2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2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2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2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2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2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2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2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2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2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2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2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2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2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2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2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2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2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2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2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2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2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2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2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2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2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2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2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2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2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2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2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2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2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2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2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2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2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2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2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2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2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2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2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2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2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2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2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2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2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2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2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2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2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2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2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2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2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2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2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2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2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2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2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2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2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2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2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2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2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2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2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2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2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2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2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2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2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2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2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2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2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2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2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2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2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2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2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2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2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2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2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2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2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2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2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2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2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2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2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2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2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2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2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2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2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2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2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2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2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2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2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2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2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2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2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2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2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2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2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2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2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2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2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2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2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2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2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2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2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2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2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2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2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2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2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2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2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2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2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2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2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2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2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2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2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2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2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2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2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2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2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2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2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2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2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2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2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2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2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2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2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2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2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2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2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2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2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2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2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2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2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2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2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2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2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2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2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2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2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2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2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2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2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2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2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2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2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2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2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2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2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2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2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2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2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2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2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2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2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2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2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2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2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2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2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2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2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2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2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2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2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2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2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2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2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2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2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2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2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2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2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2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2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2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2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2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2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2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2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2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2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2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2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2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2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2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2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2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2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2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2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2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2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2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2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2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2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2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2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2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2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2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2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2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2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2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2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2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2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2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2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2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2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2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2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2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2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2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2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2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2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2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2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2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2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2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2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2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2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2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2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2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2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2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2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2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2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2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2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2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2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2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2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2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2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2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2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2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2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2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2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2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2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2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2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2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2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2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2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2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2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2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2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2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2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2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2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2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2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2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2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2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2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2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2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2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2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2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2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2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2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2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2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2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2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2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2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2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2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2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2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2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2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2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2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2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2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2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2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2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2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2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2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2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2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2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2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2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2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2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2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2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2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2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2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2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2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2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2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2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2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2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2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2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2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2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2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2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2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2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2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2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2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2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2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2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2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2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2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2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2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2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2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2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2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2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2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2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2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2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2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2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2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2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2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2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2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2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2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2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2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2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2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2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2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2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2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2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2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2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2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2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2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2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2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2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2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2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2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2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2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2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2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2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2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2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2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2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2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2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2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2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2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2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2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2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2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2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2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2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2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2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2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2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2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2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2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2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2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2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2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2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2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2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2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2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2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2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2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2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2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2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2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2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2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2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2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2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2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2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2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2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2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2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2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2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2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2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2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2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2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2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2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2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2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2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2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2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2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2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2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2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2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2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2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2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2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2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2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2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2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2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2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2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2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2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2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2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2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2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2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2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2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2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2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2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2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2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2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2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2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2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2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2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2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2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2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2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2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2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2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2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2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2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2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2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2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2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2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2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2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2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2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2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2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2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2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2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2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2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2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2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2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2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2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2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2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2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2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2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2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2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2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2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2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2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2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2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2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2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2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2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2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2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2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2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2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2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2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2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2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2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2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2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2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2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2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2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2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2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2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2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2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2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2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2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2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2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2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2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2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2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2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2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2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2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2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2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2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2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2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2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2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2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2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2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2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2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2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2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2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2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2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2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2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2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2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2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2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2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2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2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2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2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2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2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2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2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2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2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2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2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2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2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2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2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2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2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2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2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2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2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2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2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2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2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2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2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2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2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2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2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2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2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2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2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2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2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2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2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2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2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2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2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2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2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2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2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2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2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2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2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2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2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2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2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2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2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2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2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2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2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2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2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2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2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2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2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2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2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2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2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2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2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2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2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2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2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2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2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2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2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2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2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2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2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2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2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2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2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2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2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2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2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2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2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2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2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2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2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2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2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2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2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2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2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2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2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2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2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2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2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2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2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2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2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2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2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2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2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2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2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2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2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2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2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2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2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2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2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2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2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2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2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2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2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2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2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2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2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2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2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2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2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2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2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2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2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2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2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2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2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2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2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2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2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2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2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2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2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2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2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2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2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2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2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2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2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2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2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2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2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2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2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2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2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2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2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2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2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2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2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2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2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2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2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2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2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2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2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2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2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2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2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2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2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2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2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2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2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2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2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2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2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2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2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2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2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2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2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2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2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2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2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2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2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2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2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2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2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2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2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2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2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2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2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2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2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2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2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2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2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2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2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2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2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2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2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2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2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2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2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2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2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2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2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2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2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2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2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2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2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2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2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2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2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2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2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2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2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2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2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2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2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2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2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2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2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2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2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2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2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2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2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2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2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2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2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2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2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2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2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2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2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2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2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2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2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2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2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2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2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2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2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2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2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2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2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2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2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2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2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2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2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2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2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2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2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2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2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2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2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2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2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2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2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2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2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2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2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2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2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2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2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2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2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2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2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2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2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2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2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2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2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2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2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2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2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2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2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2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2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2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2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2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2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2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2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2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2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2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2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2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2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2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2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2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2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2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2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2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2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2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2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2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2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2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2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2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2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2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2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2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2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2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2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2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2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2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2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2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2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2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2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2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2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2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2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2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2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2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2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2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2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2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2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2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2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2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2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2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2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2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2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2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2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2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2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2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2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2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2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2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2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2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2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2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2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2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2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2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2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2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2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2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2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2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2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2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2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2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2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2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2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2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2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2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2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2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2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2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2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2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2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2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2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2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2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2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2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2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2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2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2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2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2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2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2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2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2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2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2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2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2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2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2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2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2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2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2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2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2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2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2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2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2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2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2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2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2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2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2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2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2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2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2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2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2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2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2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2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2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2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2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2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2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2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2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2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2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2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2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2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2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2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2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2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2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2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2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2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2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2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2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2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2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2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2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2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2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2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2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2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2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2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2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2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2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2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2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2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2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2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2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2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2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2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2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2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2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2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2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2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2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2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2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2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2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2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2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2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2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2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2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2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2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2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2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2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2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2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2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2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2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2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2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2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2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2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2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2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2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2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2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2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2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2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2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2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2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2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2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2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2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2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2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2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2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2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2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2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2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2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2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2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2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2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2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2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2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2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2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2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2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2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2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2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2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2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2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2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2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2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2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2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2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2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2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2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2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2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2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2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2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2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2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2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2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2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2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2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2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2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2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2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2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2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2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2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2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2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2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2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2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2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2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2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2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2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2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2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2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2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2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2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2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2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2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2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2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2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2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2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2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2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2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2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2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2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2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2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2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2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2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2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2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2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2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2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2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2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2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2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2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2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2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2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2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2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2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2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2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2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2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2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2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2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2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2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2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2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2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2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2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2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2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2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2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2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2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2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2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2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2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2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2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2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2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2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2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2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2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2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2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2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2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2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2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2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2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2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2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2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2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2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2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2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2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2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2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2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2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2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2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2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2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2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2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2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2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2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2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2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2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2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2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2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2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2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2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2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2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2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2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2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2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2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2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2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2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2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2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2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2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2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2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2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2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2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2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2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2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2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2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2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2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2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2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2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2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2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2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2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2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2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2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2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2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2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2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2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2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2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2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2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2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2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2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2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2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2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2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2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2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2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2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2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2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2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2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2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2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2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2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2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2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2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2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2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2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2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2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2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2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2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2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2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2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2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2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2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2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2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2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2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2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2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2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2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2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2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2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2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2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2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2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2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2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2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2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2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2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2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2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2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2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2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2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2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2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2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2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2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2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2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2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2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2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2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2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2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2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2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2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2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2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2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2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2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2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2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2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2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2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2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2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2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2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2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2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2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2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2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2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2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2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2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2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2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2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2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2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2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2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2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2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2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2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2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2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2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2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2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2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2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2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2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2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2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2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2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2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2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2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2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2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2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2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2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2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2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2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2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2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2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2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2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2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2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2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2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2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2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2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2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2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2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2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2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2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2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2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2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2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2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2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2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2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2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2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2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2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2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2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2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2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2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2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2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2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2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2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2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2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2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2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2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2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2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2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2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2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2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2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2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2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2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2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2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2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2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2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2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2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2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2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2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2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2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2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2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2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2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2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2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2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2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2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2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2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2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2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2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2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2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2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2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2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2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2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2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2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2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2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2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2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2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2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2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2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2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2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2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2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2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2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2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2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2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2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2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2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2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2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2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2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2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2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2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2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2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2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2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2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2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2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2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2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2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2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2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2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2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2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2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2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2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2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2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2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2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2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2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2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2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2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2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2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2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2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2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2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2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2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2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2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2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2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2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2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2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2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2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2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2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2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2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2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2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2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2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2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2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2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2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2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2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2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2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2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2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2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2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2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2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2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2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2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2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2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2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2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2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2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2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2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2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2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2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2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2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2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2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2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2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2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2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2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2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2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2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2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2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2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2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2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2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2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2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2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2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2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2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2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2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2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2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2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2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2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2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2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2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2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2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2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2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2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2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2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2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2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2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2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2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2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2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2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2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2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2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2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2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2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2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2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2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2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2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2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2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2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2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2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2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2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2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2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2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2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2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2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2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2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2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2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2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2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2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2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2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2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2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2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2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2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2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2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2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2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2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2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2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2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2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2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2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2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2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2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2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2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2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2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2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2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2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2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2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2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2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2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2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2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2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2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2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2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2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2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2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2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2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2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2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2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2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2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2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2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2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2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2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2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2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2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2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2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2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2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2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2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2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2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2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2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2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2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2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2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2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2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2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2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2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2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2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2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2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2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2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2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2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2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2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2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2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2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2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2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2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2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2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2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2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2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2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2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2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2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2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2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2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2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2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2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2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2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2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2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2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2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2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2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2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2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2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2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2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2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2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2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2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2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2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2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2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2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2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2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2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2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2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2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2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2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2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2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2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2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2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2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2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2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2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2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2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2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2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2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2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2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2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2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2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2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2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2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2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2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2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2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2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2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2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2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2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2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2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2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2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2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2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2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2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2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2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2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2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2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2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2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2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2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2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2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2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2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2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2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2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2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2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2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2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2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2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2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2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2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2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2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2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2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2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2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2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2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2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2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2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2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2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2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2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2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2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2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2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2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2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2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2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2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2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2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2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2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2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2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2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2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2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2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2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2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2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2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2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2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2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2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2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2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2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2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2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2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2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2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2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2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2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2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2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2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2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2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2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2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2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2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2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2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2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2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2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2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2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2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2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2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2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2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2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2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2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2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2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2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2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2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2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2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2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2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2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2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2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2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2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2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2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2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2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2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2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2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2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2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2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2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2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2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2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2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2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2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2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2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2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2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2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2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2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2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2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2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2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2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2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2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2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2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2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2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2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2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2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2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2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2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2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2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2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2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2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2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2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2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2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2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2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2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2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2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2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2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2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2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2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2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2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2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2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2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2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2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2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2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2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2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2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2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2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2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2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2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2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2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2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2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2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2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2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2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2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2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2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2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2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2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2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2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2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2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2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2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2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2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2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2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2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2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2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2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2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2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2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2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2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2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2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2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2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2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2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2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2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2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2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2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2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2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2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2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2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2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2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2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2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2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2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2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2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2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2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2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2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2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2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2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2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2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2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2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2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2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2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2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2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2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2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2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2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2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2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2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2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2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2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2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2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2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2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2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2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2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2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2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2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2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2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2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2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2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2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2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2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2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2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2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2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2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2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2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2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2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2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2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2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2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2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2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2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2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2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2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2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2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2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2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2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2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2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2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2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2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2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2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2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2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2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2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2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2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2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2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2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2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2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2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2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2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2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2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2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2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2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2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2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2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2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2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2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2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2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2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2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2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2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2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2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2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2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2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2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2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2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2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2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2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2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2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2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2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2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2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2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2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2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2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2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2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2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2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2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2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2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2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2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2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2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2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2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2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2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2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2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2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2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2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2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2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2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2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2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2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2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2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2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2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2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2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2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2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2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2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2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2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2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2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2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2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2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2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2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2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2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2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2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2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2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2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2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2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2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2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2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2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2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2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2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2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2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2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2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2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2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2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2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2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2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2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2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2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2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2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2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2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2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2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2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2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2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2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2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2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2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2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2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2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2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2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2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2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2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2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2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2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2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2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2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2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2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2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2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2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2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2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2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2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2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2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2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2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2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2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2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2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2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2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2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2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2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2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2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2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2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2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2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2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2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2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2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2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2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2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2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2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2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2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2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2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2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2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2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2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2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2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2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2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2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2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2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2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2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2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2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2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2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2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2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2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2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2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2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2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2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2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2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2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2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2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2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2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2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2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2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2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2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2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2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2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2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2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2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2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2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2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2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2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2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2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2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2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2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2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2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2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2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2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2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2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2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2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2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2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2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2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2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2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2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2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2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2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2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2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2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2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2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2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2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2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2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2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2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2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2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2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2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2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2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2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2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2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2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2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2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2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2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2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2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2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2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2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2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2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2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2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2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2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2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2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2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2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2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2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2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2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2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2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2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2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2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2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2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2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2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2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2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2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2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2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2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2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2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2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2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2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2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2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2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2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2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2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2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2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2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2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2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2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2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2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2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2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2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2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2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2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1">
        <v>350206</v>
      </c>
      <c r="O3406" s="242">
        <v>45266119</v>
      </c>
      <c r="P3406" s="241">
        <v>192549603</v>
      </c>
      <c r="Q3406" t="str">
        <f>VLOOKUP(TRIM(J3406),S:T,2,FALSE)</f>
        <v>E1 - Residential</v>
      </c>
    </row>
    <row r="3407" spans="1:19" x14ac:dyDescent="0.2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2">
        <v>56016</v>
      </c>
      <c r="P3407" s="241">
        <v>411798</v>
      </c>
      <c r="Q3407" t="str">
        <f t="shared" ref="Q3407:Q3470" si="66">VLOOKUP(TRIM(J3407),S:T,2,FALSE)</f>
        <v>E3 - Small C&amp;I</v>
      </c>
    </row>
    <row r="3408" spans="1:19" x14ac:dyDescent="0.2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1">
        <v>26168</v>
      </c>
      <c r="O3408" s="242">
        <v>2473444</v>
      </c>
      <c r="P3408" s="241">
        <v>14261287</v>
      </c>
      <c r="Q3408" t="str">
        <f t="shared" si="66"/>
        <v>E2 - Low Income Residential</v>
      </c>
    </row>
    <row r="3409" spans="1:17" x14ac:dyDescent="0.2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2">
        <v>6216</v>
      </c>
      <c r="P3409" s="241">
        <v>23764</v>
      </c>
      <c r="Q3409" t="str">
        <f t="shared" si="66"/>
        <v>E4 - Medium C&amp;I</v>
      </c>
    </row>
    <row r="3410" spans="1:17" x14ac:dyDescent="0.2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2">
        <v>142</v>
      </c>
      <c r="P3410">
        <v>508</v>
      </c>
      <c r="Q3410" t="str">
        <f t="shared" si="66"/>
        <v>E3 - Small C&amp;I</v>
      </c>
    </row>
    <row r="3411" spans="1:17" x14ac:dyDescent="0.2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2">
        <v>797</v>
      </c>
      <c r="P3411" s="241">
        <v>3555</v>
      </c>
      <c r="Q3411" t="str">
        <f t="shared" si="66"/>
        <v>E3 - Small C&amp;I</v>
      </c>
    </row>
    <row r="3412" spans="1:17" x14ac:dyDescent="0.2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2">
        <v>4323</v>
      </c>
      <c r="P3412" s="241">
        <v>16038</v>
      </c>
      <c r="Q3412" t="str">
        <f t="shared" si="66"/>
        <v>E6 - OTHER</v>
      </c>
    </row>
    <row r="3413" spans="1:17" x14ac:dyDescent="0.2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2">
        <v>15116</v>
      </c>
      <c r="P3413" s="241">
        <v>33921</v>
      </c>
      <c r="Q3413" t="str">
        <f t="shared" si="66"/>
        <v>E6 - OTHER</v>
      </c>
    </row>
    <row r="3414" spans="1:17" x14ac:dyDescent="0.2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1">
        <v>34398</v>
      </c>
      <c r="O3414" s="242">
        <v>2189079</v>
      </c>
      <c r="P3414" s="241">
        <v>17156621</v>
      </c>
      <c r="Q3414" t="str">
        <f t="shared" si="66"/>
        <v>E1 - Residential</v>
      </c>
    </row>
    <row r="3415" spans="1:17" x14ac:dyDescent="0.2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1">
        <v>4624</v>
      </c>
      <c r="O3415" s="242">
        <v>121063</v>
      </c>
      <c r="P3415" s="241">
        <v>1959277</v>
      </c>
      <c r="Q3415" t="str">
        <f t="shared" si="66"/>
        <v>E2 - Low Income Residential</v>
      </c>
    </row>
    <row r="3416" spans="1:17" x14ac:dyDescent="0.2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2">
        <v>7173</v>
      </c>
      <c r="P3416" s="241">
        <v>56015</v>
      </c>
      <c r="Q3416" t="str">
        <f t="shared" si="66"/>
        <v>E3 - Small C&amp;I</v>
      </c>
    </row>
    <row r="3417" spans="1:17" x14ac:dyDescent="0.2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2">
        <v>925</v>
      </c>
      <c r="P3417" s="241">
        <v>7692</v>
      </c>
      <c r="Q3417" t="str">
        <f t="shared" si="66"/>
        <v>E4 - Medium C&amp;I</v>
      </c>
    </row>
    <row r="3418" spans="1:17" x14ac:dyDescent="0.2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2">
        <v>215381</v>
      </c>
      <c r="P3418" s="241">
        <v>942759</v>
      </c>
      <c r="Q3418" t="str">
        <f t="shared" si="66"/>
        <v>E1 - Residential</v>
      </c>
    </row>
    <row r="3419" spans="1:17" x14ac:dyDescent="0.2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1">
        <v>38837</v>
      </c>
      <c r="O3419" s="242">
        <v>4528606</v>
      </c>
      <c r="P3419" s="241">
        <v>41933518</v>
      </c>
      <c r="Q3419" t="str">
        <f t="shared" si="66"/>
        <v>E3 - Small C&amp;I</v>
      </c>
    </row>
    <row r="3420" spans="1:17" x14ac:dyDescent="0.2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2">
        <v>205</v>
      </c>
      <c r="P3420" s="241">
        <v>1174</v>
      </c>
      <c r="Q3420" t="str">
        <f t="shared" si="66"/>
        <v>E2 - Low Income Residential</v>
      </c>
    </row>
    <row r="3421" spans="1:17" x14ac:dyDescent="0.2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1">
        <v>3473</v>
      </c>
      <c r="O3421" s="242">
        <v>6822948</v>
      </c>
      <c r="P3421" s="241">
        <v>32069254</v>
      </c>
      <c r="Q3421" t="str">
        <f t="shared" si="66"/>
        <v>E4 - Medium C&amp;I</v>
      </c>
    </row>
    <row r="3422" spans="1:17" x14ac:dyDescent="0.2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2">
        <v>7130</v>
      </c>
      <c r="P3422" s="241">
        <v>29065</v>
      </c>
      <c r="Q3422" t="str">
        <f t="shared" si="66"/>
        <v>E3 - Small C&amp;I</v>
      </c>
    </row>
    <row r="3423" spans="1:17" x14ac:dyDescent="0.2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2">
        <v>400655</v>
      </c>
      <c r="P3423" s="241">
        <v>2129554</v>
      </c>
      <c r="Q3423" t="str">
        <f t="shared" si="66"/>
        <v>E4 - Medium C&amp;I</v>
      </c>
    </row>
    <row r="3424" spans="1:17" x14ac:dyDescent="0.2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2">
        <v>884</v>
      </c>
      <c r="P3424" s="241">
        <v>4021</v>
      </c>
      <c r="Q3424" t="str">
        <f t="shared" si="66"/>
        <v>E3 - Small C&amp;I</v>
      </c>
    </row>
    <row r="3425" spans="1:17" x14ac:dyDescent="0.2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2">
        <v>-85689</v>
      </c>
      <c r="P3425" s="241">
        <v>54467</v>
      </c>
      <c r="Q3425" t="str">
        <f t="shared" si="66"/>
        <v>E3 - Small C&amp;I</v>
      </c>
    </row>
    <row r="3426" spans="1:17" x14ac:dyDescent="0.2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2">
        <v>6869</v>
      </c>
      <c r="P3426" s="241">
        <v>9074</v>
      </c>
      <c r="Q3426" t="str">
        <f t="shared" si="66"/>
        <v>E5 - Large C&amp;I</v>
      </c>
    </row>
    <row r="3427" spans="1:17" x14ac:dyDescent="0.2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2">
        <v>55862</v>
      </c>
      <c r="P3427" s="241">
        <v>392258</v>
      </c>
      <c r="Q3427" t="str">
        <f t="shared" si="66"/>
        <v>E5 - Large C&amp;I</v>
      </c>
    </row>
    <row r="3428" spans="1:17" x14ac:dyDescent="0.2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2">
        <v>882</v>
      </c>
      <c r="P3428" s="241">
        <v>3179</v>
      </c>
      <c r="Q3428" t="str">
        <f t="shared" si="66"/>
        <v>E6 - OTHER</v>
      </c>
    </row>
    <row r="3429" spans="1:17" x14ac:dyDescent="0.2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2">
        <v>19056</v>
      </c>
      <c r="P3429" s="241">
        <v>109904</v>
      </c>
      <c r="Q3429" t="str">
        <f t="shared" si="66"/>
        <v>E6 - OTHER</v>
      </c>
    </row>
    <row r="3430" spans="1:17" x14ac:dyDescent="0.2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2">
        <v>881</v>
      </c>
      <c r="P3430" s="241">
        <v>4751</v>
      </c>
      <c r="Q3430" t="str">
        <f t="shared" si="66"/>
        <v>E6 - OTHER</v>
      </c>
    </row>
    <row r="3431" spans="1:17" x14ac:dyDescent="0.2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1">
        <v>1072</v>
      </c>
      <c r="O3431" s="242">
        <v>83532</v>
      </c>
      <c r="P3431" s="241">
        <v>296268</v>
      </c>
      <c r="Q3431" t="str">
        <f t="shared" si="66"/>
        <v>E6 - OTHER</v>
      </c>
    </row>
    <row r="3432" spans="1:17" x14ac:dyDescent="0.2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2">
        <v>308</v>
      </c>
      <c r="P3432" s="241">
        <v>1108</v>
      </c>
      <c r="Q3432" t="str">
        <f t="shared" si="66"/>
        <v>E6 - OTHER</v>
      </c>
    </row>
    <row r="3433" spans="1:17" x14ac:dyDescent="0.2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2">
        <v>42</v>
      </c>
      <c r="P3433">
        <v>215</v>
      </c>
      <c r="Q3433" t="str">
        <f t="shared" si="66"/>
        <v>E6 - OTHER</v>
      </c>
    </row>
    <row r="3434" spans="1:17" x14ac:dyDescent="0.2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2">
        <v>767171</v>
      </c>
      <c r="P3434" s="241">
        <v>4115399</v>
      </c>
      <c r="Q3434" t="str">
        <f t="shared" si="66"/>
        <v>E5 - Large C&amp;I</v>
      </c>
    </row>
    <row r="3435" spans="1:17" x14ac:dyDescent="0.2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2">
        <v>2219098</v>
      </c>
      <c r="P3435" s="241">
        <v>12095790</v>
      </c>
      <c r="Q3435" t="str">
        <f t="shared" si="66"/>
        <v>E5 - Large C&amp;I</v>
      </c>
    </row>
    <row r="3436" spans="1:17" x14ac:dyDescent="0.2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2">
        <v>4249775</v>
      </c>
      <c r="P3436" s="241">
        <v>55649034</v>
      </c>
      <c r="Q3436" t="str">
        <f t="shared" si="66"/>
        <v>E5 - Large C&amp;I</v>
      </c>
    </row>
    <row r="3437" spans="1:17" x14ac:dyDescent="0.2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2">
        <v>5240691</v>
      </c>
      <c r="P3437" s="241">
        <v>71131305</v>
      </c>
      <c r="Q3437" t="str">
        <f t="shared" si="66"/>
        <v>E5 - Large C&amp;I</v>
      </c>
    </row>
    <row r="3438" spans="1:17" x14ac:dyDescent="0.2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2">
        <v>26492</v>
      </c>
      <c r="P3438" s="241">
        <v>226386</v>
      </c>
      <c r="Q3438" t="str">
        <f t="shared" si="66"/>
        <v>E1 - Residential</v>
      </c>
    </row>
    <row r="3439" spans="1:17" x14ac:dyDescent="0.2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2">
        <v>124053</v>
      </c>
      <c r="P3439" s="241">
        <v>1137439</v>
      </c>
      <c r="Q3439" t="str">
        <f t="shared" si="66"/>
        <v>E5 - Large C&amp;I</v>
      </c>
    </row>
    <row r="3440" spans="1:17" x14ac:dyDescent="0.2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1">
        <v>10408</v>
      </c>
      <c r="O3440" s="242">
        <v>1638118</v>
      </c>
      <c r="P3440" s="241">
        <v>13679004</v>
      </c>
      <c r="Q3440" t="str">
        <f t="shared" si="66"/>
        <v>E3 - Small C&amp;I</v>
      </c>
    </row>
    <row r="3441" spans="1:17" x14ac:dyDescent="0.2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2">
        <v>10183</v>
      </c>
      <c r="P3441" s="241">
        <v>75355</v>
      </c>
      <c r="Q3441" t="str">
        <f t="shared" si="66"/>
        <v>E3 - Small C&amp;I</v>
      </c>
    </row>
    <row r="3442" spans="1:17" x14ac:dyDescent="0.2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1">
        <v>3618</v>
      </c>
      <c r="O3442" s="242">
        <v>5625567</v>
      </c>
      <c r="P3442" s="241">
        <v>60355143</v>
      </c>
      <c r="Q3442" t="str">
        <f t="shared" si="66"/>
        <v>E4 - Medium C&amp;I</v>
      </c>
    </row>
    <row r="3443" spans="1:17" x14ac:dyDescent="0.2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2">
        <v>550</v>
      </c>
      <c r="P3443" s="241">
        <v>2252</v>
      </c>
      <c r="Q3443" t="str">
        <f t="shared" si="66"/>
        <v>E1 - Residential</v>
      </c>
    </row>
    <row r="3444" spans="1:17" x14ac:dyDescent="0.2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2">
        <v>275871</v>
      </c>
      <c r="P3444" s="241">
        <v>1296287</v>
      </c>
      <c r="Q3444" t="str">
        <f t="shared" si="66"/>
        <v>E3 - Small C&amp;I</v>
      </c>
    </row>
    <row r="3445" spans="1:17" x14ac:dyDescent="0.2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2">
        <v>43</v>
      </c>
      <c r="P3445">
        <v>225</v>
      </c>
      <c r="Q3445" t="str">
        <f t="shared" si="66"/>
        <v>E2 - Low Income Residential</v>
      </c>
    </row>
    <row r="3446" spans="1:17" x14ac:dyDescent="0.2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2">
        <v>685331</v>
      </c>
      <c r="P3446" s="241">
        <v>3132168</v>
      </c>
      <c r="Q3446" t="str">
        <f t="shared" si="66"/>
        <v>E4 - Medium C&amp;I</v>
      </c>
    </row>
    <row r="3447" spans="1:17" x14ac:dyDescent="0.2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2">
        <v>21288</v>
      </c>
      <c r="P3447" s="241">
        <v>98452</v>
      </c>
      <c r="Q3447" t="str">
        <f t="shared" si="66"/>
        <v>E4 - Medium C&amp;I</v>
      </c>
    </row>
    <row r="3448" spans="1:17" x14ac:dyDescent="0.2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2">
        <v>27486</v>
      </c>
      <c r="P3448" s="241">
        <v>388769</v>
      </c>
      <c r="Q3448" t="str">
        <f t="shared" si="66"/>
        <v>E5 - Large C&amp;I</v>
      </c>
    </row>
    <row r="3449" spans="1:17" x14ac:dyDescent="0.2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2">
        <v>2507</v>
      </c>
      <c r="P3449" s="241">
        <v>13664</v>
      </c>
      <c r="Q3449" t="str">
        <f t="shared" si="66"/>
        <v>E6 - OTHER</v>
      </c>
    </row>
    <row r="3450" spans="1:17" x14ac:dyDescent="0.2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2">
        <v>8911</v>
      </c>
      <c r="P3450" s="241">
        <v>32993</v>
      </c>
      <c r="Q3450" t="str">
        <f t="shared" si="66"/>
        <v>E6 - OTHER</v>
      </c>
    </row>
    <row r="3451" spans="1:17" x14ac:dyDescent="0.2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2">
        <v>480336</v>
      </c>
      <c r="P3451" s="241">
        <v>2506686</v>
      </c>
      <c r="Q3451" t="str">
        <f t="shared" si="66"/>
        <v>E5 - Large C&amp;I</v>
      </c>
    </row>
    <row r="3452" spans="1:17" x14ac:dyDescent="0.2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2">
        <v>235050</v>
      </c>
      <c r="P3452" s="241">
        <v>1101308</v>
      </c>
      <c r="Q3452" t="str">
        <f t="shared" si="66"/>
        <v>E5 - Large C&amp;I</v>
      </c>
    </row>
    <row r="3453" spans="1:17" x14ac:dyDescent="0.2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2">
        <v>1891963</v>
      </c>
      <c r="P3453" s="241">
        <v>24791265</v>
      </c>
      <c r="Q3453" t="str">
        <f t="shared" si="66"/>
        <v>E5 - Large C&amp;I</v>
      </c>
    </row>
    <row r="3454" spans="1:17" x14ac:dyDescent="0.2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2">
        <v>1095934</v>
      </c>
      <c r="P3454" s="241">
        <v>14177998</v>
      </c>
      <c r="Q3454" t="str">
        <f t="shared" si="66"/>
        <v>E5 - Large C&amp;I</v>
      </c>
    </row>
    <row r="3455" spans="1:17" x14ac:dyDescent="0.2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2">
        <v>8786</v>
      </c>
      <c r="P3455">
        <v>0</v>
      </c>
      <c r="Q3455" t="str">
        <f t="shared" si="66"/>
        <v>E6 - OTHER</v>
      </c>
    </row>
    <row r="3456" spans="1:17" x14ac:dyDescent="0.2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2">
        <v>9511</v>
      </c>
      <c r="P3456" s="241">
        <v>519497</v>
      </c>
      <c r="Q3456" t="str">
        <f t="shared" si="66"/>
        <v>E6 - OTHER</v>
      </c>
    </row>
    <row r="3457" spans="1:17" x14ac:dyDescent="0.2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2">
        <v>49456</v>
      </c>
      <c r="P3457" s="241">
        <v>439050</v>
      </c>
      <c r="Q3457" t="str">
        <f t="shared" si="66"/>
        <v>E3 - Small C&amp;I</v>
      </c>
    </row>
    <row r="3458" spans="1:17" x14ac:dyDescent="0.2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2">
        <v>379852</v>
      </c>
      <c r="P3458" s="241">
        <v>3894226</v>
      </c>
      <c r="Q3458" t="str">
        <f t="shared" si="66"/>
        <v>E4 - Medium C&amp;I</v>
      </c>
    </row>
    <row r="3459" spans="1:17" x14ac:dyDescent="0.2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2">
        <v>9839</v>
      </c>
      <c r="P3459" s="241">
        <v>42338</v>
      </c>
      <c r="Q3459" t="str">
        <f t="shared" si="66"/>
        <v>E3 - Small C&amp;I</v>
      </c>
    </row>
    <row r="3460" spans="1:17" x14ac:dyDescent="0.2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2">
        <v>1162</v>
      </c>
      <c r="P3460" s="241">
        <v>4218</v>
      </c>
      <c r="Q3460" t="str">
        <f t="shared" si="66"/>
        <v>E6 - OTHER</v>
      </c>
    </row>
    <row r="3461" spans="1:17" x14ac:dyDescent="0.2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2">
        <v>2805</v>
      </c>
      <c r="P3461" s="241">
        <v>4957</v>
      </c>
      <c r="Q3461" t="str">
        <f t="shared" si="66"/>
        <v>E6 - OTHER</v>
      </c>
    </row>
    <row r="3462" spans="1:17" x14ac:dyDescent="0.2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2">
        <v>4071</v>
      </c>
      <c r="P3462" s="241">
        <v>24857</v>
      </c>
      <c r="Q3462" t="str">
        <f t="shared" si="66"/>
        <v>E6 - OTHER</v>
      </c>
    </row>
    <row r="3463" spans="1:17" x14ac:dyDescent="0.2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2">
        <v>362274</v>
      </c>
      <c r="P3463" s="241">
        <v>1060149</v>
      </c>
      <c r="Q3463" t="str">
        <f t="shared" si="66"/>
        <v>E6 - OTHER</v>
      </c>
    </row>
    <row r="3464" spans="1:17" x14ac:dyDescent="0.2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2">
        <v>197498</v>
      </c>
      <c r="P3464" s="241">
        <v>1838306</v>
      </c>
      <c r="Q3464" t="str">
        <f t="shared" si="66"/>
        <v>E6 - OTHER</v>
      </c>
    </row>
    <row r="3465" spans="1:17" x14ac:dyDescent="0.2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2">
        <v>779</v>
      </c>
      <c r="P3465">
        <v>405</v>
      </c>
      <c r="Q3465" t="str">
        <f t="shared" si="66"/>
        <v>E6 - OTHER</v>
      </c>
    </row>
    <row r="3466" spans="1:17" x14ac:dyDescent="0.2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2">
        <v>16573</v>
      </c>
      <c r="P3466" s="241">
        <v>60166</v>
      </c>
      <c r="Q3466" t="str">
        <f t="shared" si="66"/>
        <v>E6 - OTHER</v>
      </c>
    </row>
    <row r="3467" spans="1:17" x14ac:dyDescent="0.2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2">
        <v>139640</v>
      </c>
      <c r="P3467" s="241">
        <v>296952</v>
      </c>
      <c r="Q3467" t="str">
        <f t="shared" si="66"/>
        <v>E6 - OTHER</v>
      </c>
    </row>
    <row r="3468" spans="1:17" x14ac:dyDescent="0.2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2">
        <v>738</v>
      </c>
      <c r="P3468" s="241">
        <v>3642</v>
      </c>
      <c r="Q3468" t="str">
        <f t="shared" si="66"/>
        <v>E6 - OTHER</v>
      </c>
    </row>
    <row r="3469" spans="1:17" x14ac:dyDescent="0.2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2">
        <v>24497</v>
      </c>
      <c r="P3469" s="241">
        <v>120091</v>
      </c>
      <c r="Q3469" t="str">
        <f t="shared" si="66"/>
        <v>E6 - OTHER</v>
      </c>
    </row>
    <row r="3470" spans="1:17" x14ac:dyDescent="0.2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2">
        <v>11792</v>
      </c>
      <c r="P3470" s="241">
        <v>82363</v>
      </c>
      <c r="Q3470" t="str">
        <f t="shared" si="66"/>
        <v>E3 - Small C&amp;I</v>
      </c>
    </row>
    <row r="3471" spans="1:17" x14ac:dyDescent="0.2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1">
        <v>14734</v>
      </c>
      <c r="O3471" s="242">
        <v>3620554</v>
      </c>
      <c r="P3471" s="241">
        <v>15875713</v>
      </c>
      <c r="Q3471" t="str">
        <f t="shared" ref="Q3471:Q3477" si="67">VLOOKUP(TRIM(J3471),S:T,2,FALSE)</f>
        <v>E1 - Residential</v>
      </c>
    </row>
    <row r="3472" spans="1:17" x14ac:dyDescent="0.2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2">
        <v>142</v>
      </c>
      <c r="P3472">
        <v>556</v>
      </c>
      <c r="Q3472" t="str">
        <f t="shared" si="67"/>
        <v>E3 - Small C&amp;I</v>
      </c>
    </row>
    <row r="3473" spans="1:17" x14ac:dyDescent="0.2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1">
        <v>1033</v>
      </c>
      <c r="O3473" s="242">
        <v>188074</v>
      </c>
      <c r="P3473" s="241">
        <v>1119799</v>
      </c>
      <c r="Q3473" t="str">
        <f t="shared" si="67"/>
        <v>E2 - Low Income Residential</v>
      </c>
    </row>
    <row r="3474" spans="1:17" x14ac:dyDescent="0.2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2">
        <v>182</v>
      </c>
      <c r="P3474">
        <v>609</v>
      </c>
      <c r="Q3474" t="str">
        <f t="shared" si="67"/>
        <v>E6 - OTHER</v>
      </c>
    </row>
    <row r="3475" spans="1:17" x14ac:dyDescent="0.2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1">
        <v>1491</v>
      </c>
      <c r="O3475" s="242">
        <v>219335</v>
      </c>
      <c r="P3475" s="241">
        <v>1845106</v>
      </c>
      <c r="Q3475" t="str">
        <f t="shared" si="67"/>
        <v>E1 - Residential</v>
      </c>
    </row>
    <row r="3476" spans="1:17" x14ac:dyDescent="0.2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2">
        <v>5277</v>
      </c>
      <c r="P3476" s="241">
        <v>93415</v>
      </c>
      <c r="Q3476" t="str">
        <f t="shared" si="67"/>
        <v>E2 - Low Income Residential</v>
      </c>
    </row>
    <row r="3477" spans="1:17" x14ac:dyDescent="0.2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2">
        <v>1174</v>
      </c>
      <c r="P3477" s="241">
        <v>10640</v>
      </c>
      <c r="Q3477">
        <f t="shared" si="67"/>
        <v>0</v>
      </c>
    </row>
    <row r="3478" spans="1:17" x14ac:dyDescent="0.2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2">
        <v>1986</v>
      </c>
      <c r="P3478" s="241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2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1">
        <v>15766</v>
      </c>
      <c r="O3479" s="242">
        <v>864376</v>
      </c>
      <c r="P3479" s="241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2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2">
        <v>34991</v>
      </c>
      <c r="P3480" s="241">
        <v>26875</v>
      </c>
      <c r="Q3480" t="str">
        <f t="shared" si="68"/>
        <v>G2 - Low Income Residential</v>
      </c>
    </row>
    <row r="3481" spans="1:17" x14ac:dyDescent="0.2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2">
        <v>1118</v>
      </c>
      <c r="P3481">
        <v>811</v>
      </c>
      <c r="Q3481" t="str">
        <f t="shared" si="68"/>
        <v>G6 - OTHER</v>
      </c>
    </row>
    <row r="3482" spans="1:17" x14ac:dyDescent="0.2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1">
        <v>18064</v>
      </c>
      <c r="O3482" s="242">
        <v>5386050</v>
      </c>
      <c r="P3482" s="241">
        <v>3905750</v>
      </c>
      <c r="Q3482" t="str">
        <f t="shared" si="68"/>
        <v>G3 - Small C&amp;I</v>
      </c>
    </row>
    <row r="3483" spans="1:17" x14ac:dyDescent="0.2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1">
        <v>3071</v>
      </c>
      <c r="O3483" s="242">
        <v>4904060</v>
      </c>
      <c r="P3483" s="241">
        <v>4526697</v>
      </c>
      <c r="Q3483" t="str">
        <f t="shared" si="68"/>
        <v>G4 - Medium C&amp;I</v>
      </c>
    </row>
    <row r="3484" spans="1:17" x14ac:dyDescent="0.2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1">
        <v>1415</v>
      </c>
      <c r="O3484" s="242">
        <v>1345467</v>
      </c>
      <c r="P3484" s="241">
        <v>2719905</v>
      </c>
      <c r="Q3484" t="str">
        <f t="shared" si="68"/>
        <v>G4 - Medium C&amp;I</v>
      </c>
    </row>
    <row r="3485" spans="1:17" x14ac:dyDescent="0.2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2">
        <v>371830</v>
      </c>
      <c r="P3485" s="241">
        <v>774455</v>
      </c>
      <c r="Q3485" t="str">
        <f t="shared" si="68"/>
        <v>G4 - Medium C&amp;I</v>
      </c>
    </row>
    <row r="3486" spans="1:17" x14ac:dyDescent="0.2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2">
        <v>149279</v>
      </c>
      <c r="P3486" s="241">
        <v>140080</v>
      </c>
      <c r="Q3486" t="str">
        <f t="shared" si="68"/>
        <v>G4 - Medium C&amp;I</v>
      </c>
    </row>
    <row r="3487" spans="1:17" x14ac:dyDescent="0.2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2">
        <v>1000781</v>
      </c>
      <c r="P3487" s="241">
        <v>957826</v>
      </c>
      <c r="Q3487" t="str">
        <f t="shared" si="68"/>
        <v>G5 - Large C&amp;I</v>
      </c>
    </row>
    <row r="3488" spans="1:17" x14ac:dyDescent="0.2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2">
        <v>1026323</v>
      </c>
      <c r="P3488" s="241">
        <v>2173915</v>
      </c>
      <c r="Q3488" t="str">
        <f t="shared" si="68"/>
        <v>G5 - Large C&amp;I</v>
      </c>
    </row>
    <row r="3489" spans="1:17" x14ac:dyDescent="0.2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2">
        <v>557467</v>
      </c>
      <c r="P3489" s="241">
        <v>1191750</v>
      </c>
      <c r="Q3489" t="str">
        <f t="shared" si="68"/>
        <v>G5 - Large C&amp;I</v>
      </c>
    </row>
    <row r="3490" spans="1:17" x14ac:dyDescent="0.2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2">
        <v>111476</v>
      </c>
      <c r="P3490" s="241">
        <v>105852</v>
      </c>
      <c r="Q3490" t="str">
        <f t="shared" si="68"/>
        <v>G5 - Large C&amp;I</v>
      </c>
    </row>
    <row r="3491" spans="1:17" x14ac:dyDescent="0.2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2">
        <v>51911</v>
      </c>
      <c r="P3491" s="241">
        <v>61285</v>
      </c>
      <c r="Q3491" t="str">
        <f t="shared" si="68"/>
        <v>G5 - Large C&amp;I</v>
      </c>
    </row>
    <row r="3492" spans="1:17" x14ac:dyDescent="0.2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2">
        <v>18486</v>
      </c>
      <c r="P3492" s="241">
        <v>78627</v>
      </c>
      <c r="Q3492" t="str">
        <f t="shared" si="68"/>
        <v>G5 - Large C&amp;I</v>
      </c>
    </row>
    <row r="3493" spans="1:17" x14ac:dyDescent="0.2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2">
        <v>322415</v>
      </c>
      <c r="P3493" s="241">
        <v>1564686</v>
      </c>
      <c r="Q3493" t="str">
        <f t="shared" si="68"/>
        <v>G5 - Large C&amp;I</v>
      </c>
    </row>
    <row r="3494" spans="1:17" x14ac:dyDescent="0.2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2">
        <v>147706</v>
      </c>
      <c r="P3494" s="241">
        <v>162227</v>
      </c>
      <c r="Q3494" t="str">
        <f t="shared" si="68"/>
        <v>G5 - Large C&amp;I</v>
      </c>
    </row>
    <row r="3495" spans="1:17" x14ac:dyDescent="0.2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2">
        <v>148788</v>
      </c>
      <c r="P3495" s="241">
        <v>379321</v>
      </c>
      <c r="Q3495" t="str">
        <f t="shared" si="68"/>
        <v>G5 - Large C&amp;I</v>
      </c>
    </row>
    <row r="3496" spans="1:17" x14ac:dyDescent="0.2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2">
        <v>12712</v>
      </c>
      <c r="P3496" s="241">
        <v>32291</v>
      </c>
      <c r="Q3496" t="str">
        <f t="shared" si="68"/>
        <v>G5 - Large C&amp;I</v>
      </c>
    </row>
    <row r="3497" spans="1:17" x14ac:dyDescent="0.2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2">
        <v>5802</v>
      </c>
      <c r="P3497">
        <v>0</v>
      </c>
      <c r="Q3497" t="str">
        <f t="shared" si="68"/>
        <v>G5 - Large C&amp;I</v>
      </c>
    </row>
    <row r="3498" spans="1:17" x14ac:dyDescent="0.2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2">
        <v>6768</v>
      </c>
      <c r="P3498" s="241">
        <v>27631</v>
      </c>
      <c r="Q3498" t="str">
        <f t="shared" si="68"/>
        <v>G5 - Large C&amp;I</v>
      </c>
    </row>
    <row r="3499" spans="1:17" x14ac:dyDescent="0.2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2">
        <v>179175</v>
      </c>
      <c r="P3499" s="241">
        <v>968439</v>
      </c>
      <c r="Q3499" t="str">
        <f t="shared" si="68"/>
        <v>G5 - Large C&amp;I</v>
      </c>
    </row>
    <row r="3500" spans="1:17" x14ac:dyDescent="0.2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2">
        <v>51340</v>
      </c>
      <c r="P3500" s="241">
        <v>42862</v>
      </c>
      <c r="Q3500" t="str">
        <f t="shared" si="68"/>
        <v>G5 - Large C&amp;I</v>
      </c>
    </row>
    <row r="3501" spans="1:17" x14ac:dyDescent="0.2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2">
        <v>35328</v>
      </c>
      <c r="P3501" s="241">
        <v>37033</v>
      </c>
      <c r="Q3501" t="str">
        <f t="shared" si="68"/>
        <v>G5 - Large C&amp;I</v>
      </c>
    </row>
    <row r="3502" spans="1:17" x14ac:dyDescent="0.2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2">
        <v>18750</v>
      </c>
      <c r="P3502">
        <v>1</v>
      </c>
      <c r="Q3502" t="str">
        <f t="shared" si="68"/>
        <v>E6 - OTHER</v>
      </c>
    </row>
    <row r="3503" spans="1:17" x14ac:dyDescent="0.2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2">
        <v>-745345</v>
      </c>
      <c r="P3503">
        <v>0</v>
      </c>
      <c r="Q3503" t="str">
        <f t="shared" si="68"/>
        <v>G6 - OTHER</v>
      </c>
    </row>
    <row r="3504" spans="1:17" x14ac:dyDescent="0.2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2">
        <v>57091</v>
      </c>
      <c r="P3504">
        <v>0</v>
      </c>
      <c r="Q3504" t="str">
        <f t="shared" si="68"/>
        <v>G6 - OTHER</v>
      </c>
    </row>
    <row r="3505" spans="1:17" x14ac:dyDescent="0.2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2">
        <v>85466</v>
      </c>
      <c r="P3505" s="241">
        <v>133384</v>
      </c>
      <c r="Q3505" t="str">
        <f t="shared" si="68"/>
        <v>G5 - Large C&amp;I</v>
      </c>
    </row>
    <row r="3506" spans="1:17" x14ac:dyDescent="0.2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2">
        <v>61632</v>
      </c>
      <c r="P3506" s="241">
        <v>402690</v>
      </c>
      <c r="Q3506" t="str">
        <f t="shared" si="68"/>
        <v>G5 - Large C&amp;I</v>
      </c>
    </row>
    <row r="3507" spans="1:17" x14ac:dyDescent="0.2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2">
        <v>625</v>
      </c>
      <c r="P3507">
        <v>0</v>
      </c>
      <c r="Q3507" t="str">
        <f t="shared" si="68"/>
        <v>G5 - Large C&amp;I</v>
      </c>
    </row>
    <row r="3508" spans="1:17" x14ac:dyDescent="0.2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2">
        <v>75962</v>
      </c>
      <c r="P3508" s="241">
        <v>520851</v>
      </c>
      <c r="Q3508" t="str">
        <f t="shared" si="68"/>
        <v>G5 - Large C&amp;I</v>
      </c>
    </row>
    <row r="3509" spans="1:17" x14ac:dyDescent="0.2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2">
        <v>225343</v>
      </c>
      <c r="P3509" s="241">
        <v>300096</v>
      </c>
      <c r="Q3509" t="str">
        <f t="shared" si="68"/>
        <v>G3 - Small C&amp;I</v>
      </c>
    </row>
    <row r="3510" spans="1:17" x14ac:dyDescent="0.2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2">
        <v>15686</v>
      </c>
      <c r="P3510" s="241">
        <v>11732</v>
      </c>
      <c r="Q3510" t="str">
        <f t="shared" si="68"/>
        <v>G3 - Small C&amp;I</v>
      </c>
    </row>
    <row r="3511" spans="1:17" x14ac:dyDescent="0.2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2">
        <v>1846</v>
      </c>
      <c r="P3511">
        <v>0</v>
      </c>
      <c r="Q3511" t="str">
        <f t="shared" si="68"/>
        <v>G6 - OTHER</v>
      </c>
    </row>
    <row r="3512" spans="1:17" x14ac:dyDescent="0.2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2">
        <v>12937</v>
      </c>
      <c r="P3512" s="241">
        <v>10288</v>
      </c>
      <c r="Q3512" t="str">
        <f t="shared" si="68"/>
        <v>G3 - Small C&amp;I</v>
      </c>
    </row>
    <row r="3513" spans="1:17" x14ac:dyDescent="0.2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2">
        <v>51222</v>
      </c>
      <c r="P3513" s="241">
        <v>48801</v>
      </c>
      <c r="Q3513" t="str">
        <f t="shared" si="68"/>
        <v>G4 - Medium C&amp;I</v>
      </c>
    </row>
    <row r="3514" spans="1:17" x14ac:dyDescent="0.2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2">
        <v>36832</v>
      </c>
      <c r="P3514" s="241">
        <v>76342</v>
      </c>
      <c r="Q3514" t="str">
        <f t="shared" si="68"/>
        <v>G4 - Medium C&amp;I</v>
      </c>
    </row>
    <row r="3515" spans="1:17" x14ac:dyDescent="0.2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2">
        <v>10040</v>
      </c>
      <c r="P3515" s="241">
        <v>19728</v>
      </c>
      <c r="Q3515" t="str">
        <f t="shared" si="68"/>
        <v>G4 - Medium C&amp;I</v>
      </c>
    </row>
    <row r="3516" spans="1:17" x14ac:dyDescent="0.2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2">
        <v>8056</v>
      </c>
      <c r="P3516" s="241">
        <v>6742</v>
      </c>
      <c r="Q3516" t="str">
        <f t="shared" si="68"/>
        <v>G4 - Medium C&amp;I</v>
      </c>
    </row>
    <row r="3517" spans="1:17" x14ac:dyDescent="0.2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2">
        <v>56979</v>
      </c>
      <c r="P3517" s="241">
        <v>53693</v>
      </c>
      <c r="Q3517" t="str">
        <f t="shared" si="68"/>
        <v>G5 - Large C&amp;I</v>
      </c>
    </row>
    <row r="3518" spans="1:17" x14ac:dyDescent="0.2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2">
        <v>114903</v>
      </c>
      <c r="P3518" s="241">
        <v>243610</v>
      </c>
      <c r="Q3518" t="str">
        <f t="shared" si="68"/>
        <v>G5 - Large C&amp;I</v>
      </c>
    </row>
    <row r="3519" spans="1:17" x14ac:dyDescent="0.2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2">
        <v>66621</v>
      </c>
      <c r="P3519" s="241">
        <v>140976</v>
      </c>
      <c r="Q3519" t="str">
        <f t="shared" si="68"/>
        <v>G5 - Large C&amp;I</v>
      </c>
    </row>
    <row r="3520" spans="1:17" x14ac:dyDescent="0.2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2">
        <v>15733</v>
      </c>
      <c r="P3520" s="241">
        <v>15389</v>
      </c>
      <c r="Q3520" t="str">
        <f t="shared" si="68"/>
        <v>G5 - Large C&amp;I</v>
      </c>
    </row>
    <row r="3521" spans="1:17" x14ac:dyDescent="0.2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2">
        <v>5144</v>
      </c>
      <c r="P3521" s="241">
        <v>22787</v>
      </c>
      <c r="Q3521" t="str">
        <f t="shared" si="68"/>
        <v>G5 - Large C&amp;I</v>
      </c>
    </row>
    <row r="3522" spans="1:17" x14ac:dyDescent="0.2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2">
        <v>28944</v>
      </c>
      <c r="P3522" s="241">
        <v>129939</v>
      </c>
      <c r="Q3522" t="str">
        <f t="shared" si="68"/>
        <v>G5 - Large C&amp;I</v>
      </c>
    </row>
    <row r="3523" spans="1:17" x14ac:dyDescent="0.2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2">
        <v>118166</v>
      </c>
      <c r="P3523" s="241">
        <v>128211</v>
      </c>
      <c r="Q3523" t="str">
        <f t="shared" si="68"/>
        <v>G5 - Large C&amp;I</v>
      </c>
    </row>
    <row r="3524" spans="1:17" x14ac:dyDescent="0.2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2">
        <v>156620</v>
      </c>
      <c r="P3524" s="241">
        <v>376866</v>
      </c>
      <c r="Q3524" t="str">
        <f t="shared" si="68"/>
        <v>G5 - Large C&amp;I</v>
      </c>
    </row>
    <row r="3525" spans="1:17" x14ac:dyDescent="0.2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2">
        <v>129968</v>
      </c>
      <c r="P3525" s="241">
        <v>326569</v>
      </c>
      <c r="Q3525" t="str">
        <f t="shared" si="68"/>
        <v>G5 - Large C&amp;I</v>
      </c>
    </row>
    <row r="3526" spans="1:17" x14ac:dyDescent="0.2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2">
        <v>2745</v>
      </c>
      <c r="P3526" s="241">
        <v>2739</v>
      </c>
      <c r="Q3526" t="str">
        <f t="shared" si="68"/>
        <v>G5 - Large C&amp;I</v>
      </c>
    </row>
    <row r="3527" spans="1:17" x14ac:dyDescent="0.2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2">
        <v>48769</v>
      </c>
      <c r="P3527" s="241">
        <v>62772</v>
      </c>
      <c r="Q3527" t="str">
        <f t="shared" si="68"/>
        <v>G5 - Large C&amp;I</v>
      </c>
    </row>
    <row r="3528" spans="1:17" x14ac:dyDescent="0.2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2">
        <v>36782</v>
      </c>
      <c r="P3528" s="241">
        <v>24843</v>
      </c>
      <c r="Q3528" t="str">
        <f t="shared" si="68"/>
        <v>G5 - Large C&amp;I</v>
      </c>
    </row>
    <row r="3529" spans="1:17" x14ac:dyDescent="0.2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2">
        <v>817599</v>
      </c>
      <c r="P3529" s="241">
        <v>3990508</v>
      </c>
      <c r="Q3529" t="str">
        <f t="shared" si="68"/>
        <v>G5 - Large C&amp;I</v>
      </c>
    </row>
    <row r="3530" spans="1:17" x14ac:dyDescent="0.2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2">
        <v>600</v>
      </c>
      <c r="P3530">
        <v>802</v>
      </c>
      <c r="Q3530" t="str">
        <f t="shared" si="68"/>
        <v>G3 - Small C&amp;I</v>
      </c>
    </row>
    <row r="3531" spans="1:17" x14ac:dyDescent="0.2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1">
        <v>206103</v>
      </c>
      <c r="O3531" s="242">
        <v>41003755</v>
      </c>
      <c r="P3531" s="241">
        <v>27954495</v>
      </c>
      <c r="Q3531" t="str">
        <f t="shared" si="68"/>
        <v>G1 - Residential</v>
      </c>
    </row>
    <row r="3532" spans="1:17" x14ac:dyDescent="0.2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2">
        <v>1872</v>
      </c>
      <c r="P3532" s="241">
        <v>1207</v>
      </c>
      <c r="Q3532" t="str">
        <f t="shared" si="68"/>
        <v>G1 - Residential</v>
      </c>
    </row>
    <row r="3533" spans="1:17" x14ac:dyDescent="0.2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1">
        <v>18635</v>
      </c>
      <c r="O3533" s="242">
        <v>2654619</v>
      </c>
      <c r="P3533" s="241">
        <v>2463190</v>
      </c>
      <c r="Q3533" t="str">
        <f t="shared" si="68"/>
        <v>G2 - Low Income Residential</v>
      </c>
    </row>
    <row r="3534" spans="1:17" x14ac:dyDescent="0.2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2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2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2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2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2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2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2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2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2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2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2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2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2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2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2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2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2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2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2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2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2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2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2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2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2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2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2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2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2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2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2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2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2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2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2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2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2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2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2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2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2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2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2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2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2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2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2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2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2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2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2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2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2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2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2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2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2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2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2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2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2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2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2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2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2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2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2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2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2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2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2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2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2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2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2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2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2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2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2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2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2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2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2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2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2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2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2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2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2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2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2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2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2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2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2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2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2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2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2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2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2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2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2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2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2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2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2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2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2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2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2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2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2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2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2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2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2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2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2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2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2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2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2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2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2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2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2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2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2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2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2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2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2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2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2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2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2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2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2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2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2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2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2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2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2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2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2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2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2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2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2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2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2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2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2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2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2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2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2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2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2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2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2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2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2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2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2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2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2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2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2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2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2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2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2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2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2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2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2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2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2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2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2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2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2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2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2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2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2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2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2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2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2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2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2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2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2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2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2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2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2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2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2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2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2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2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2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2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2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2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2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2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2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2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2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2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2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2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2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2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2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2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2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2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2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2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2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2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2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2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2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2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2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2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2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2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2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2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2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2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2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2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2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2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2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2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2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2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2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2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2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2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2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2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2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2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2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2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2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2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2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2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2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2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2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2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2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2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2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2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2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2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2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2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2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2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2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2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2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2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2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2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2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2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2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2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2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2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2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2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2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2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2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2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2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2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2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2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2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2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2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2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2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2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2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2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2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2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2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2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2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2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2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2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2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2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2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2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2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2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2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2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2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2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2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2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2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2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2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2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2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2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2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2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2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2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2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2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2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2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2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2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2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2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2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2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2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2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2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2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2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2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2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2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2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2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2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2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2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2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2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2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2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2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2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2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2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2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2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2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2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2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2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2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2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2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2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2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2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2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2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2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2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2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2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2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2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2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2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2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2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2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2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2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2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2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2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2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2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2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2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2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2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2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2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2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2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2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2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2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2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2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2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2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2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2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2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2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2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2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2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2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2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2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2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2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2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2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2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2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2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2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2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2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2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2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2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2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2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2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2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2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2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2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2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2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2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2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2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2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2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2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2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2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2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2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2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2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2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2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2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2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2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2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2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2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2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2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2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2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2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2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2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2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2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2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2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2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2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2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2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2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2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2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2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2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2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2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2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2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2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2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2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2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2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2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2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2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2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2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2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2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2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2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2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2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2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2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2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2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2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2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2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2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2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2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2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2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2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2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2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2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2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2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2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2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2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2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2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2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2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2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2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2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2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2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2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2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2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2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2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2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2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2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2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2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2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2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2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2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2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2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2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2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2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2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2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2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2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2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2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2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2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2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2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2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2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2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2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2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2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2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2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2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2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2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2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2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2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2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2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2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2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2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2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2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2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2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2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2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2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2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2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2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2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2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2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2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2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2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2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2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2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2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2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2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2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2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2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2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2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2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2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2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2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2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2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2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2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2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2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2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2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2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2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2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2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2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2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2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2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2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2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2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2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2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2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2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2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2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2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2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2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2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2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2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2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2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2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2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2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2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2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2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2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2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2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2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2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2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2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2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2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2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2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2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2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2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2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2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2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2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2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2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2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2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2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2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2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2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2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2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2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2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2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2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2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2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2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2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2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2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2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2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2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2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2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2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2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2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2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2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2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2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2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2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2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2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2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2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2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2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2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2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2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2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2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2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2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2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2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2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2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2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2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2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2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2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2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2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2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2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2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2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2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2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2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2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2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2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2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2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2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2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2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2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2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2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2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2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2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2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2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2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2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2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2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2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2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2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2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2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2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2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2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2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2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2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2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2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2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2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2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2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2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2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2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2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2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2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2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2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2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2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2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2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2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2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2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2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2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2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2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2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2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2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2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2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2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2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2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2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2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2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2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2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2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2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2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2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2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2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2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2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2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2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2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2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2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2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2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2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2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2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2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2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2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2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2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2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2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2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2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2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2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2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2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2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2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2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2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2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2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2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2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2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2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2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2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2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2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2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2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2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2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2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2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2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2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2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2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2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2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2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2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2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2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2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2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2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2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2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2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2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2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2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2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2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2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2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2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2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2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2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2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2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2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2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2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2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2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2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2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2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2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2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2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2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2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2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2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2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2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2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2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2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2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2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2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2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2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2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2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2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2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2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2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2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2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2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2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2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2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2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2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2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2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2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2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2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2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2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2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2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2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2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2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2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2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2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2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2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2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2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2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2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2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2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2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2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2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2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2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2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2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2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2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2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2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2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2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2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2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2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2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2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2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2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2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2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2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2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2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2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2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2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2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2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2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2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2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2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2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2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2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2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2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2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2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2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2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2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2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2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2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2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2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2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2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2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2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2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2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2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2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2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2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2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2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2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2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2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2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2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2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2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2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2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2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2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2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2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2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2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2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2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2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2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2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2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2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2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2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2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2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2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2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2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2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2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2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2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2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2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2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2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2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2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2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2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2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2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2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2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2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2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2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2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2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2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2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2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2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2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2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2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2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2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2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2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2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2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2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2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2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2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2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2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2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2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2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2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2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2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2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2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2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2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2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2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2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2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2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2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2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2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2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2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2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2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2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2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2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2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2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2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2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2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2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2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2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2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2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2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2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2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2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2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2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2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2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2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2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2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2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2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2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2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2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2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2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2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2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2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2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2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2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2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2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2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2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2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2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2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2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2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2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2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2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2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2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2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2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2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2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2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2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2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2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2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2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2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2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2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2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2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2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2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2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2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2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2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2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2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2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2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2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2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2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2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2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2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2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2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2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2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2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2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2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2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2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2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2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2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2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2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2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2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2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2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2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2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2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2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2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2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2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2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2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2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2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2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2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2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2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2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2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2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2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2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2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2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2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2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2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2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2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2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2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2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2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2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2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2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2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2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2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2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2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2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2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2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2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2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2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2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2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2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2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2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2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2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2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2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2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2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2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2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2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2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2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2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2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2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2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2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2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2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2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2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2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2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2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2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2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2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2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2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2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2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2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2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2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2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2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2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2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2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2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2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2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2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2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2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2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2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2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2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2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2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2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2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2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2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2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2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2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2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2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2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2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2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2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2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2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2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2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2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2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2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2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2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2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2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2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2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2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2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2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2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2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2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2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2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2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2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2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2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2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2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2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2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2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2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2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2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2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2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2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2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2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2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2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2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2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2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2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2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2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2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2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2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2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2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2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2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2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2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2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2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2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2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2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2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2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2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2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2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2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2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2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2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2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2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2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2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2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2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2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2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2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2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2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2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2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2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2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2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2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2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2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2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2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2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2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2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2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2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2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2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2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2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2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2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2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2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2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2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2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2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2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2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2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2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2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2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2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2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2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2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2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2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2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2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2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2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2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2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2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2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2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2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2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2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2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2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2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2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2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2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2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2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2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2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2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2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2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2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2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2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2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2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2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2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2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2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2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2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2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2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2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2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2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2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2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2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2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2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2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2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2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2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2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2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2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2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2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2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2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2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2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2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2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2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2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2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2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2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2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2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2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2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2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2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2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2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2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2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2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2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2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2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2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2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2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2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2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2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2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2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2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2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 s="145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2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 s="145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2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 s="145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2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 s="145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2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 s="145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2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 s="145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2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 s="145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2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2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 s="145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2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 s="14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2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 s="145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2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2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 s="145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2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 s="145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2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 s="145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2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2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 s="145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2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 s="145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2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2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 s="14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2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 s="145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2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 s="145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2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2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 s="145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2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2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2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2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2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2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2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2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2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2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 s="145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2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 s="145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2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 s="145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2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 s="145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2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 s="145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2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 s="145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2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2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 s="145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2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 s="145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2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 s="145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2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2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 s="145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2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 s="145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2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2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 s="145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2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 s="145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2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2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 s="145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2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 s="145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2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 s="145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2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2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 s="145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2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 s="145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2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 s="145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2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 s="145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2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 s="145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2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 s="14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2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2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2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2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2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2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2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2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2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2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2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2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2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2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2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2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2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2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2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2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2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2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2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2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2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2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2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2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2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2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2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2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2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2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2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2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2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2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2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2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2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2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2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2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2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2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2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2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2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2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2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2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2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2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2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2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2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2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2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2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2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2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2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2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2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2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2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2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2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2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2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2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2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2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 s="145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2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 s="145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2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 s="145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2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 s="145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2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 s="145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2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 s="145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2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 s="14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2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2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 s="145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2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 s="145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2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 s="145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2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2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 s="145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2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 s="145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2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 s="145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2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2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 s="14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2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 s="145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2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2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 s="145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2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 s="145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2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 s="145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2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2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 s="145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2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2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2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2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2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2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2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2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2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2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 s="145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2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 s="145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2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 s="145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2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 s="14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2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 s="145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2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 s="145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2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2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 s="145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2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 s="145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2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 s="145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2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2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 s="145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2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 s="145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2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2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 s="145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2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 s="145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2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2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 s="145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2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 s="145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2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 s="145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2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2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 s="145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2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 s="145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2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 s="1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2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 s="145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2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 s="145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2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 s="145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2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 s="145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2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2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2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2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2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2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2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2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2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2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2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2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2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2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2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2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2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2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2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2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2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2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2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2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2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2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2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2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2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2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2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2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2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2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2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2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2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2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2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2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2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2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2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2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2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2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2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2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2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2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2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2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2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2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2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2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2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2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2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2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2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2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2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2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2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2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2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2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2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2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2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2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2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2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 s="145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2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 s="145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2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 s="14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2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 s="145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2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 s="145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2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 s="145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2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 s="145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2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2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 s="145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2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 s="145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2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 s="145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2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2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 s="14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2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 s="145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2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 s="145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2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2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 s="145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2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 s="145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2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2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 s="145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2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 s="145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2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2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2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2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2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2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2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2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2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2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2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 s="145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2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 s="14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2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 s="145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2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 s="145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2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 s="145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2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 s="145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2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2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 s="145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2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 s="145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2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2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 s="145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2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2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 s="145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2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 s="145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2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2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 s="145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2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 s="145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2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2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 s="145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2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 s="145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2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 s="145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2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 s="14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2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 s="145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2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 s="145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2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2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2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2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2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2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2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2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2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2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2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2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2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2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2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2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2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2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2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2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2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2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62" si="98">IF(ISERROR(VLOOKUP(J5399,S:T,2,FALSE)) =FALSE,VLOOKUP(J5399,S:T,2,FALSE),VLOOKUP(TRIM(J5399),S:T,2,FALSE))</f>
        <v>E6 - OTHER</v>
      </c>
    </row>
    <row r="5400" spans="1:17" x14ac:dyDescent="0.2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2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2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2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2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2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2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2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2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2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2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2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2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2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2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2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2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2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2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2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2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2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2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2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2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2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2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2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2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2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2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2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2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2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2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2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2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2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2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2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2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2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2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2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2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2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2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2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2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2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2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  <row r="5451" spans="1:17" x14ac:dyDescent="0.25">
      <c r="A5451">
        <v>49</v>
      </c>
      <c r="B5451" t="s">
        <v>418</v>
      </c>
      <c r="C5451">
        <v>2022</v>
      </c>
      <c r="D5451">
        <v>7</v>
      </c>
      <c r="E5451" t="s">
        <v>812</v>
      </c>
      <c r="F5451" t="s">
        <v>703</v>
      </c>
      <c r="G5451" t="s">
        <v>580</v>
      </c>
      <c r="H5451" t="s">
        <v>749</v>
      </c>
      <c r="I5451" t="s">
        <v>653</v>
      </c>
      <c r="J5451" s="145">
        <v>1247</v>
      </c>
      <c r="K5451" t="s">
        <v>622</v>
      </c>
      <c r="L5451" t="s">
        <v>747</v>
      </c>
      <c r="M5451" t="s">
        <v>650</v>
      </c>
      <c r="N5451">
        <v>13</v>
      </c>
      <c r="O5451">
        <v>455.62</v>
      </c>
      <c r="P5451">
        <v>176.79</v>
      </c>
      <c r="Q5451" t="str">
        <f t="shared" si="98"/>
        <v>G1 - Residential</v>
      </c>
    </row>
    <row r="5452" spans="1:17" x14ac:dyDescent="0.25">
      <c r="A5452">
        <v>49</v>
      </c>
      <c r="B5452" t="s">
        <v>418</v>
      </c>
      <c r="C5452">
        <v>2022</v>
      </c>
      <c r="D5452">
        <v>7</v>
      </c>
      <c r="E5452" t="s">
        <v>812</v>
      </c>
      <c r="F5452" t="s">
        <v>703</v>
      </c>
      <c r="G5452" t="s">
        <v>580</v>
      </c>
      <c r="H5452" t="s">
        <v>750</v>
      </c>
      <c r="I5452" t="s">
        <v>654</v>
      </c>
      <c r="J5452" s="145">
        <v>1012</v>
      </c>
      <c r="K5452" t="s">
        <v>622</v>
      </c>
      <c r="L5452" t="s">
        <v>705</v>
      </c>
      <c r="M5452" t="s">
        <v>584</v>
      </c>
      <c r="N5452">
        <v>14085</v>
      </c>
      <c r="O5452">
        <v>385466.61</v>
      </c>
      <c r="P5452">
        <v>123810.63</v>
      </c>
      <c r="Q5452" t="str">
        <f t="shared" si="98"/>
        <v>G1 - Residential</v>
      </c>
    </row>
    <row r="5453" spans="1:17" x14ac:dyDescent="0.25">
      <c r="A5453">
        <v>49</v>
      </c>
      <c r="B5453" t="s">
        <v>418</v>
      </c>
      <c r="C5453">
        <v>2022</v>
      </c>
      <c r="D5453">
        <v>7</v>
      </c>
      <c r="E5453" t="s">
        <v>812</v>
      </c>
      <c r="F5453" t="s">
        <v>703</v>
      </c>
      <c r="G5453" t="s">
        <v>580</v>
      </c>
      <c r="H5453" t="s">
        <v>751</v>
      </c>
      <c r="I5453" t="s">
        <v>655</v>
      </c>
      <c r="J5453" s="145">
        <v>1101</v>
      </c>
      <c r="K5453" t="s">
        <v>622</v>
      </c>
      <c r="L5453" t="s">
        <v>705</v>
      </c>
      <c r="M5453" t="s">
        <v>584</v>
      </c>
      <c r="N5453">
        <v>961</v>
      </c>
      <c r="O5453">
        <v>21420.2</v>
      </c>
      <c r="P5453">
        <v>10286.06</v>
      </c>
      <c r="Q5453" t="str">
        <f t="shared" si="98"/>
        <v>G2 - Low Income Residential</v>
      </c>
    </row>
    <row r="5454" spans="1:17" x14ac:dyDescent="0.25">
      <c r="A5454">
        <v>49</v>
      </c>
      <c r="B5454" t="s">
        <v>418</v>
      </c>
      <c r="C5454">
        <v>2022</v>
      </c>
      <c r="D5454">
        <v>7</v>
      </c>
      <c r="E5454" t="s">
        <v>812</v>
      </c>
      <c r="F5454" t="s">
        <v>717</v>
      </c>
      <c r="G5454" t="s">
        <v>606</v>
      </c>
      <c r="H5454" t="s">
        <v>749</v>
      </c>
      <c r="I5454" t="s">
        <v>653</v>
      </c>
      <c r="J5454" s="145">
        <v>1247</v>
      </c>
      <c r="K5454" t="s">
        <v>622</v>
      </c>
      <c r="L5454" t="s">
        <v>747</v>
      </c>
      <c r="M5454" t="s">
        <v>650</v>
      </c>
      <c r="N5454">
        <v>1</v>
      </c>
      <c r="O5454">
        <v>1475.11</v>
      </c>
      <c r="P5454">
        <v>958.09</v>
      </c>
      <c r="Q5454" t="str">
        <f t="shared" si="98"/>
        <v>G1 - Residential</v>
      </c>
    </row>
    <row r="5455" spans="1:17" x14ac:dyDescent="0.25">
      <c r="A5455">
        <v>49</v>
      </c>
      <c r="B5455" t="s">
        <v>418</v>
      </c>
      <c r="C5455">
        <v>2022</v>
      </c>
      <c r="D5455">
        <v>7</v>
      </c>
      <c r="E5455" t="s">
        <v>812</v>
      </c>
      <c r="F5455" t="s">
        <v>717</v>
      </c>
      <c r="G5455" t="s">
        <v>606</v>
      </c>
      <c r="H5455" t="s">
        <v>752</v>
      </c>
      <c r="I5455" t="s">
        <v>657</v>
      </c>
      <c r="J5455" s="145">
        <v>2107</v>
      </c>
      <c r="K5455" t="s">
        <v>622</v>
      </c>
      <c r="L5455" t="s">
        <v>718</v>
      </c>
      <c r="M5455" t="s">
        <v>607</v>
      </c>
      <c r="N5455">
        <v>18289</v>
      </c>
      <c r="O5455">
        <v>1089333.24</v>
      </c>
      <c r="P5455">
        <v>429845.76000000001</v>
      </c>
      <c r="Q5455" t="str">
        <f t="shared" si="98"/>
        <v>G3 - Small C&amp;I</v>
      </c>
    </row>
    <row r="5456" spans="1:17" x14ac:dyDescent="0.25">
      <c r="A5456">
        <v>49</v>
      </c>
      <c r="B5456" t="s">
        <v>418</v>
      </c>
      <c r="C5456">
        <v>2022</v>
      </c>
      <c r="D5456">
        <v>7</v>
      </c>
      <c r="E5456" t="s">
        <v>812</v>
      </c>
      <c r="F5456" t="s">
        <v>717</v>
      </c>
      <c r="G5456" t="s">
        <v>606</v>
      </c>
      <c r="H5456" t="s">
        <v>753</v>
      </c>
      <c r="I5456" t="s">
        <v>658</v>
      </c>
      <c r="J5456" s="145">
        <v>2237</v>
      </c>
      <c r="K5456" t="s">
        <v>622</v>
      </c>
      <c r="L5456" t="s">
        <v>718</v>
      </c>
      <c r="M5456" t="s">
        <v>607</v>
      </c>
      <c r="N5456">
        <v>3286</v>
      </c>
      <c r="O5456">
        <v>1652268.72</v>
      </c>
      <c r="P5456">
        <v>909489.98</v>
      </c>
      <c r="Q5456" t="str">
        <f t="shared" si="98"/>
        <v>G4 - Medium C&amp;I</v>
      </c>
    </row>
    <row r="5457" spans="1:17" x14ac:dyDescent="0.25">
      <c r="A5457">
        <v>49</v>
      </c>
      <c r="B5457" t="s">
        <v>418</v>
      </c>
      <c r="C5457">
        <v>2022</v>
      </c>
      <c r="D5457">
        <v>7</v>
      </c>
      <c r="E5457" t="s">
        <v>812</v>
      </c>
      <c r="F5457" t="s">
        <v>717</v>
      </c>
      <c r="G5457" t="s">
        <v>606</v>
      </c>
      <c r="H5457" t="s">
        <v>754</v>
      </c>
      <c r="I5457" t="s">
        <v>659</v>
      </c>
      <c r="J5457" s="145">
        <v>2221</v>
      </c>
      <c r="K5457" t="s">
        <v>622</v>
      </c>
      <c r="L5457" t="s">
        <v>755</v>
      </c>
      <c r="M5457" t="s">
        <v>660</v>
      </c>
      <c r="N5457">
        <v>1366</v>
      </c>
      <c r="O5457">
        <v>524233.73</v>
      </c>
      <c r="P5457">
        <v>461780.88</v>
      </c>
      <c r="Q5457" t="str">
        <f t="shared" si="98"/>
        <v>G4 - Medium C&amp;I</v>
      </c>
    </row>
    <row r="5458" spans="1:17" x14ac:dyDescent="0.25">
      <c r="A5458">
        <v>49</v>
      </c>
      <c r="B5458" t="s">
        <v>418</v>
      </c>
      <c r="C5458">
        <v>2022</v>
      </c>
      <c r="D5458">
        <v>7</v>
      </c>
      <c r="E5458" t="s">
        <v>812</v>
      </c>
      <c r="F5458" t="s">
        <v>717</v>
      </c>
      <c r="G5458" t="s">
        <v>606</v>
      </c>
      <c r="H5458" t="s">
        <v>756</v>
      </c>
      <c r="I5458" t="s">
        <v>661</v>
      </c>
      <c r="J5458" t="s">
        <v>495</v>
      </c>
      <c r="K5458" t="s">
        <v>622</v>
      </c>
      <c r="L5458" t="s">
        <v>755</v>
      </c>
      <c r="M5458" t="s">
        <v>660</v>
      </c>
      <c r="N5458">
        <v>300</v>
      </c>
      <c r="O5458">
        <v>163798.94</v>
      </c>
      <c r="P5458">
        <v>184890.36</v>
      </c>
      <c r="Q5458" t="str">
        <f t="shared" si="98"/>
        <v>G4 - Medium C&amp;I</v>
      </c>
    </row>
    <row r="5459" spans="1:17" x14ac:dyDescent="0.25">
      <c r="A5459">
        <v>49</v>
      </c>
      <c r="B5459" t="s">
        <v>418</v>
      </c>
      <c r="C5459">
        <v>2022</v>
      </c>
      <c r="D5459">
        <v>7</v>
      </c>
      <c r="E5459" t="s">
        <v>812</v>
      </c>
      <c r="F5459" t="s">
        <v>717</v>
      </c>
      <c r="G5459" t="s">
        <v>606</v>
      </c>
      <c r="H5459" t="s">
        <v>757</v>
      </c>
      <c r="I5459" t="s">
        <v>662</v>
      </c>
      <c r="J5459" s="145">
        <v>2231</v>
      </c>
      <c r="K5459" t="s">
        <v>622</v>
      </c>
      <c r="L5459" t="s">
        <v>718</v>
      </c>
      <c r="M5459" t="s">
        <v>607</v>
      </c>
      <c r="N5459">
        <v>9</v>
      </c>
      <c r="O5459">
        <v>4566.04</v>
      </c>
      <c r="P5459">
        <v>2007.76</v>
      </c>
      <c r="Q5459" t="str">
        <f t="shared" si="98"/>
        <v>G4 - Medium C&amp;I</v>
      </c>
    </row>
    <row r="5460" spans="1:17" x14ac:dyDescent="0.25">
      <c r="A5460">
        <v>49</v>
      </c>
      <c r="B5460" t="s">
        <v>418</v>
      </c>
      <c r="C5460">
        <v>2022</v>
      </c>
      <c r="D5460">
        <v>7</v>
      </c>
      <c r="E5460" t="s">
        <v>812</v>
      </c>
      <c r="F5460" t="s">
        <v>717</v>
      </c>
      <c r="G5460" t="s">
        <v>606</v>
      </c>
      <c r="H5460" t="s">
        <v>758</v>
      </c>
      <c r="I5460" t="s">
        <v>663</v>
      </c>
      <c r="J5460" s="145">
        <v>3367</v>
      </c>
      <c r="K5460" t="s">
        <v>622</v>
      </c>
      <c r="L5460" t="s">
        <v>718</v>
      </c>
      <c r="M5460" t="s">
        <v>607</v>
      </c>
      <c r="N5460">
        <v>100</v>
      </c>
      <c r="O5460">
        <v>261043.27</v>
      </c>
      <c r="P5460">
        <v>155790.64000000001</v>
      </c>
      <c r="Q5460" t="str">
        <f t="shared" si="98"/>
        <v>G5 - Large C&amp;I</v>
      </c>
    </row>
    <row r="5461" spans="1:17" x14ac:dyDescent="0.25">
      <c r="A5461">
        <v>49</v>
      </c>
      <c r="B5461" t="s">
        <v>418</v>
      </c>
      <c r="C5461">
        <v>2022</v>
      </c>
      <c r="D5461">
        <v>7</v>
      </c>
      <c r="E5461" t="s">
        <v>812</v>
      </c>
      <c r="F5461" t="s">
        <v>717</v>
      </c>
      <c r="G5461" t="s">
        <v>606</v>
      </c>
      <c r="H5461" t="s">
        <v>759</v>
      </c>
      <c r="I5461" t="s">
        <v>664</v>
      </c>
      <c r="J5461" s="145">
        <v>3321</v>
      </c>
      <c r="K5461" t="s">
        <v>622</v>
      </c>
      <c r="L5461" t="s">
        <v>755</v>
      </c>
      <c r="M5461" t="s">
        <v>660</v>
      </c>
      <c r="N5461">
        <v>217</v>
      </c>
      <c r="O5461">
        <v>258161.24</v>
      </c>
      <c r="P5461">
        <v>149558.73000000001</v>
      </c>
      <c r="Q5461" t="str">
        <f t="shared" si="98"/>
        <v>G5 - Large C&amp;I</v>
      </c>
    </row>
    <row r="5462" spans="1:17" x14ac:dyDescent="0.25">
      <c r="A5462">
        <v>49</v>
      </c>
      <c r="B5462" t="s">
        <v>418</v>
      </c>
      <c r="C5462">
        <v>2022</v>
      </c>
      <c r="D5462">
        <v>7</v>
      </c>
      <c r="E5462" t="s">
        <v>812</v>
      </c>
      <c r="F5462" t="s">
        <v>717</v>
      </c>
      <c r="G5462" t="s">
        <v>606</v>
      </c>
      <c r="H5462" t="s">
        <v>760</v>
      </c>
      <c r="I5462" t="s">
        <v>665</v>
      </c>
      <c r="J5462" t="s">
        <v>488</v>
      </c>
      <c r="K5462" t="s">
        <v>622</v>
      </c>
      <c r="L5462" t="s">
        <v>755</v>
      </c>
      <c r="M5462" t="s">
        <v>660</v>
      </c>
      <c r="N5462">
        <v>117</v>
      </c>
      <c r="O5462">
        <v>185190.42</v>
      </c>
      <c r="P5462">
        <v>186932.24</v>
      </c>
      <c r="Q5462" t="str">
        <f t="shared" si="98"/>
        <v>G5 - Large C&amp;I</v>
      </c>
    </row>
    <row r="5463" spans="1:17" x14ac:dyDescent="0.25">
      <c r="A5463">
        <v>49</v>
      </c>
      <c r="B5463" t="s">
        <v>418</v>
      </c>
      <c r="C5463">
        <v>2022</v>
      </c>
      <c r="D5463">
        <v>7</v>
      </c>
      <c r="E5463" t="s">
        <v>812</v>
      </c>
      <c r="F5463" t="s">
        <v>717</v>
      </c>
      <c r="G5463" t="s">
        <v>606</v>
      </c>
      <c r="H5463" t="s">
        <v>762</v>
      </c>
      <c r="I5463" t="s">
        <v>667</v>
      </c>
      <c r="J5463" s="145">
        <v>3496</v>
      </c>
      <c r="K5463" t="s">
        <v>622</v>
      </c>
      <c r="L5463" t="s">
        <v>718</v>
      </c>
      <c r="M5463" t="s">
        <v>607</v>
      </c>
      <c r="N5463">
        <v>2</v>
      </c>
      <c r="O5463">
        <v>4583.29</v>
      </c>
      <c r="P5463">
        <v>2265.71</v>
      </c>
      <c r="Q5463" t="str">
        <f t="shared" ref="Q5463:Q5526" si="99">IF(ISERROR(VLOOKUP(J5463,S:T,2,FALSE)) =FALSE,VLOOKUP(J5463,S:T,2,FALSE),VLOOKUP(TRIM(J5463),S:T,2,FALSE))</f>
        <v>G5 - Large C&amp;I</v>
      </c>
    </row>
    <row r="5464" spans="1:17" x14ac:dyDescent="0.25">
      <c r="A5464">
        <v>49</v>
      </c>
      <c r="B5464" t="s">
        <v>418</v>
      </c>
      <c r="C5464">
        <v>2022</v>
      </c>
      <c r="D5464">
        <v>7</v>
      </c>
      <c r="E5464" t="s">
        <v>812</v>
      </c>
      <c r="F5464" t="s">
        <v>717</v>
      </c>
      <c r="G5464" t="s">
        <v>606</v>
      </c>
      <c r="H5464" t="s">
        <v>763</v>
      </c>
      <c r="I5464" t="s">
        <v>668</v>
      </c>
      <c r="J5464" s="145">
        <v>3421</v>
      </c>
      <c r="K5464" t="s">
        <v>622</v>
      </c>
      <c r="L5464" t="s">
        <v>755</v>
      </c>
      <c r="M5464" t="s">
        <v>660</v>
      </c>
      <c r="N5464">
        <v>3</v>
      </c>
      <c r="O5464">
        <v>8240.11</v>
      </c>
      <c r="P5464">
        <v>5393.14</v>
      </c>
      <c r="Q5464" t="str">
        <f t="shared" si="99"/>
        <v>G5 - Large C&amp;I</v>
      </c>
    </row>
    <row r="5465" spans="1:17" x14ac:dyDescent="0.25">
      <c r="A5465">
        <v>49</v>
      </c>
      <c r="B5465" t="s">
        <v>418</v>
      </c>
      <c r="C5465">
        <v>2022</v>
      </c>
      <c r="D5465">
        <v>7</v>
      </c>
      <c r="E5465" t="s">
        <v>812</v>
      </c>
      <c r="F5465" t="s">
        <v>717</v>
      </c>
      <c r="G5465" t="s">
        <v>606</v>
      </c>
      <c r="H5465" t="s">
        <v>764</v>
      </c>
      <c r="I5465" t="s">
        <v>669</v>
      </c>
      <c r="J5465" t="s">
        <v>500</v>
      </c>
      <c r="K5465" t="s">
        <v>622</v>
      </c>
      <c r="L5465" t="s">
        <v>755</v>
      </c>
      <c r="M5465" t="s">
        <v>660</v>
      </c>
      <c r="N5465">
        <v>24</v>
      </c>
      <c r="O5465">
        <v>139789.70000000001</v>
      </c>
      <c r="P5465">
        <v>194967.36</v>
      </c>
      <c r="Q5465" t="str">
        <f t="shared" si="99"/>
        <v>G5 - Large C&amp;I</v>
      </c>
    </row>
    <row r="5466" spans="1:17" x14ac:dyDescent="0.25">
      <c r="A5466">
        <v>49</v>
      </c>
      <c r="B5466" t="s">
        <v>418</v>
      </c>
      <c r="C5466">
        <v>2022</v>
      </c>
      <c r="D5466">
        <v>7</v>
      </c>
      <c r="E5466" t="s">
        <v>812</v>
      </c>
      <c r="F5466" t="s">
        <v>717</v>
      </c>
      <c r="G5466" t="s">
        <v>606</v>
      </c>
      <c r="H5466" t="s">
        <v>765</v>
      </c>
      <c r="I5466" t="s">
        <v>670</v>
      </c>
      <c r="J5466" s="145">
        <v>2367</v>
      </c>
      <c r="K5466" t="s">
        <v>622</v>
      </c>
      <c r="L5466" t="s">
        <v>718</v>
      </c>
      <c r="M5466" t="s">
        <v>607</v>
      </c>
      <c r="N5466">
        <v>26</v>
      </c>
      <c r="O5466">
        <v>74146.77</v>
      </c>
      <c r="P5466">
        <v>59283.79</v>
      </c>
      <c r="Q5466" t="str">
        <f t="shared" si="99"/>
        <v>G5 - Large C&amp;I</v>
      </c>
    </row>
    <row r="5467" spans="1:17" x14ac:dyDescent="0.25">
      <c r="A5467">
        <v>49</v>
      </c>
      <c r="B5467" t="s">
        <v>418</v>
      </c>
      <c r="C5467">
        <v>2022</v>
      </c>
      <c r="D5467">
        <v>7</v>
      </c>
      <c r="E5467" t="s">
        <v>812</v>
      </c>
      <c r="F5467" t="s">
        <v>717</v>
      </c>
      <c r="G5467" t="s">
        <v>606</v>
      </c>
      <c r="H5467" t="s">
        <v>766</v>
      </c>
      <c r="I5467" t="s">
        <v>671</v>
      </c>
      <c r="J5467" s="145">
        <v>2321</v>
      </c>
      <c r="K5467" t="s">
        <v>622</v>
      </c>
      <c r="L5467" t="s">
        <v>767</v>
      </c>
      <c r="M5467" t="s">
        <v>672</v>
      </c>
      <c r="N5467">
        <v>47</v>
      </c>
      <c r="O5467">
        <v>114078.92</v>
      </c>
      <c r="P5467">
        <v>173156.36</v>
      </c>
      <c r="Q5467" t="str">
        <f t="shared" si="99"/>
        <v>G5 - Large C&amp;I</v>
      </c>
    </row>
    <row r="5468" spans="1:17" x14ac:dyDescent="0.25">
      <c r="A5468">
        <v>49</v>
      </c>
      <c r="B5468" t="s">
        <v>418</v>
      </c>
      <c r="C5468">
        <v>2022</v>
      </c>
      <c r="D5468">
        <v>7</v>
      </c>
      <c r="E5468" t="s">
        <v>812</v>
      </c>
      <c r="F5468" t="s">
        <v>717</v>
      </c>
      <c r="G5468" t="s">
        <v>606</v>
      </c>
      <c r="H5468" t="s">
        <v>768</v>
      </c>
      <c r="I5468" t="s">
        <v>673</v>
      </c>
      <c r="J5468" t="s">
        <v>518</v>
      </c>
      <c r="K5468" t="s">
        <v>622</v>
      </c>
      <c r="L5468" t="s">
        <v>767</v>
      </c>
      <c r="M5468" t="s">
        <v>672</v>
      </c>
      <c r="N5468">
        <v>6</v>
      </c>
      <c r="O5468">
        <v>16502.759999999998</v>
      </c>
      <c r="P5468">
        <v>26716.03</v>
      </c>
      <c r="Q5468" t="str">
        <f t="shared" si="99"/>
        <v>G5 - Large C&amp;I</v>
      </c>
    </row>
    <row r="5469" spans="1:17" x14ac:dyDescent="0.25">
      <c r="A5469">
        <v>49</v>
      </c>
      <c r="B5469" t="s">
        <v>418</v>
      </c>
      <c r="C5469">
        <v>2022</v>
      </c>
      <c r="D5469">
        <v>7</v>
      </c>
      <c r="E5469" t="s">
        <v>812</v>
      </c>
      <c r="F5469" t="s">
        <v>717</v>
      </c>
      <c r="G5469" t="s">
        <v>606</v>
      </c>
      <c r="H5469" t="s">
        <v>770</v>
      </c>
      <c r="I5469" t="s">
        <v>674</v>
      </c>
      <c r="J5469" s="145">
        <v>2496</v>
      </c>
      <c r="K5469" t="s">
        <v>622</v>
      </c>
      <c r="L5469" t="s">
        <v>718</v>
      </c>
      <c r="M5469" t="s">
        <v>607</v>
      </c>
      <c r="N5469">
        <v>3</v>
      </c>
      <c r="O5469">
        <v>46944.55</v>
      </c>
      <c r="P5469">
        <v>50269.18</v>
      </c>
      <c r="Q5469" t="str">
        <f t="shared" si="99"/>
        <v>G5 - Large C&amp;I</v>
      </c>
    </row>
    <row r="5470" spans="1:17" x14ac:dyDescent="0.25">
      <c r="A5470">
        <v>49</v>
      </c>
      <c r="B5470" t="s">
        <v>418</v>
      </c>
      <c r="C5470">
        <v>2022</v>
      </c>
      <c r="D5470">
        <v>7</v>
      </c>
      <c r="E5470" t="s">
        <v>812</v>
      </c>
      <c r="F5470" t="s">
        <v>717</v>
      </c>
      <c r="G5470" t="s">
        <v>606</v>
      </c>
      <c r="H5470" t="s">
        <v>771</v>
      </c>
      <c r="I5470" t="s">
        <v>675</v>
      </c>
      <c r="J5470" s="145">
        <v>2421</v>
      </c>
      <c r="K5470" t="s">
        <v>622</v>
      </c>
      <c r="L5470" t="s">
        <v>767</v>
      </c>
      <c r="M5470" t="s">
        <v>672</v>
      </c>
      <c r="N5470">
        <v>1</v>
      </c>
      <c r="O5470">
        <v>5230.91</v>
      </c>
      <c r="P5470">
        <v>11867.23</v>
      </c>
      <c r="Q5470" t="str">
        <f t="shared" si="99"/>
        <v>G5 - Large C&amp;I</v>
      </c>
    </row>
    <row r="5471" spans="1:17" x14ac:dyDescent="0.25">
      <c r="A5471">
        <v>49</v>
      </c>
      <c r="B5471" t="s">
        <v>418</v>
      </c>
      <c r="C5471">
        <v>2022</v>
      </c>
      <c r="D5471">
        <v>7</v>
      </c>
      <c r="E5471" t="s">
        <v>812</v>
      </c>
      <c r="F5471" t="s">
        <v>717</v>
      </c>
      <c r="G5471" t="s">
        <v>606</v>
      </c>
      <c r="H5471" t="s">
        <v>772</v>
      </c>
      <c r="I5471" t="s">
        <v>676</v>
      </c>
      <c r="J5471" t="s">
        <v>481</v>
      </c>
      <c r="K5471" t="s">
        <v>622</v>
      </c>
      <c r="L5471" t="s">
        <v>767</v>
      </c>
      <c r="M5471" t="s">
        <v>672</v>
      </c>
      <c r="N5471">
        <v>13</v>
      </c>
      <c r="O5471">
        <v>278478.56</v>
      </c>
      <c r="P5471">
        <v>1135761.08</v>
      </c>
      <c r="Q5471" t="str">
        <f t="shared" si="99"/>
        <v>G5 - Large C&amp;I</v>
      </c>
    </row>
    <row r="5472" spans="1:17" x14ac:dyDescent="0.25">
      <c r="A5472">
        <v>49</v>
      </c>
      <c r="B5472" t="s">
        <v>418</v>
      </c>
      <c r="C5472">
        <v>2022</v>
      </c>
      <c r="D5472">
        <v>7</v>
      </c>
      <c r="E5472" t="s">
        <v>812</v>
      </c>
      <c r="F5472" t="s">
        <v>717</v>
      </c>
      <c r="G5472" t="s">
        <v>606</v>
      </c>
      <c r="H5472" t="s">
        <v>773</v>
      </c>
      <c r="I5472" t="s">
        <v>677</v>
      </c>
      <c r="J5472" t="s">
        <v>478</v>
      </c>
      <c r="K5472" t="s">
        <v>622</v>
      </c>
      <c r="L5472" t="s">
        <v>774</v>
      </c>
      <c r="M5472" t="s">
        <v>678</v>
      </c>
      <c r="N5472">
        <v>4</v>
      </c>
      <c r="O5472">
        <v>4727.21</v>
      </c>
      <c r="P5472">
        <v>966.32</v>
      </c>
      <c r="Q5472" t="str">
        <f t="shared" si="99"/>
        <v>G5 - Large C&amp;I</v>
      </c>
    </row>
    <row r="5473" spans="1:17" x14ac:dyDescent="0.25">
      <c r="A5473">
        <v>49</v>
      </c>
      <c r="B5473" t="s">
        <v>418</v>
      </c>
      <c r="C5473">
        <v>2022</v>
      </c>
      <c r="D5473">
        <v>7</v>
      </c>
      <c r="E5473" t="s">
        <v>812</v>
      </c>
      <c r="F5473" t="s">
        <v>717</v>
      </c>
      <c r="G5473" t="s">
        <v>606</v>
      </c>
      <c r="H5473" t="s">
        <v>775</v>
      </c>
      <c r="I5473" t="s">
        <v>527</v>
      </c>
      <c r="J5473" t="s">
        <v>528</v>
      </c>
      <c r="K5473" t="s">
        <v>622</v>
      </c>
      <c r="L5473" t="s">
        <v>774</v>
      </c>
      <c r="M5473" t="s">
        <v>678</v>
      </c>
      <c r="N5473">
        <v>1</v>
      </c>
      <c r="O5473">
        <v>15311.53</v>
      </c>
      <c r="P5473">
        <v>9442.18</v>
      </c>
      <c r="Q5473" t="str">
        <f t="shared" si="99"/>
        <v>G5 - Large C&amp;I</v>
      </c>
    </row>
    <row r="5474" spans="1:17" x14ac:dyDescent="0.25">
      <c r="A5474">
        <v>49</v>
      </c>
      <c r="B5474" t="s">
        <v>418</v>
      </c>
      <c r="C5474">
        <v>2022</v>
      </c>
      <c r="D5474">
        <v>7</v>
      </c>
      <c r="E5474" t="s">
        <v>812</v>
      </c>
      <c r="F5474" t="s">
        <v>717</v>
      </c>
      <c r="G5474" t="s">
        <v>606</v>
      </c>
      <c r="H5474" t="s">
        <v>776</v>
      </c>
      <c r="I5474" t="s">
        <v>679</v>
      </c>
      <c r="J5474" t="s">
        <v>491</v>
      </c>
      <c r="K5474" t="s">
        <v>622</v>
      </c>
      <c r="L5474" t="s">
        <v>718</v>
      </c>
      <c r="M5474" t="s">
        <v>607</v>
      </c>
      <c r="N5474">
        <v>1</v>
      </c>
      <c r="O5474">
        <v>18749.63</v>
      </c>
      <c r="P5474">
        <v>1</v>
      </c>
      <c r="Q5474" t="str">
        <f t="shared" si="99"/>
        <v>E6 - OTHER</v>
      </c>
    </row>
    <row r="5475" spans="1:17" x14ac:dyDescent="0.25">
      <c r="A5475">
        <v>49</v>
      </c>
      <c r="B5475" t="s">
        <v>418</v>
      </c>
      <c r="C5475">
        <v>2022</v>
      </c>
      <c r="D5475">
        <v>7</v>
      </c>
      <c r="E5475" t="s">
        <v>812</v>
      </c>
      <c r="F5475" t="s">
        <v>717</v>
      </c>
      <c r="G5475" t="s">
        <v>606</v>
      </c>
      <c r="H5475" t="s">
        <v>777</v>
      </c>
      <c r="I5475" t="s">
        <v>680</v>
      </c>
      <c r="J5475" t="s">
        <v>513</v>
      </c>
      <c r="K5475" t="s">
        <v>622</v>
      </c>
      <c r="L5475" t="s">
        <v>778</v>
      </c>
      <c r="M5475" t="s">
        <v>681</v>
      </c>
      <c r="N5475">
        <v>4</v>
      </c>
      <c r="O5475">
        <v>-74618.539999999994</v>
      </c>
      <c r="P5475">
        <v>0</v>
      </c>
      <c r="Q5475" t="str">
        <f t="shared" si="99"/>
        <v>G6 - OTHER</v>
      </c>
    </row>
    <row r="5476" spans="1:17" x14ac:dyDescent="0.25">
      <c r="A5476">
        <v>49</v>
      </c>
      <c r="B5476" t="s">
        <v>418</v>
      </c>
      <c r="C5476">
        <v>2022</v>
      </c>
      <c r="D5476">
        <v>7</v>
      </c>
      <c r="E5476" t="s">
        <v>812</v>
      </c>
      <c r="F5476" t="s">
        <v>717</v>
      </c>
      <c r="G5476" t="s">
        <v>606</v>
      </c>
      <c r="H5476" t="s">
        <v>779</v>
      </c>
      <c r="I5476" t="s">
        <v>682</v>
      </c>
      <c r="J5476" t="s">
        <v>506</v>
      </c>
      <c r="K5476" t="s">
        <v>622</v>
      </c>
      <c r="L5476" t="s">
        <v>780</v>
      </c>
      <c r="M5476" t="s">
        <v>683</v>
      </c>
      <c r="N5476">
        <v>4</v>
      </c>
      <c r="O5476">
        <v>251114.13</v>
      </c>
      <c r="P5476">
        <v>0</v>
      </c>
      <c r="Q5476" t="str">
        <f t="shared" si="99"/>
        <v>G6 - OTHER</v>
      </c>
    </row>
    <row r="5477" spans="1:17" x14ac:dyDescent="0.25">
      <c r="A5477">
        <v>49</v>
      </c>
      <c r="B5477" t="s">
        <v>418</v>
      </c>
      <c r="C5477">
        <v>2022</v>
      </c>
      <c r="D5477">
        <v>7</v>
      </c>
      <c r="E5477" t="s">
        <v>812</v>
      </c>
      <c r="F5477" t="s">
        <v>717</v>
      </c>
      <c r="G5477" t="s">
        <v>606</v>
      </c>
      <c r="H5477" t="s">
        <v>781</v>
      </c>
      <c r="I5477" t="s">
        <v>684</v>
      </c>
      <c r="J5477" t="s">
        <v>486</v>
      </c>
      <c r="K5477" t="s">
        <v>622</v>
      </c>
      <c r="L5477" t="s">
        <v>718</v>
      </c>
      <c r="M5477" t="s">
        <v>607</v>
      </c>
      <c r="N5477">
        <v>1</v>
      </c>
      <c r="O5477">
        <v>644.35</v>
      </c>
      <c r="P5477">
        <v>0</v>
      </c>
      <c r="Q5477" t="str">
        <f t="shared" si="99"/>
        <v>G5 - Large C&amp;I</v>
      </c>
    </row>
    <row r="5478" spans="1:17" x14ac:dyDescent="0.25">
      <c r="A5478">
        <v>49</v>
      </c>
      <c r="B5478" t="s">
        <v>418</v>
      </c>
      <c r="C5478">
        <v>2022</v>
      </c>
      <c r="D5478">
        <v>7</v>
      </c>
      <c r="E5478" t="s">
        <v>812</v>
      </c>
      <c r="F5478" t="s">
        <v>717</v>
      </c>
      <c r="G5478" t="s">
        <v>606</v>
      </c>
      <c r="H5478" t="s">
        <v>782</v>
      </c>
      <c r="I5478" t="s">
        <v>685</v>
      </c>
      <c r="J5478" t="s">
        <v>521</v>
      </c>
      <c r="K5478" t="s">
        <v>622</v>
      </c>
      <c r="L5478" t="s">
        <v>783</v>
      </c>
      <c r="M5478" t="s">
        <v>686</v>
      </c>
      <c r="N5478">
        <v>1</v>
      </c>
      <c r="O5478">
        <v>32382.38</v>
      </c>
      <c r="P5478">
        <v>175943.22</v>
      </c>
      <c r="Q5478" t="str">
        <f t="shared" si="99"/>
        <v>G5 - Large C&amp;I</v>
      </c>
    </row>
    <row r="5479" spans="1:17" x14ac:dyDescent="0.25">
      <c r="A5479">
        <v>49</v>
      </c>
      <c r="B5479" t="s">
        <v>418</v>
      </c>
      <c r="C5479">
        <v>2022</v>
      </c>
      <c r="D5479">
        <v>7</v>
      </c>
      <c r="E5479" t="s">
        <v>812</v>
      </c>
      <c r="F5479" t="s">
        <v>717</v>
      </c>
      <c r="G5479" t="s">
        <v>606</v>
      </c>
      <c r="H5479" t="s">
        <v>784</v>
      </c>
      <c r="I5479" t="s">
        <v>687</v>
      </c>
      <c r="J5479" t="s">
        <v>525</v>
      </c>
      <c r="K5479" t="s">
        <v>622</v>
      </c>
      <c r="L5479" t="s">
        <v>718</v>
      </c>
      <c r="M5479" t="s">
        <v>607</v>
      </c>
      <c r="N5479">
        <v>1</v>
      </c>
      <c r="O5479">
        <v>46661.13</v>
      </c>
      <c r="P5479">
        <v>42672.28</v>
      </c>
      <c r="Q5479" t="str">
        <f t="shared" si="99"/>
        <v>G5 - Large C&amp;I</v>
      </c>
    </row>
    <row r="5480" spans="1:17" x14ac:dyDescent="0.25">
      <c r="A5480">
        <v>49</v>
      </c>
      <c r="B5480" t="s">
        <v>418</v>
      </c>
      <c r="C5480">
        <v>2022</v>
      </c>
      <c r="D5480">
        <v>7</v>
      </c>
      <c r="E5480" t="s">
        <v>812</v>
      </c>
      <c r="F5480" t="s">
        <v>717</v>
      </c>
      <c r="G5480" t="s">
        <v>606</v>
      </c>
      <c r="H5480" t="s">
        <v>785</v>
      </c>
      <c r="I5480" t="s">
        <v>688</v>
      </c>
      <c r="J5480" t="s">
        <v>530</v>
      </c>
      <c r="K5480" t="s">
        <v>622</v>
      </c>
      <c r="L5480" t="s">
        <v>783</v>
      </c>
      <c r="M5480" t="s">
        <v>686</v>
      </c>
      <c r="N5480">
        <v>7</v>
      </c>
      <c r="O5480">
        <v>198681.52</v>
      </c>
      <c r="P5480">
        <v>1167175.75</v>
      </c>
      <c r="Q5480" t="str">
        <f t="shared" si="99"/>
        <v>G5 - Large C&amp;I</v>
      </c>
    </row>
    <row r="5481" spans="1:17" x14ac:dyDescent="0.25">
      <c r="A5481">
        <v>49</v>
      </c>
      <c r="B5481" t="s">
        <v>418</v>
      </c>
      <c r="C5481">
        <v>2022</v>
      </c>
      <c r="D5481">
        <v>7</v>
      </c>
      <c r="E5481" t="s">
        <v>812</v>
      </c>
      <c r="F5481" t="s">
        <v>717</v>
      </c>
      <c r="G5481" t="s">
        <v>606</v>
      </c>
      <c r="H5481" t="s">
        <v>786</v>
      </c>
      <c r="I5481" t="s">
        <v>689</v>
      </c>
      <c r="J5481" s="145">
        <v>2121</v>
      </c>
      <c r="K5481" t="s">
        <v>622</v>
      </c>
      <c r="L5481" t="s">
        <v>755</v>
      </c>
      <c r="M5481" t="s">
        <v>660</v>
      </c>
      <c r="N5481">
        <v>734</v>
      </c>
      <c r="O5481">
        <v>46675.39</v>
      </c>
      <c r="P5481">
        <v>34395.42</v>
      </c>
      <c r="Q5481" t="str">
        <f t="shared" si="99"/>
        <v>G3 - Small C&amp;I</v>
      </c>
    </row>
    <row r="5482" spans="1:17" x14ac:dyDescent="0.25">
      <c r="A5482">
        <v>49</v>
      </c>
      <c r="B5482" t="s">
        <v>418</v>
      </c>
      <c r="C5482">
        <v>2022</v>
      </c>
      <c r="D5482">
        <v>7</v>
      </c>
      <c r="E5482" t="s">
        <v>812</v>
      </c>
      <c r="F5482" t="s">
        <v>717</v>
      </c>
      <c r="G5482" t="s">
        <v>606</v>
      </c>
      <c r="H5482" t="s">
        <v>787</v>
      </c>
      <c r="I5482" t="s">
        <v>690</v>
      </c>
      <c r="J5482" s="145">
        <v>2131</v>
      </c>
      <c r="K5482" t="s">
        <v>622</v>
      </c>
      <c r="L5482" t="s">
        <v>718</v>
      </c>
      <c r="M5482" t="s">
        <v>607</v>
      </c>
      <c r="N5482">
        <v>18</v>
      </c>
      <c r="O5482">
        <v>2137.62</v>
      </c>
      <c r="P5482">
        <v>806.46</v>
      </c>
      <c r="Q5482" t="str">
        <f t="shared" si="99"/>
        <v>G3 - Small C&amp;I</v>
      </c>
    </row>
    <row r="5483" spans="1:17" x14ac:dyDescent="0.25">
      <c r="A5483">
        <v>49</v>
      </c>
      <c r="B5483" t="s">
        <v>418</v>
      </c>
      <c r="C5483">
        <v>2022</v>
      </c>
      <c r="D5483">
        <v>7</v>
      </c>
      <c r="E5483" t="s">
        <v>812</v>
      </c>
      <c r="F5483" t="s">
        <v>717</v>
      </c>
      <c r="G5483" t="s">
        <v>606</v>
      </c>
      <c r="H5483" t="s">
        <v>788</v>
      </c>
      <c r="I5483" t="s">
        <v>691</v>
      </c>
      <c r="J5483" s="145">
        <v>8011</v>
      </c>
      <c r="K5483" t="s">
        <v>622</v>
      </c>
      <c r="L5483" t="s">
        <v>718</v>
      </c>
      <c r="M5483" t="s">
        <v>607</v>
      </c>
      <c r="N5483">
        <v>23</v>
      </c>
      <c r="O5483">
        <v>1845.69</v>
      </c>
      <c r="P5483">
        <v>0</v>
      </c>
      <c r="Q5483" t="str">
        <f t="shared" si="99"/>
        <v>G6 - OTHER</v>
      </c>
    </row>
    <row r="5484" spans="1:17" x14ac:dyDescent="0.25">
      <c r="A5484">
        <v>49</v>
      </c>
      <c r="B5484" t="s">
        <v>418</v>
      </c>
      <c r="C5484">
        <v>2022</v>
      </c>
      <c r="D5484">
        <v>7</v>
      </c>
      <c r="E5484" t="s">
        <v>812</v>
      </c>
      <c r="F5484" t="s">
        <v>734</v>
      </c>
      <c r="G5484" t="s">
        <v>633</v>
      </c>
      <c r="H5484" t="s">
        <v>752</v>
      </c>
      <c r="I5484" t="s">
        <v>657</v>
      </c>
      <c r="J5484" s="145">
        <v>2107</v>
      </c>
      <c r="K5484" t="s">
        <v>622</v>
      </c>
      <c r="L5484" t="s">
        <v>789</v>
      </c>
      <c r="M5484" t="s">
        <v>692</v>
      </c>
      <c r="N5484">
        <v>7</v>
      </c>
      <c r="O5484">
        <v>217.17</v>
      </c>
      <c r="P5484">
        <v>9.24</v>
      </c>
      <c r="Q5484" t="str">
        <f t="shared" si="99"/>
        <v>G3 - Small C&amp;I</v>
      </c>
    </row>
    <row r="5485" spans="1:17" x14ac:dyDescent="0.25">
      <c r="A5485">
        <v>49</v>
      </c>
      <c r="B5485" t="s">
        <v>418</v>
      </c>
      <c r="C5485">
        <v>2022</v>
      </c>
      <c r="D5485">
        <v>7</v>
      </c>
      <c r="E5485" t="s">
        <v>812</v>
      </c>
      <c r="F5485" t="s">
        <v>734</v>
      </c>
      <c r="G5485" t="s">
        <v>633</v>
      </c>
      <c r="H5485" t="s">
        <v>753</v>
      </c>
      <c r="I5485" t="s">
        <v>658</v>
      </c>
      <c r="J5485" s="145">
        <v>2237</v>
      </c>
      <c r="K5485" t="s">
        <v>622</v>
      </c>
      <c r="L5485" t="s">
        <v>789</v>
      </c>
      <c r="M5485" t="s">
        <v>692</v>
      </c>
      <c r="N5485">
        <v>25</v>
      </c>
      <c r="O5485">
        <v>55422.63</v>
      </c>
      <c r="P5485">
        <v>44003.33</v>
      </c>
      <c r="Q5485" t="str">
        <f t="shared" si="99"/>
        <v>G4 - Medium C&amp;I</v>
      </c>
    </row>
    <row r="5486" spans="1:17" x14ac:dyDescent="0.25">
      <c r="A5486">
        <v>49</v>
      </c>
      <c r="B5486" t="s">
        <v>418</v>
      </c>
      <c r="C5486">
        <v>2022</v>
      </c>
      <c r="D5486">
        <v>7</v>
      </c>
      <c r="E5486" t="s">
        <v>812</v>
      </c>
      <c r="F5486" t="s">
        <v>734</v>
      </c>
      <c r="G5486" t="s">
        <v>633</v>
      </c>
      <c r="H5486" t="s">
        <v>754</v>
      </c>
      <c r="I5486" t="s">
        <v>659</v>
      </c>
      <c r="J5486" s="145">
        <v>2221</v>
      </c>
      <c r="K5486" t="s">
        <v>622</v>
      </c>
      <c r="L5486" t="s">
        <v>755</v>
      </c>
      <c r="M5486" t="s">
        <v>660</v>
      </c>
      <c r="N5486">
        <v>22</v>
      </c>
      <c r="O5486">
        <v>25540.14</v>
      </c>
      <c r="P5486">
        <v>37330.17</v>
      </c>
      <c r="Q5486" t="str">
        <f t="shared" si="99"/>
        <v>G4 - Medium C&amp;I</v>
      </c>
    </row>
    <row r="5487" spans="1:17" x14ac:dyDescent="0.25">
      <c r="A5487">
        <v>49</v>
      </c>
      <c r="B5487" t="s">
        <v>418</v>
      </c>
      <c r="C5487">
        <v>2022</v>
      </c>
      <c r="D5487">
        <v>7</v>
      </c>
      <c r="E5487" t="s">
        <v>812</v>
      </c>
      <c r="F5487" t="s">
        <v>734</v>
      </c>
      <c r="G5487" t="s">
        <v>633</v>
      </c>
      <c r="H5487" t="s">
        <v>756</v>
      </c>
      <c r="I5487" t="s">
        <v>661</v>
      </c>
      <c r="J5487" t="s">
        <v>495</v>
      </c>
      <c r="K5487" t="s">
        <v>622</v>
      </c>
      <c r="L5487" t="s">
        <v>755</v>
      </c>
      <c r="M5487" t="s">
        <v>660</v>
      </c>
      <c r="N5487">
        <v>15</v>
      </c>
      <c r="O5487">
        <v>17785.939999999999</v>
      </c>
      <c r="P5487">
        <v>25823.33</v>
      </c>
      <c r="Q5487" t="str">
        <f t="shared" si="99"/>
        <v>G4 - Medium C&amp;I</v>
      </c>
    </row>
    <row r="5488" spans="1:17" x14ac:dyDescent="0.25">
      <c r="A5488">
        <v>49</v>
      </c>
      <c r="B5488" t="s">
        <v>418</v>
      </c>
      <c r="C5488">
        <v>2022</v>
      </c>
      <c r="D5488">
        <v>7</v>
      </c>
      <c r="E5488" t="s">
        <v>812</v>
      </c>
      <c r="F5488" t="s">
        <v>734</v>
      </c>
      <c r="G5488" t="s">
        <v>633</v>
      </c>
      <c r="H5488" t="s">
        <v>758</v>
      </c>
      <c r="I5488" t="s">
        <v>663</v>
      </c>
      <c r="J5488" s="145">
        <v>3367</v>
      </c>
      <c r="K5488" t="s">
        <v>622</v>
      </c>
      <c r="L5488" t="s">
        <v>789</v>
      </c>
      <c r="M5488" t="s">
        <v>692</v>
      </c>
      <c r="N5488">
        <v>9</v>
      </c>
      <c r="O5488">
        <v>17953.240000000002</v>
      </c>
      <c r="P5488">
        <v>10917.36</v>
      </c>
      <c r="Q5488" t="str">
        <f t="shared" si="99"/>
        <v>G5 - Large C&amp;I</v>
      </c>
    </row>
    <row r="5489" spans="1:17" x14ac:dyDescent="0.25">
      <c r="A5489">
        <v>49</v>
      </c>
      <c r="B5489" t="s">
        <v>418</v>
      </c>
      <c r="C5489">
        <v>2022</v>
      </c>
      <c r="D5489">
        <v>7</v>
      </c>
      <c r="E5489" t="s">
        <v>812</v>
      </c>
      <c r="F5489" t="s">
        <v>734</v>
      </c>
      <c r="G5489" t="s">
        <v>633</v>
      </c>
      <c r="H5489" t="s">
        <v>759</v>
      </c>
      <c r="I5489" t="s">
        <v>664</v>
      </c>
      <c r="J5489" s="145">
        <v>3321</v>
      </c>
      <c r="K5489" t="s">
        <v>622</v>
      </c>
      <c r="L5489" t="s">
        <v>755</v>
      </c>
      <c r="M5489" t="s">
        <v>660</v>
      </c>
      <c r="N5489">
        <v>25</v>
      </c>
      <c r="O5489">
        <v>47128.79</v>
      </c>
      <c r="P5489">
        <v>48535.45</v>
      </c>
      <c r="Q5489" t="str">
        <f t="shared" si="99"/>
        <v>G5 - Large C&amp;I</v>
      </c>
    </row>
    <row r="5490" spans="1:17" x14ac:dyDescent="0.25">
      <c r="A5490">
        <v>49</v>
      </c>
      <c r="B5490" t="s">
        <v>418</v>
      </c>
      <c r="C5490">
        <v>2022</v>
      </c>
      <c r="D5490">
        <v>7</v>
      </c>
      <c r="E5490" t="s">
        <v>812</v>
      </c>
      <c r="F5490" t="s">
        <v>734</v>
      </c>
      <c r="G5490" t="s">
        <v>633</v>
      </c>
      <c r="H5490" t="s">
        <v>760</v>
      </c>
      <c r="I5490" t="s">
        <v>665</v>
      </c>
      <c r="J5490" t="s">
        <v>488</v>
      </c>
      <c r="K5490" t="s">
        <v>622</v>
      </c>
      <c r="L5490" t="s">
        <v>755</v>
      </c>
      <c r="M5490" t="s">
        <v>660</v>
      </c>
      <c r="N5490">
        <v>13</v>
      </c>
      <c r="O5490">
        <v>21579.68</v>
      </c>
      <c r="P5490">
        <v>23759.11</v>
      </c>
      <c r="Q5490" t="str">
        <f t="shared" si="99"/>
        <v>G5 - Large C&amp;I</v>
      </c>
    </row>
    <row r="5491" spans="1:17" x14ac:dyDescent="0.25">
      <c r="A5491">
        <v>49</v>
      </c>
      <c r="B5491" t="s">
        <v>418</v>
      </c>
      <c r="C5491">
        <v>2022</v>
      </c>
      <c r="D5491">
        <v>7</v>
      </c>
      <c r="E5491" t="s">
        <v>812</v>
      </c>
      <c r="F5491" t="s">
        <v>734</v>
      </c>
      <c r="G5491" t="s">
        <v>633</v>
      </c>
      <c r="H5491" t="s">
        <v>763</v>
      </c>
      <c r="I5491" t="s">
        <v>668</v>
      </c>
      <c r="J5491" s="145">
        <v>3421</v>
      </c>
      <c r="K5491" t="s">
        <v>622</v>
      </c>
      <c r="L5491" t="s">
        <v>755</v>
      </c>
      <c r="M5491" t="s">
        <v>660</v>
      </c>
      <c r="N5491">
        <v>1</v>
      </c>
      <c r="O5491">
        <v>2336.04</v>
      </c>
      <c r="P5491">
        <v>0</v>
      </c>
      <c r="Q5491" t="str">
        <f t="shared" si="99"/>
        <v>G5 - Large C&amp;I</v>
      </c>
    </row>
    <row r="5492" spans="1:17" x14ac:dyDescent="0.25">
      <c r="A5492">
        <v>49</v>
      </c>
      <c r="B5492" t="s">
        <v>418</v>
      </c>
      <c r="C5492">
        <v>2022</v>
      </c>
      <c r="D5492">
        <v>7</v>
      </c>
      <c r="E5492" t="s">
        <v>812</v>
      </c>
      <c r="F5492" t="s">
        <v>734</v>
      </c>
      <c r="G5492" t="s">
        <v>633</v>
      </c>
      <c r="H5492" t="s">
        <v>764</v>
      </c>
      <c r="I5492" t="s">
        <v>669</v>
      </c>
      <c r="J5492" t="s">
        <v>500</v>
      </c>
      <c r="K5492" t="s">
        <v>622</v>
      </c>
      <c r="L5492" t="s">
        <v>755</v>
      </c>
      <c r="M5492" t="s">
        <v>660</v>
      </c>
      <c r="N5492">
        <v>5</v>
      </c>
      <c r="O5492">
        <v>19088.29</v>
      </c>
      <c r="P5492">
        <v>33657.730000000003</v>
      </c>
      <c r="Q5492" t="str">
        <f t="shared" si="99"/>
        <v>G5 - Large C&amp;I</v>
      </c>
    </row>
    <row r="5493" spans="1:17" x14ac:dyDescent="0.25">
      <c r="A5493">
        <v>49</v>
      </c>
      <c r="B5493" t="s">
        <v>418</v>
      </c>
      <c r="C5493">
        <v>2022</v>
      </c>
      <c r="D5493">
        <v>7</v>
      </c>
      <c r="E5493" t="s">
        <v>812</v>
      </c>
      <c r="F5493" t="s">
        <v>734</v>
      </c>
      <c r="G5493" t="s">
        <v>633</v>
      </c>
      <c r="H5493" t="s">
        <v>765</v>
      </c>
      <c r="I5493" t="s">
        <v>670</v>
      </c>
      <c r="J5493" s="145">
        <v>2367</v>
      </c>
      <c r="K5493" t="s">
        <v>622</v>
      </c>
      <c r="L5493" t="s">
        <v>789</v>
      </c>
      <c r="M5493" t="s">
        <v>692</v>
      </c>
      <c r="N5493">
        <v>29</v>
      </c>
      <c r="O5493">
        <v>93274.91</v>
      </c>
      <c r="P5493">
        <v>76847.08</v>
      </c>
      <c r="Q5493" t="str">
        <f t="shared" si="99"/>
        <v>G5 - Large C&amp;I</v>
      </c>
    </row>
    <row r="5494" spans="1:17" x14ac:dyDescent="0.25">
      <c r="A5494">
        <v>49</v>
      </c>
      <c r="B5494" t="s">
        <v>418</v>
      </c>
      <c r="C5494">
        <v>2022</v>
      </c>
      <c r="D5494">
        <v>7</v>
      </c>
      <c r="E5494" t="s">
        <v>812</v>
      </c>
      <c r="F5494" t="s">
        <v>734</v>
      </c>
      <c r="G5494" t="s">
        <v>633</v>
      </c>
      <c r="H5494" t="s">
        <v>766</v>
      </c>
      <c r="I5494" t="s">
        <v>671</v>
      </c>
      <c r="J5494" s="145">
        <v>2321</v>
      </c>
      <c r="K5494" t="s">
        <v>622</v>
      </c>
      <c r="L5494" t="s">
        <v>767</v>
      </c>
      <c r="M5494" t="s">
        <v>672</v>
      </c>
      <c r="N5494">
        <v>41</v>
      </c>
      <c r="O5494">
        <v>95730.53</v>
      </c>
      <c r="P5494">
        <v>150068.75</v>
      </c>
      <c r="Q5494" t="str">
        <f t="shared" si="99"/>
        <v>G5 - Large C&amp;I</v>
      </c>
    </row>
    <row r="5495" spans="1:17" x14ac:dyDescent="0.25">
      <c r="A5495">
        <v>49</v>
      </c>
      <c r="B5495" t="s">
        <v>418</v>
      </c>
      <c r="C5495">
        <v>2022</v>
      </c>
      <c r="D5495">
        <v>7</v>
      </c>
      <c r="E5495" t="s">
        <v>812</v>
      </c>
      <c r="F5495" t="s">
        <v>734</v>
      </c>
      <c r="G5495" t="s">
        <v>633</v>
      </c>
      <c r="H5495" t="s">
        <v>768</v>
      </c>
      <c r="I5495" t="s">
        <v>673</v>
      </c>
      <c r="J5495" t="s">
        <v>518</v>
      </c>
      <c r="K5495" t="s">
        <v>622</v>
      </c>
      <c r="L5495" t="s">
        <v>767</v>
      </c>
      <c r="M5495" t="s">
        <v>672</v>
      </c>
      <c r="N5495">
        <v>37</v>
      </c>
      <c r="O5495">
        <v>117061.59</v>
      </c>
      <c r="P5495">
        <v>202836.69</v>
      </c>
      <c r="Q5495" t="str">
        <f t="shared" si="99"/>
        <v>G5 - Large C&amp;I</v>
      </c>
    </row>
    <row r="5496" spans="1:17" x14ac:dyDescent="0.25">
      <c r="A5496">
        <v>49</v>
      </c>
      <c r="B5496" t="s">
        <v>418</v>
      </c>
      <c r="C5496">
        <v>2022</v>
      </c>
      <c r="D5496">
        <v>7</v>
      </c>
      <c r="E5496" t="s">
        <v>812</v>
      </c>
      <c r="F5496" t="s">
        <v>734</v>
      </c>
      <c r="G5496" t="s">
        <v>633</v>
      </c>
      <c r="H5496" t="s">
        <v>770</v>
      </c>
      <c r="I5496" t="s">
        <v>674</v>
      </c>
      <c r="J5496" s="145">
        <v>2496</v>
      </c>
      <c r="K5496" t="s">
        <v>622</v>
      </c>
      <c r="L5496" t="s">
        <v>789</v>
      </c>
      <c r="M5496" t="s">
        <v>692</v>
      </c>
      <c r="N5496">
        <v>5</v>
      </c>
      <c r="O5496">
        <v>76659.95</v>
      </c>
      <c r="P5496">
        <v>80202.820000000007</v>
      </c>
      <c r="Q5496" t="str">
        <f t="shared" si="99"/>
        <v>G5 - Large C&amp;I</v>
      </c>
    </row>
    <row r="5497" spans="1:17" x14ac:dyDescent="0.25">
      <c r="A5497">
        <v>49</v>
      </c>
      <c r="B5497" t="s">
        <v>418</v>
      </c>
      <c r="C5497">
        <v>2022</v>
      </c>
      <c r="D5497">
        <v>7</v>
      </c>
      <c r="E5497" t="s">
        <v>812</v>
      </c>
      <c r="F5497" t="s">
        <v>734</v>
      </c>
      <c r="G5497" t="s">
        <v>633</v>
      </c>
      <c r="H5497" t="s">
        <v>771</v>
      </c>
      <c r="I5497" t="s">
        <v>675</v>
      </c>
      <c r="J5497" s="145">
        <v>2421</v>
      </c>
      <c r="K5497" t="s">
        <v>622</v>
      </c>
      <c r="L5497" t="s">
        <v>767</v>
      </c>
      <c r="M5497" t="s">
        <v>672</v>
      </c>
      <c r="N5497">
        <v>12</v>
      </c>
      <c r="O5497">
        <v>122304.3</v>
      </c>
      <c r="P5497">
        <v>330262.45</v>
      </c>
      <c r="Q5497" t="str">
        <f t="shared" si="99"/>
        <v>G5 - Large C&amp;I</v>
      </c>
    </row>
    <row r="5498" spans="1:17" x14ac:dyDescent="0.25">
      <c r="A5498">
        <v>49</v>
      </c>
      <c r="B5498" t="s">
        <v>418</v>
      </c>
      <c r="C5498">
        <v>2022</v>
      </c>
      <c r="D5498">
        <v>7</v>
      </c>
      <c r="E5498" t="s">
        <v>812</v>
      </c>
      <c r="F5498" t="s">
        <v>734</v>
      </c>
      <c r="G5498" t="s">
        <v>633</v>
      </c>
      <c r="H5498" t="s">
        <v>772</v>
      </c>
      <c r="I5498" t="s">
        <v>676</v>
      </c>
      <c r="J5498" t="s">
        <v>481</v>
      </c>
      <c r="K5498" t="s">
        <v>622</v>
      </c>
      <c r="L5498" t="s">
        <v>767</v>
      </c>
      <c r="M5498" t="s">
        <v>672</v>
      </c>
      <c r="N5498">
        <v>42</v>
      </c>
      <c r="O5498">
        <v>919029.94</v>
      </c>
      <c r="P5498">
        <v>3033552.89</v>
      </c>
      <c r="Q5498" t="str">
        <f t="shared" si="99"/>
        <v>G5 - Large C&amp;I</v>
      </c>
    </row>
    <row r="5499" spans="1:17" x14ac:dyDescent="0.25">
      <c r="A5499">
        <v>49</v>
      </c>
      <c r="B5499" t="s">
        <v>418</v>
      </c>
      <c r="C5499">
        <v>2022</v>
      </c>
      <c r="D5499">
        <v>7</v>
      </c>
      <c r="E5499" t="s">
        <v>812</v>
      </c>
      <c r="F5499" t="s">
        <v>734</v>
      </c>
      <c r="G5499" t="s">
        <v>633</v>
      </c>
      <c r="H5499" t="s">
        <v>786</v>
      </c>
      <c r="I5499" t="s">
        <v>689</v>
      </c>
      <c r="J5499" s="145">
        <v>2121</v>
      </c>
      <c r="K5499" t="s">
        <v>622</v>
      </c>
      <c r="L5499" t="s">
        <v>755</v>
      </c>
      <c r="M5499" t="s">
        <v>660</v>
      </c>
      <c r="N5499">
        <v>2</v>
      </c>
      <c r="O5499">
        <v>74.88</v>
      </c>
      <c r="P5499">
        <v>29.81</v>
      </c>
      <c r="Q5499" t="str">
        <f t="shared" si="99"/>
        <v>G3 - Small C&amp;I</v>
      </c>
    </row>
    <row r="5500" spans="1:17" x14ac:dyDescent="0.25">
      <c r="A5500">
        <v>49</v>
      </c>
      <c r="B5500" t="s">
        <v>418</v>
      </c>
      <c r="C5500">
        <v>2022</v>
      </c>
      <c r="D5500">
        <v>7</v>
      </c>
      <c r="E5500" t="s">
        <v>812</v>
      </c>
      <c r="F5500" t="s">
        <v>746</v>
      </c>
      <c r="G5500" t="s">
        <v>649</v>
      </c>
      <c r="H5500" t="s">
        <v>749</v>
      </c>
      <c r="I5500" t="s">
        <v>653</v>
      </c>
      <c r="J5500" s="145">
        <v>1247</v>
      </c>
      <c r="K5500" t="s">
        <v>622</v>
      </c>
      <c r="L5500" t="s">
        <v>747</v>
      </c>
      <c r="M5500" t="s">
        <v>650</v>
      </c>
      <c r="N5500">
        <v>209848</v>
      </c>
      <c r="O5500">
        <v>8949561.8200000003</v>
      </c>
      <c r="P5500">
        <v>3864370.83</v>
      </c>
      <c r="Q5500" t="str">
        <f t="shared" si="99"/>
        <v>G1 - Residential</v>
      </c>
    </row>
    <row r="5501" spans="1:17" x14ac:dyDescent="0.25">
      <c r="A5501">
        <v>49</v>
      </c>
      <c r="B5501" t="s">
        <v>418</v>
      </c>
      <c r="C5501">
        <v>2022</v>
      </c>
      <c r="D5501">
        <v>7</v>
      </c>
      <c r="E5501" t="s">
        <v>812</v>
      </c>
      <c r="F5501" t="s">
        <v>746</v>
      </c>
      <c r="G5501" t="s">
        <v>649</v>
      </c>
      <c r="H5501" t="s">
        <v>750</v>
      </c>
      <c r="I5501" t="s">
        <v>654</v>
      </c>
      <c r="J5501" s="145">
        <v>1012</v>
      </c>
      <c r="K5501" t="s">
        <v>622</v>
      </c>
      <c r="L5501" t="s">
        <v>705</v>
      </c>
      <c r="M5501" t="s">
        <v>584</v>
      </c>
      <c r="N5501">
        <v>18</v>
      </c>
      <c r="O5501">
        <v>3002.83</v>
      </c>
      <c r="P5501">
        <v>1901.5</v>
      </c>
      <c r="Q5501" t="str">
        <f t="shared" si="99"/>
        <v>G1 - Residential</v>
      </c>
    </row>
    <row r="5502" spans="1:17" x14ac:dyDescent="0.25">
      <c r="A5502">
        <v>49</v>
      </c>
      <c r="B5502" t="s">
        <v>418</v>
      </c>
      <c r="C5502">
        <v>2022</v>
      </c>
      <c r="D5502">
        <v>7</v>
      </c>
      <c r="E5502" t="s">
        <v>812</v>
      </c>
      <c r="F5502" t="s">
        <v>746</v>
      </c>
      <c r="G5502" t="s">
        <v>649</v>
      </c>
      <c r="H5502" t="s">
        <v>791</v>
      </c>
      <c r="I5502" t="s">
        <v>694</v>
      </c>
      <c r="J5502" s="145">
        <v>1301</v>
      </c>
      <c r="K5502" t="s">
        <v>622</v>
      </c>
      <c r="L5502" t="s">
        <v>747</v>
      </c>
      <c r="M5502" t="s">
        <v>650</v>
      </c>
      <c r="N5502">
        <v>24398</v>
      </c>
      <c r="O5502">
        <v>796157.1</v>
      </c>
      <c r="P5502">
        <v>478827.14</v>
      </c>
      <c r="Q5502" t="str">
        <f t="shared" si="99"/>
        <v>G2 - Low Income Residential</v>
      </c>
    </row>
    <row r="5503" spans="1:17" x14ac:dyDescent="0.25">
      <c r="A5503">
        <v>49</v>
      </c>
      <c r="B5503" t="s">
        <v>418</v>
      </c>
      <c r="C5503">
        <v>2022</v>
      </c>
      <c r="D5503">
        <v>7</v>
      </c>
      <c r="E5503" t="s">
        <v>812</v>
      </c>
      <c r="F5503" t="s">
        <v>703</v>
      </c>
      <c r="G5503" t="s">
        <v>580</v>
      </c>
      <c r="H5503" t="s">
        <v>704</v>
      </c>
      <c r="I5503" t="s">
        <v>581</v>
      </c>
      <c r="J5503" t="s">
        <v>582</v>
      </c>
      <c r="K5503" t="s">
        <v>583</v>
      </c>
      <c r="L5503" t="s">
        <v>705</v>
      </c>
      <c r="M5503" t="s">
        <v>584</v>
      </c>
      <c r="N5503">
        <v>364370</v>
      </c>
      <c r="O5503">
        <v>54430189.799999997</v>
      </c>
      <c r="P5503">
        <v>256354176</v>
      </c>
      <c r="Q5503" t="str">
        <f t="shared" si="99"/>
        <v>E1 - Residential</v>
      </c>
    </row>
    <row r="5504" spans="1:17" x14ac:dyDescent="0.25">
      <c r="A5504">
        <v>49</v>
      </c>
      <c r="B5504" t="s">
        <v>418</v>
      </c>
      <c r="C5504">
        <v>2022</v>
      </c>
      <c r="D5504">
        <v>7</v>
      </c>
      <c r="E5504" t="s">
        <v>812</v>
      </c>
      <c r="F5504" t="s">
        <v>703</v>
      </c>
      <c r="G5504" t="s">
        <v>580</v>
      </c>
      <c r="H5504" t="s">
        <v>706</v>
      </c>
      <c r="I5504" t="s">
        <v>585</v>
      </c>
      <c r="J5504" t="s">
        <v>586</v>
      </c>
      <c r="K5504" t="s">
        <v>587</v>
      </c>
      <c r="L5504" t="s">
        <v>705</v>
      </c>
      <c r="M5504" t="s">
        <v>584</v>
      </c>
      <c r="N5504">
        <v>1208</v>
      </c>
      <c r="O5504">
        <v>60520.15</v>
      </c>
      <c r="P5504">
        <v>582068</v>
      </c>
      <c r="Q5504" t="str">
        <f t="shared" si="99"/>
        <v>E3 - Small C&amp;I</v>
      </c>
    </row>
    <row r="5505" spans="1:17" x14ac:dyDescent="0.25">
      <c r="A5505">
        <v>49</v>
      </c>
      <c r="B5505" t="s">
        <v>418</v>
      </c>
      <c r="C5505">
        <v>2022</v>
      </c>
      <c r="D5505">
        <v>7</v>
      </c>
      <c r="E5505" t="s">
        <v>812</v>
      </c>
      <c r="F5505" t="s">
        <v>703</v>
      </c>
      <c r="G5505" t="s">
        <v>580</v>
      </c>
      <c r="H5505" t="s">
        <v>707</v>
      </c>
      <c r="I5505" t="s">
        <v>588</v>
      </c>
      <c r="J5505" t="s">
        <v>589</v>
      </c>
      <c r="K5505" t="s">
        <v>590</v>
      </c>
      <c r="L5505" t="s">
        <v>705</v>
      </c>
      <c r="M5505" t="s">
        <v>584</v>
      </c>
      <c r="N5505">
        <v>33804</v>
      </c>
      <c r="O5505">
        <v>3448062.9</v>
      </c>
      <c r="P5505">
        <v>21850199</v>
      </c>
      <c r="Q5505" t="str">
        <f t="shared" si="99"/>
        <v>E2 - Low Income Residential</v>
      </c>
    </row>
    <row r="5506" spans="1:17" x14ac:dyDescent="0.25">
      <c r="A5506">
        <v>49</v>
      </c>
      <c r="B5506" t="s">
        <v>418</v>
      </c>
      <c r="C5506">
        <v>2022</v>
      </c>
      <c r="D5506">
        <v>7</v>
      </c>
      <c r="E5506" t="s">
        <v>812</v>
      </c>
      <c r="F5506" t="s">
        <v>703</v>
      </c>
      <c r="G5506" t="s">
        <v>580</v>
      </c>
      <c r="H5506" t="s">
        <v>708</v>
      </c>
      <c r="I5506" t="s">
        <v>591</v>
      </c>
      <c r="J5506" t="s">
        <v>592</v>
      </c>
      <c r="K5506" t="s">
        <v>593</v>
      </c>
      <c r="L5506" t="s">
        <v>705</v>
      </c>
      <c r="M5506" t="s">
        <v>584</v>
      </c>
      <c r="N5506">
        <v>4</v>
      </c>
      <c r="O5506">
        <v>3972.71</v>
      </c>
      <c r="P5506">
        <v>19793</v>
      </c>
      <c r="Q5506" t="str">
        <f t="shared" si="99"/>
        <v>E4 - Medium C&amp;I</v>
      </c>
    </row>
    <row r="5507" spans="1:17" x14ac:dyDescent="0.25">
      <c r="A5507">
        <v>49</v>
      </c>
      <c r="B5507" t="s">
        <v>418</v>
      </c>
      <c r="C5507">
        <v>2022</v>
      </c>
      <c r="D5507">
        <v>7</v>
      </c>
      <c r="E5507" t="s">
        <v>812</v>
      </c>
      <c r="F5507" t="s">
        <v>703</v>
      </c>
      <c r="G5507" t="s">
        <v>580</v>
      </c>
      <c r="H5507" t="s">
        <v>709</v>
      </c>
      <c r="I5507" t="s">
        <v>594</v>
      </c>
      <c r="J5507" t="s">
        <v>595</v>
      </c>
      <c r="K5507" t="s">
        <v>596</v>
      </c>
      <c r="L5507" t="s">
        <v>705</v>
      </c>
      <c r="M5507" t="s">
        <v>584</v>
      </c>
      <c r="N5507">
        <v>5</v>
      </c>
      <c r="O5507">
        <v>309.63</v>
      </c>
      <c r="P5507">
        <v>1218</v>
      </c>
      <c r="Q5507" t="str">
        <f t="shared" si="99"/>
        <v>E3 - Small C&amp;I</v>
      </c>
    </row>
    <row r="5508" spans="1:17" x14ac:dyDescent="0.25">
      <c r="A5508">
        <v>49</v>
      </c>
      <c r="B5508" t="s">
        <v>418</v>
      </c>
      <c r="C5508">
        <v>2022</v>
      </c>
      <c r="D5508">
        <v>7</v>
      </c>
      <c r="E5508" t="s">
        <v>812</v>
      </c>
      <c r="F5508" t="s">
        <v>703</v>
      </c>
      <c r="G5508" t="s">
        <v>580</v>
      </c>
      <c r="H5508" t="s">
        <v>710</v>
      </c>
      <c r="I5508" t="s">
        <v>597</v>
      </c>
      <c r="J5508" t="s">
        <v>586</v>
      </c>
      <c r="K5508" t="s">
        <v>587</v>
      </c>
      <c r="L5508" t="s">
        <v>705</v>
      </c>
      <c r="M5508" t="s">
        <v>584</v>
      </c>
      <c r="N5508">
        <v>2</v>
      </c>
      <c r="O5508">
        <v>1145.8499999999999</v>
      </c>
      <c r="P5508">
        <v>5678</v>
      </c>
      <c r="Q5508" t="str">
        <f t="shared" si="99"/>
        <v>E3 - Small C&amp;I</v>
      </c>
    </row>
    <row r="5509" spans="1:17" x14ac:dyDescent="0.25">
      <c r="A5509">
        <v>49</v>
      </c>
      <c r="B5509" t="s">
        <v>418</v>
      </c>
      <c r="C5509">
        <v>2022</v>
      </c>
      <c r="D5509">
        <v>7</v>
      </c>
      <c r="E5509" t="s">
        <v>812</v>
      </c>
      <c r="F5509" t="s">
        <v>703</v>
      </c>
      <c r="G5509" t="s">
        <v>580</v>
      </c>
      <c r="H5509" t="s">
        <v>711</v>
      </c>
      <c r="I5509" t="s">
        <v>598</v>
      </c>
      <c r="J5509" t="s">
        <v>599</v>
      </c>
      <c r="K5509" t="s">
        <v>600</v>
      </c>
      <c r="L5509" t="s">
        <v>712</v>
      </c>
      <c r="M5509" t="s">
        <v>601</v>
      </c>
      <c r="N5509">
        <v>49</v>
      </c>
      <c r="O5509">
        <v>5216.2700000000004</v>
      </c>
      <c r="P5509">
        <v>12369</v>
      </c>
      <c r="Q5509" t="str">
        <f t="shared" si="99"/>
        <v>E6 - OTHER</v>
      </c>
    </row>
    <row r="5510" spans="1:17" x14ac:dyDescent="0.25">
      <c r="A5510">
        <v>49</v>
      </c>
      <c r="B5510" t="s">
        <v>418</v>
      </c>
      <c r="C5510">
        <v>2022</v>
      </c>
      <c r="D5510">
        <v>7</v>
      </c>
      <c r="E5510" t="s">
        <v>812</v>
      </c>
      <c r="F5510" t="s">
        <v>703</v>
      </c>
      <c r="G5510" t="s">
        <v>580</v>
      </c>
      <c r="H5510" t="s">
        <v>713</v>
      </c>
      <c r="I5510" t="s">
        <v>438</v>
      </c>
      <c r="J5510" t="s">
        <v>599</v>
      </c>
      <c r="K5510" t="s">
        <v>600</v>
      </c>
      <c r="L5510" t="s">
        <v>705</v>
      </c>
      <c r="M5510" t="s">
        <v>584</v>
      </c>
      <c r="N5510">
        <v>217</v>
      </c>
      <c r="O5510">
        <v>14015.76</v>
      </c>
      <c r="P5510">
        <v>23822</v>
      </c>
      <c r="Q5510" t="str">
        <f t="shared" si="99"/>
        <v>E6 - OTHER</v>
      </c>
    </row>
    <row r="5511" spans="1:17" x14ac:dyDescent="0.25">
      <c r="A5511">
        <v>49</v>
      </c>
      <c r="B5511" t="s">
        <v>418</v>
      </c>
      <c r="C5511">
        <v>2022</v>
      </c>
      <c r="D5511">
        <v>7</v>
      </c>
      <c r="E5511" t="s">
        <v>812</v>
      </c>
      <c r="F5511" t="s">
        <v>703</v>
      </c>
      <c r="G5511" t="s">
        <v>580</v>
      </c>
      <c r="H5511" t="s">
        <v>714</v>
      </c>
      <c r="I5511" t="s">
        <v>602</v>
      </c>
      <c r="J5511" t="s">
        <v>582</v>
      </c>
      <c r="K5511" t="s">
        <v>583</v>
      </c>
      <c r="L5511" t="s">
        <v>712</v>
      </c>
      <c r="M5511" t="s">
        <v>601</v>
      </c>
      <c r="N5511">
        <v>28015</v>
      </c>
      <c r="O5511">
        <v>2236192.7999999998</v>
      </c>
      <c r="P5511">
        <v>17042567</v>
      </c>
      <c r="Q5511" t="str">
        <f t="shared" si="99"/>
        <v>E1 - Residential</v>
      </c>
    </row>
    <row r="5512" spans="1:17" x14ac:dyDescent="0.25">
      <c r="A5512">
        <v>49</v>
      </c>
      <c r="B5512" t="s">
        <v>418</v>
      </c>
      <c r="C5512">
        <v>2022</v>
      </c>
      <c r="D5512">
        <v>7</v>
      </c>
      <c r="E5512" t="s">
        <v>812</v>
      </c>
      <c r="F5512" t="s">
        <v>703</v>
      </c>
      <c r="G5512" t="s">
        <v>580</v>
      </c>
      <c r="H5512" t="s">
        <v>715</v>
      </c>
      <c r="I5512" t="s">
        <v>603</v>
      </c>
      <c r="J5512" t="s">
        <v>589</v>
      </c>
      <c r="K5512" t="s">
        <v>590</v>
      </c>
      <c r="L5512" t="s">
        <v>712</v>
      </c>
      <c r="M5512" t="s">
        <v>601</v>
      </c>
      <c r="N5512">
        <v>4501</v>
      </c>
      <c r="O5512">
        <v>132838.18</v>
      </c>
      <c r="P5512">
        <v>2273571</v>
      </c>
      <c r="Q5512" t="str">
        <f t="shared" si="99"/>
        <v>E2 - Low Income Residential</v>
      </c>
    </row>
    <row r="5513" spans="1:17" x14ac:dyDescent="0.25">
      <c r="A5513">
        <v>49</v>
      </c>
      <c r="B5513" t="s">
        <v>418</v>
      </c>
      <c r="C5513">
        <v>2022</v>
      </c>
      <c r="D5513">
        <v>7</v>
      </c>
      <c r="E5513" t="s">
        <v>812</v>
      </c>
      <c r="F5513" t="s">
        <v>703</v>
      </c>
      <c r="G5513" t="s">
        <v>580</v>
      </c>
      <c r="H5513" t="s">
        <v>716</v>
      </c>
      <c r="I5513" t="s">
        <v>604</v>
      </c>
      <c r="J5513" t="s">
        <v>586</v>
      </c>
      <c r="K5513" t="s">
        <v>587</v>
      </c>
      <c r="L5513" t="s">
        <v>712</v>
      </c>
      <c r="M5513" t="s">
        <v>601</v>
      </c>
      <c r="N5513">
        <v>73</v>
      </c>
      <c r="O5513">
        <v>7881.9</v>
      </c>
      <c r="P5513">
        <v>58081</v>
      </c>
      <c r="Q5513" t="str">
        <f t="shared" si="99"/>
        <v>E3 - Small C&amp;I</v>
      </c>
    </row>
    <row r="5514" spans="1:17" x14ac:dyDescent="0.25">
      <c r="A5514">
        <v>49</v>
      </c>
      <c r="B5514" t="s">
        <v>418</v>
      </c>
      <c r="C5514">
        <v>2022</v>
      </c>
      <c r="D5514">
        <v>7</v>
      </c>
      <c r="E5514" t="s">
        <v>812</v>
      </c>
      <c r="F5514" t="s">
        <v>717</v>
      </c>
      <c r="G5514" t="s">
        <v>606</v>
      </c>
      <c r="H5514" t="s">
        <v>704</v>
      </c>
      <c r="I5514" t="s">
        <v>581</v>
      </c>
      <c r="J5514" t="s">
        <v>582</v>
      </c>
      <c r="K5514" t="s">
        <v>583</v>
      </c>
      <c r="L5514" t="s">
        <v>718</v>
      </c>
      <c r="M5514" t="s">
        <v>607</v>
      </c>
      <c r="N5514">
        <v>815</v>
      </c>
      <c r="O5514">
        <v>183700.55</v>
      </c>
      <c r="P5514">
        <v>881142</v>
      </c>
      <c r="Q5514" t="str">
        <f t="shared" si="99"/>
        <v>E1 - Residential</v>
      </c>
    </row>
    <row r="5515" spans="1:17" x14ac:dyDescent="0.25">
      <c r="A5515">
        <v>49</v>
      </c>
      <c r="B5515" t="s">
        <v>418</v>
      </c>
      <c r="C5515">
        <v>2022</v>
      </c>
      <c r="D5515">
        <v>7</v>
      </c>
      <c r="E5515" t="s">
        <v>812</v>
      </c>
      <c r="F5515" t="s">
        <v>717</v>
      </c>
      <c r="G5515" t="s">
        <v>606</v>
      </c>
      <c r="H5515" t="s">
        <v>706</v>
      </c>
      <c r="I5515" t="s">
        <v>585</v>
      </c>
      <c r="J5515" t="s">
        <v>586</v>
      </c>
      <c r="K5515" t="s">
        <v>587</v>
      </c>
      <c r="L5515" t="s">
        <v>718</v>
      </c>
      <c r="M5515" t="s">
        <v>607</v>
      </c>
      <c r="N5515">
        <v>40028</v>
      </c>
      <c r="O5515">
        <v>1380948.25</v>
      </c>
      <c r="P5515">
        <v>51828669</v>
      </c>
      <c r="Q5515" t="str">
        <f t="shared" si="99"/>
        <v>E3 - Small C&amp;I</v>
      </c>
    </row>
    <row r="5516" spans="1:17" x14ac:dyDescent="0.25">
      <c r="A5516">
        <v>49</v>
      </c>
      <c r="B5516" t="s">
        <v>418</v>
      </c>
      <c r="C5516">
        <v>2022</v>
      </c>
      <c r="D5516">
        <v>7</v>
      </c>
      <c r="E5516" t="s">
        <v>812</v>
      </c>
      <c r="F5516" t="s">
        <v>717</v>
      </c>
      <c r="G5516" t="s">
        <v>606</v>
      </c>
      <c r="H5516" t="s">
        <v>707</v>
      </c>
      <c r="I5516" t="s">
        <v>588</v>
      </c>
      <c r="J5516" t="s">
        <v>589</v>
      </c>
      <c r="K5516" t="s">
        <v>590</v>
      </c>
      <c r="L5516" t="s">
        <v>718</v>
      </c>
      <c r="M5516" t="s">
        <v>607</v>
      </c>
      <c r="N5516">
        <v>7</v>
      </c>
      <c r="O5516">
        <v>340.12</v>
      </c>
      <c r="P5516">
        <v>1969</v>
      </c>
      <c r="Q5516" t="str">
        <f t="shared" si="99"/>
        <v>E2 - Low Income Residential</v>
      </c>
    </row>
    <row r="5517" spans="1:17" x14ac:dyDescent="0.25">
      <c r="A5517">
        <v>49</v>
      </c>
      <c r="B5517" t="s">
        <v>418</v>
      </c>
      <c r="C5517">
        <v>2022</v>
      </c>
      <c r="D5517">
        <v>7</v>
      </c>
      <c r="E5517" t="s">
        <v>812</v>
      </c>
      <c r="F5517" t="s">
        <v>717</v>
      </c>
      <c r="G5517" t="s">
        <v>606</v>
      </c>
      <c r="H5517" t="s">
        <v>708</v>
      </c>
      <c r="I5517" t="s">
        <v>591</v>
      </c>
      <c r="J5517" t="s">
        <v>592</v>
      </c>
      <c r="K5517" t="s">
        <v>593</v>
      </c>
      <c r="L5517" t="s">
        <v>718</v>
      </c>
      <c r="M5517" t="s">
        <v>607</v>
      </c>
      <c r="N5517">
        <v>3303</v>
      </c>
      <c r="O5517">
        <v>7050979.46</v>
      </c>
      <c r="P5517">
        <v>37822128</v>
      </c>
      <c r="Q5517" t="str">
        <f t="shared" si="99"/>
        <v>E4 - Medium C&amp;I</v>
      </c>
    </row>
    <row r="5518" spans="1:17" x14ac:dyDescent="0.25">
      <c r="A5518">
        <v>49</v>
      </c>
      <c r="B5518" t="s">
        <v>418</v>
      </c>
      <c r="C5518">
        <v>2022</v>
      </c>
      <c r="D5518">
        <v>7</v>
      </c>
      <c r="E5518" t="s">
        <v>812</v>
      </c>
      <c r="F5518" t="s">
        <v>717</v>
      </c>
      <c r="G5518" t="s">
        <v>606</v>
      </c>
      <c r="H5518" t="s">
        <v>709</v>
      </c>
      <c r="I5518" t="s">
        <v>594</v>
      </c>
      <c r="J5518" t="s">
        <v>595</v>
      </c>
      <c r="K5518" t="s">
        <v>596</v>
      </c>
      <c r="L5518" t="s">
        <v>718</v>
      </c>
      <c r="M5518" t="s">
        <v>607</v>
      </c>
      <c r="N5518">
        <v>99</v>
      </c>
      <c r="O5518">
        <v>7892.55</v>
      </c>
      <c r="P5518">
        <v>32818</v>
      </c>
      <c r="Q5518" t="str">
        <f t="shared" si="99"/>
        <v>E3 - Small C&amp;I</v>
      </c>
    </row>
    <row r="5519" spans="1:17" x14ac:dyDescent="0.25">
      <c r="A5519">
        <v>49</v>
      </c>
      <c r="B5519" t="s">
        <v>418</v>
      </c>
      <c r="C5519">
        <v>2022</v>
      </c>
      <c r="D5519">
        <v>7</v>
      </c>
      <c r="E5519" t="s">
        <v>812</v>
      </c>
      <c r="F5519" t="s">
        <v>717</v>
      </c>
      <c r="G5519" t="s">
        <v>606</v>
      </c>
      <c r="H5519" t="s">
        <v>719</v>
      </c>
      <c r="I5519" t="s">
        <v>608</v>
      </c>
      <c r="J5519" t="s">
        <v>592</v>
      </c>
      <c r="K5519" t="s">
        <v>593</v>
      </c>
      <c r="L5519" t="s">
        <v>718</v>
      </c>
      <c r="M5519" t="s">
        <v>607</v>
      </c>
      <c r="N5519">
        <v>163</v>
      </c>
      <c r="O5519">
        <v>361314.17</v>
      </c>
      <c r="P5519">
        <v>1876757</v>
      </c>
      <c r="Q5519" t="str">
        <f t="shared" si="99"/>
        <v>E4 - Medium C&amp;I</v>
      </c>
    </row>
    <row r="5520" spans="1:17" x14ac:dyDescent="0.25">
      <c r="A5520">
        <v>49</v>
      </c>
      <c r="B5520" t="s">
        <v>418</v>
      </c>
      <c r="C5520">
        <v>2022</v>
      </c>
      <c r="D5520">
        <v>7</v>
      </c>
      <c r="E5520" t="s">
        <v>812</v>
      </c>
      <c r="F5520" t="s">
        <v>717</v>
      </c>
      <c r="G5520" t="s">
        <v>606</v>
      </c>
      <c r="H5520" t="s">
        <v>720</v>
      </c>
      <c r="I5520" t="s">
        <v>609</v>
      </c>
      <c r="J5520" t="s">
        <v>595</v>
      </c>
      <c r="K5520" t="s">
        <v>596</v>
      </c>
      <c r="L5520" t="s">
        <v>718</v>
      </c>
      <c r="M5520" t="s">
        <v>607</v>
      </c>
      <c r="N5520">
        <v>4</v>
      </c>
      <c r="O5520">
        <v>4375.08</v>
      </c>
      <c r="P5520">
        <v>22022</v>
      </c>
      <c r="Q5520" t="str">
        <f t="shared" si="99"/>
        <v>E3 - Small C&amp;I</v>
      </c>
    </row>
    <row r="5521" spans="1:17" x14ac:dyDescent="0.25">
      <c r="A5521">
        <v>49</v>
      </c>
      <c r="B5521" t="s">
        <v>418</v>
      </c>
      <c r="C5521">
        <v>2022</v>
      </c>
      <c r="D5521">
        <v>7</v>
      </c>
      <c r="E5521" t="s">
        <v>812</v>
      </c>
      <c r="F5521" t="s">
        <v>717</v>
      </c>
      <c r="G5521" t="s">
        <v>606</v>
      </c>
      <c r="H5521" t="s">
        <v>710</v>
      </c>
      <c r="I5521" t="s">
        <v>597</v>
      </c>
      <c r="J5521" t="s">
        <v>586</v>
      </c>
      <c r="K5521" t="s">
        <v>587</v>
      </c>
      <c r="L5521" t="s">
        <v>718</v>
      </c>
      <c r="M5521" t="s">
        <v>607</v>
      </c>
      <c r="N5521">
        <v>70</v>
      </c>
      <c r="O5521">
        <v>-82990.649999999994</v>
      </c>
      <c r="P5521">
        <v>164157</v>
      </c>
      <c r="Q5521" t="str">
        <f t="shared" si="99"/>
        <v>E3 - Small C&amp;I</v>
      </c>
    </row>
    <row r="5522" spans="1:17" x14ac:dyDescent="0.25">
      <c r="A5522">
        <v>49</v>
      </c>
      <c r="B5522" t="s">
        <v>418</v>
      </c>
      <c r="C5522">
        <v>2022</v>
      </c>
      <c r="D5522">
        <v>7</v>
      </c>
      <c r="E5522" t="s">
        <v>812</v>
      </c>
      <c r="F5522" t="s">
        <v>717</v>
      </c>
      <c r="G5522" t="s">
        <v>606</v>
      </c>
      <c r="H5522" t="s">
        <v>810</v>
      </c>
      <c r="I5522" t="s">
        <v>610</v>
      </c>
      <c r="J5522" t="s">
        <v>611</v>
      </c>
      <c r="K5522" t="s">
        <v>612</v>
      </c>
      <c r="L5522" t="s">
        <v>718</v>
      </c>
      <c r="M5522" t="s">
        <v>607</v>
      </c>
      <c r="N5522">
        <v>2</v>
      </c>
      <c r="O5522">
        <v>22210.18</v>
      </c>
      <c r="P5522">
        <v>118806</v>
      </c>
      <c r="Q5522" t="str">
        <f t="shared" si="99"/>
        <v>E5 - Large C&amp;I</v>
      </c>
    </row>
    <row r="5523" spans="1:17" x14ac:dyDescent="0.25">
      <c r="A5523">
        <v>49</v>
      </c>
      <c r="B5523" t="s">
        <v>418</v>
      </c>
      <c r="C5523">
        <v>2022</v>
      </c>
      <c r="D5523">
        <v>7</v>
      </c>
      <c r="E5523" t="s">
        <v>812</v>
      </c>
      <c r="F5523" t="s">
        <v>717</v>
      </c>
      <c r="G5523" t="s">
        <v>606</v>
      </c>
      <c r="H5523" t="s">
        <v>721</v>
      </c>
      <c r="I5523" t="s">
        <v>613</v>
      </c>
      <c r="J5523" t="s">
        <v>611</v>
      </c>
      <c r="K5523" t="s">
        <v>612</v>
      </c>
      <c r="L5523" t="s">
        <v>718</v>
      </c>
      <c r="M5523" t="s">
        <v>607</v>
      </c>
      <c r="N5523">
        <v>2</v>
      </c>
      <c r="O5523">
        <v>48790.67</v>
      </c>
      <c r="P5523">
        <v>444222</v>
      </c>
      <c r="Q5523" t="str">
        <f t="shared" si="99"/>
        <v>E5 - Large C&amp;I</v>
      </c>
    </row>
    <row r="5524" spans="1:17" x14ac:dyDescent="0.25">
      <c r="A5524">
        <v>49</v>
      </c>
      <c r="B5524" t="s">
        <v>418</v>
      </c>
      <c r="C5524">
        <v>2022</v>
      </c>
      <c r="D5524">
        <v>7</v>
      </c>
      <c r="E5524" t="s">
        <v>812</v>
      </c>
      <c r="F5524" t="s">
        <v>717</v>
      </c>
      <c r="G5524" t="s">
        <v>606</v>
      </c>
      <c r="H5524" t="s">
        <v>722</v>
      </c>
      <c r="I5524" t="s">
        <v>614</v>
      </c>
      <c r="J5524" t="s">
        <v>599</v>
      </c>
      <c r="K5524" t="s">
        <v>600</v>
      </c>
      <c r="L5524" t="s">
        <v>718</v>
      </c>
      <c r="M5524" t="s">
        <v>607</v>
      </c>
      <c r="N5524">
        <v>15</v>
      </c>
      <c r="O5524">
        <v>758.27</v>
      </c>
      <c r="P5524">
        <v>2285</v>
      </c>
      <c r="Q5524" t="str">
        <f t="shared" si="99"/>
        <v>E6 - OTHER</v>
      </c>
    </row>
    <row r="5525" spans="1:17" x14ac:dyDescent="0.25">
      <c r="A5525">
        <v>49</v>
      </c>
      <c r="B5525" t="s">
        <v>418</v>
      </c>
      <c r="C5525">
        <v>2022</v>
      </c>
      <c r="D5525">
        <v>7</v>
      </c>
      <c r="E5525" t="s">
        <v>812</v>
      </c>
      <c r="F5525" t="s">
        <v>717</v>
      </c>
      <c r="G5525" t="s">
        <v>606</v>
      </c>
      <c r="H5525" t="s">
        <v>711</v>
      </c>
      <c r="I5525" t="s">
        <v>598</v>
      </c>
      <c r="J5525" t="s">
        <v>599</v>
      </c>
      <c r="K5525" t="s">
        <v>600</v>
      </c>
      <c r="L5525" t="s">
        <v>723</v>
      </c>
      <c r="M5525" t="s">
        <v>615</v>
      </c>
      <c r="N5525">
        <v>331</v>
      </c>
      <c r="O5525">
        <v>22309.95</v>
      </c>
      <c r="P5525">
        <v>90390</v>
      </c>
      <c r="Q5525" t="str">
        <f t="shared" si="99"/>
        <v>E6 - OTHER</v>
      </c>
    </row>
    <row r="5526" spans="1:17" x14ac:dyDescent="0.25">
      <c r="A5526">
        <v>49</v>
      </c>
      <c r="B5526" t="s">
        <v>418</v>
      </c>
      <c r="C5526">
        <v>2022</v>
      </c>
      <c r="D5526">
        <v>7</v>
      </c>
      <c r="E5526" t="s">
        <v>812</v>
      </c>
      <c r="F5526" t="s">
        <v>717</v>
      </c>
      <c r="G5526" t="s">
        <v>606</v>
      </c>
      <c r="H5526" t="s">
        <v>724</v>
      </c>
      <c r="I5526" t="s">
        <v>616</v>
      </c>
      <c r="J5526" t="s">
        <v>617</v>
      </c>
      <c r="K5526" t="s">
        <v>618</v>
      </c>
      <c r="L5526" t="s">
        <v>723</v>
      </c>
      <c r="M5526" t="s">
        <v>615</v>
      </c>
      <c r="N5526">
        <v>3</v>
      </c>
      <c r="O5526">
        <v>978.35</v>
      </c>
      <c r="P5526">
        <v>3841</v>
      </c>
      <c r="Q5526" t="str">
        <f t="shared" si="99"/>
        <v>E6 - OTHER</v>
      </c>
    </row>
    <row r="5527" spans="1:17" x14ac:dyDescent="0.25">
      <c r="A5527">
        <v>49</v>
      </c>
      <c r="B5527" t="s">
        <v>418</v>
      </c>
      <c r="C5527">
        <v>2022</v>
      </c>
      <c r="D5527">
        <v>7</v>
      </c>
      <c r="E5527" t="s">
        <v>812</v>
      </c>
      <c r="F5527" t="s">
        <v>717</v>
      </c>
      <c r="G5527" t="s">
        <v>606</v>
      </c>
      <c r="H5527" t="s">
        <v>713</v>
      </c>
      <c r="I5527" t="s">
        <v>438</v>
      </c>
      <c r="J5527" t="s">
        <v>599</v>
      </c>
      <c r="K5527" t="s">
        <v>600</v>
      </c>
      <c r="L5527" t="s">
        <v>718</v>
      </c>
      <c r="M5527" t="s">
        <v>607</v>
      </c>
      <c r="N5527">
        <v>1010</v>
      </c>
      <c r="O5527">
        <v>70214.12</v>
      </c>
      <c r="P5527">
        <v>211251</v>
      </c>
      <c r="Q5527" t="str">
        <f t="shared" ref="Q5527:Q5590" si="100">IF(ISERROR(VLOOKUP(J5527,S:T,2,FALSE)) =FALSE,VLOOKUP(J5527,S:T,2,FALSE),VLOOKUP(TRIM(J5527),S:T,2,FALSE))</f>
        <v>E6 - OTHER</v>
      </c>
    </row>
    <row r="5528" spans="1:17" x14ac:dyDescent="0.25">
      <c r="A5528">
        <v>49</v>
      </c>
      <c r="B5528" t="s">
        <v>418</v>
      </c>
      <c r="C5528">
        <v>2022</v>
      </c>
      <c r="D5528">
        <v>7</v>
      </c>
      <c r="E5528" t="s">
        <v>812</v>
      </c>
      <c r="F5528" t="s">
        <v>717</v>
      </c>
      <c r="G5528" t="s">
        <v>606</v>
      </c>
      <c r="H5528" t="s">
        <v>725</v>
      </c>
      <c r="I5528" t="s">
        <v>619</v>
      </c>
      <c r="J5528" t="s">
        <v>617</v>
      </c>
      <c r="K5528" t="s">
        <v>618</v>
      </c>
      <c r="L5528" t="s">
        <v>718</v>
      </c>
      <c r="M5528" t="s">
        <v>607</v>
      </c>
      <c r="N5528">
        <v>6</v>
      </c>
      <c r="O5528">
        <v>208.91</v>
      </c>
      <c r="P5528">
        <v>633</v>
      </c>
      <c r="Q5528" t="str">
        <f t="shared" si="100"/>
        <v>E6 - OTHER</v>
      </c>
    </row>
    <row r="5529" spans="1:17" x14ac:dyDescent="0.25">
      <c r="A5529">
        <v>49</v>
      </c>
      <c r="B5529" t="s">
        <v>418</v>
      </c>
      <c r="C5529">
        <v>2022</v>
      </c>
      <c r="D5529">
        <v>7</v>
      </c>
      <c r="E5529" t="s">
        <v>812</v>
      </c>
      <c r="F5529" t="s">
        <v>717</v>
      </c>
      <c r="G5529" t="s">
        <v>606</v>
      </c>
      <c r="H5529" t="s">
        <v>726</v>
      </c>
      <c r="I5529" t="s">
        <v>620</v>
      </c>
      <c r="J5529" t="s">
        <v>621</v>
      </c>
      <c r="K5529" t="s">
        <v>622</v>
      </c>
      <c r="L5529" t="s">
        <v>718</v>
      </c>
      <c r="M5529" t="s">
        <v>607</v>
      </c>
      <c r="N5529">
        <v>1</v>
      </c>
      <c r="O5529">
        <v>32.83</v>
      </c>
      <c r="P5529">
        <v>165</v>
      </c>
      <c r="Q5529" t="str">
        <f t="shared" si="100"/>
        <v>E6 - OTHER</v>
      </c>
    </row>
    <row r="5530" spans="1:17" x14ac:dyDescent="0.25">
      <c r="A5530">
        <v>49</v>
      </c>
      <c r="B5530" t="s">
        <v>418</v>
      </c>
      <c r="C5530">
        <v>2022</v>
      </c>
      <c r="D5530">
        <v>7</v>
      </c>
      <c r="E5530" t="s">
        <v>812</v>
      </c>
      <c r="F5530" t="s">
        <v>717</v>
      </c>
      <c r="G5530" t="s">
        <v>606</v>
      </c>
      <c r="H5530" t="s">
        <v>727</v>
      </c>
      <c r="I5530" t="s">
        <v>623</v>
      </c>
      <c r="J5530" t="s">
        <v>624</v>
      </c>
      <c r="K5530" t="s">
        <v>625</v>
      </c>
      <c r="L5530" t="s">
        <v>718</v>
      </c>
      <c r="M5530" t="s">
        <v>607</v>
      </c>
      <c r="N5530">
        <v>49</v>
      </c>
      <c r="O5530">
        <v>1003183.95</v>
      </c>
      <c r="P5530">
        <v>5308218</v>
      </c>
      <c r="Q5530" t="str">
        <f t="shared" si="100"/>
        <v>E5 - Large C&amp;I</v>
      </c>
    </row>
    <row r="5531" spans="1:17" x14ac:dyDescent="0.25">
      <c r="A5531">
        <v>49</v>
      </c>
      <c r="B5531" t="s">
        <v>418</v>
      </c>
      <c r="C5531">
        <v>2022</v>
      </c>
      <c r="D5531">
        <v>7</v>
      </c>
      <c r="E5531" t="s">
        <v>812</v>
      </c>
      <c r="F5531" t="s">
        <v>717</v>
      </c>
      <c r="G5531" t="s">
        <v>606</v>
      </c>
      <c r="H5531" t="s">
        <v>728</v>
      </c>
      <c r="I5531" t="s">
        <v>626</v>
      </c>
      <c r="J5531" t="s">
        <v>624</v>
      </c>
      <c r="K5531" t="s">
        <v>625</v>
      </c>
      <c r="L5531" t="s">
        <v>718</v>
      </c>
      <c r="M5531" t="s">
        <v>607</v>
      </c>
      <c r="N5531">
        <v>67</v>
      </c>
      <c r="O5531">
        <v>1819485.21</v>
      </c>
      <c r="P5531">
        <v>8786667</v>
      </c>
      <c r="Q5531" t="str">
        <f t="shared" si="100"/>
        <v>E5 - Large C&amp;I</v>
      </c>
    </row>
    <row r="5532" spans="1:17" x14ac:dyDescent="0.25">
      <c r="A5532">
        <v>49</v>
      </c>
      <c r="B5532" t="s">
        <v>418</v>
      </c>
      <c r="C5532">
        <v>2022</v>
      </c>
      <c r="D5532">
        <v>7</v>
      </c>
      <c r="E5532" t="s">
        <v>812</v>
      </c>
      <c r="F5532" t="s">
        <v>717</v>
      </c>
      <c r="G5532" t="s">
        <v>606</v>
      </c>
      <c r="H5532" t="s">
        <v>729</v>
      </c>
      <c r="I5532" t="s">
        <v>627</v>
      </c>
      <c r="J5532" t="s">
        <v>624</v>
      </c>
      <c r="K5532" t="s">
        <v>625</v>
      </c>
      <c r="L5532" t="s">
        <v>723</v>
      </c>
      <c r="M5532" t="s">
        <v>615</v>
      </c>
      <c r="N5532">
        <v>286</v>
      </c>
      <c r="O5532">
        <v>4884215.25</v>
      </c>
      <c r="P5532">
        <v>62017948</v>
      </c>
      <c r="Q5532" t="str">
        <f t="shared" si="100"/>
        <v>E5 - Large C&amp;I</v>
      </c>
    </row>
    <row r="5533" spans="1:17" x14ac:dyDescent="0.25">
      <c r="A5533">
        <v>49</v>
      </c>
      <c r="B5533" t="s">
        <v>418</v>
      </c>
      <c r="C5533">
        <v>2022</v>
      </c>
      <c r="D5533">
        <v>7</v>
      </c>
      <c r="E5533" t="s">
        <v>812</v>
      </c>
      <c r="F5533" t="s">
        <v>717</v>
      </c>
      <c r="G5533" t="s">
        <v>606</v>
      </c>
      <c r="H5533" t="s">
        <v>730</v>
      </c>
      <c r="I5533" t="s">
        <v>628</v>
      </c>
      <c r="J5533" t="s">
        <v>624</v>
      </c>
      <c r="K5533" t="s">
        <v>625</v>
      </c>
      <c r="L5533" t="s">
        <v>723</v>
      </c>
      <c r="M5533" t="s">
        <v>615</v>
      </c>
      <c r="N5533">
        <v>326</v>
      </c>
      <c r="O5533">
        <v>5662442.9900000002</v>
      </c>
      <c r="P5533">
        <v>73648192</v>
      </c>
      <c r="Q5533" t="str">
        <f t="shared" si="100"/>
        <v>E5 - Large C&amp;I</v>
      </c>
    </row>
    <row r="5534" spans="1:17" x14ac:dyDescent="0.25">
      <c r="A5534">
        <v>49</v>
      </c>
      <c r="B5534" t="s">
        <v>418</v>
      </c>
      <c r="C5534">
        <v>2022</v>
      </c>
      <c r="D5534">
        <v>7</v>
      </c>
      <c r="E5534" t="s">
        <v>812</v>
      </c>
      <c r="F5534" t="s">
        <v>717</v>
      </c>
      <c r="G5534" t="s">
        <v>606</v>
      </c>
      <c r="H5534" t="s">
        <v>714</v>
      </c>
      <c r="I5534" t="s">
        <v>602</v>
      </c>
      <c r="J5534" t="s">
        <v>582</v>
      </c>
      <c r="K5534" t="s">
        <v>583</v>
      </c>
      <c r="L5534" t="s">
        <v>723</v>
      </c>
      <c r="M5534" t="s">
        <v>615</v>
      </c>
      <c r="N5534">
        <v>126</v>
      </c>
      <c r="O5534">
        <v>41929.19</v>
      </c>
      <c r="P5534">
        <v>334854</v>
      </c>
      <c r="Q5534" t="str">
        <f t="shared" si="100"/>
        <v>E1 - Residential</v>
      </c>
    </row>
    <row r="5535" spans="1:17" x14ac:dyDescent="0.25">
      <c r="A5535">
        <v>49</v>
      </c>
      <c r="B5535" t="s">
        <v>418</v>
      </c>
      <c r="C5535">
        <v>2022</v>
      </c>
      <c r="D5535">
        <v>7</v>
      </c>
      <c r="E5535" t="s">
        <v>812</v>
      </c>
      <c r="F5535" t="s">
        <v>717</v>
      </c>
      <c r="G5535" t="s">
        <v>606</v>
      </c>
      <c r="H5535" t="s">
        <v>715</v>
      </c>
      <c r="I5535" t="s">
        <v>603</v>
      </c>
      <c r="J5535" t="s">
        <v>589</v>
      </c>
      <c r="K5535" t="s">
        <v>590</v>
      </c>
      <c r="L5535" t="s">
        <v>723</v>
      </c>
      <c r="M5535" t="s">
        <v>615</v>
      </c>
      <c r="N5535">
        <v>1</v>
      </c>
      <c r="O5535">
        <v>29.76</v>
      </c>
      <c r="P5535">
        <v>425</v>
      </c>
      <c r="Q5535" t="str">
        <f t="shared" si="100"/>
        <v>E2 - Low Income Residential</v>
      </c>
    </row>
    <row r="5536" spans="1:17" x14ac:dyDescent="0.25">
      <c r="A5536">
        <v>49</v>
      </c>
      <c r="B5536" t="s">
        <v>418</v>
      </c>
      <c r="C5536">
        <v>2022</v>
      </c>
      <c r="D5536">
        <v>7</v>
      </c>
      <c r="E5536" t="s">
        <v>812</v>
      </c>
      <c r="F5536" t="s">
        <v>717</v>
      </c>
      <c r="G5536" t="s">
        <v>606</v>
      </c>
      <c r="H5536" t="s">
        <v>731</v>
      </c>
      <c r="I5536" t="s">
        <v>629</v>
      </c>
      <c r="J5536" t="s">
        <v>630</v>
      </c>
      <c r="K5536" t="s">
        <v>631</v>
      </c>
      <c r="L5536" t="s">
        <v>723</v>
      </c>
      <c r="M5536" t="s">
        <v>615</v>
      </c>
      <c r="N5536">
        <v>1</v>
      </c>
      <c r="O5536">
        <v>179726.76</v>
      </c>
      <c r="P5536">
        <v>1766505</v>
      </c>
      <c r="Q5536" t="str">
        <f t="shared" si="100"/>
        <v>E5 - Large C&amp;I</v>
      </c>
    </row>
    <row r="5537" spans="1:17" x14ac:dyDescent="0.25">
      <c r="A5537">
        <v>49</v>
      </c>
      <c r="B5537" t="s">
        <v>418</v>
      </c>
      <c r="C5537">
        <v>2022</v>
      </c>
      <c r="D5537">
        <v>7</v>
      </c>
      <c r="E5537" t="s">
        <v>812</v>
      </c>
      <c r="F5537" t="s">
        <v>717</v>
      </c>
      <c r="G5537" t="s">
        <v>606</v>
      </c>
      <c r="H5537" t="s">
        <v>716</v>
      </c>
      <c r="I5537" t="s">
        <v>604</v>
      </c>
      <c r="J5537" t="s">
        <v>586</v>
      </c>
      <c r="K5537" t="s">
        <v>587</v>
      </c>
      <c r="L5537" t="s">
        <v>723</v>
      </c>
      <c r="M5537" t="s">
        <v>615</v>
      </c>
      <c r="N5537">
        <v>9916</v>
      </c>
      <c r="O5537">
        <v>1687365.91</v>
      </c>
      <c r="P5537">
        <v>13176851</v>
      </c>
      <c r="Q5537" t="str">
        <f t="shared" si="100"/>
        <v>E3 - Small C&amp;I</v>
      </c>
    </row>
    <row r="5538" spans="1:17" x14ac:dyDescent="0.25">
      <c r="A5538">
        <v>49</v>
      </c>
      <c r="B5538" t="s">
        <v>418</v>
      </c>
      <c r="C5538">
        <v>2022</v>
      </c>
      <c r="D5538">
        <v>7</v>
      </c>
      <c r="E5538" t="s">
        <v>812</v>
      </c>
      <c r="F5538" t="s">
        <v>717</v>
      </c>
      <c r="G5538" t="s">
        <v>606</v>
      </c>
      <c r="H5538" t="s">
        <v>732</v>
      </c>
      <c r="I5538" t="s">
        <v>632</v>
      </c>
      <c r="J5538" t="s">
        <v>595</v>
      </c>
      <c r="K5538" t="s">
        <v>596</v>
      </c>
      <c r="L5538" t="s">
        <v>723</v>
      </c>
      <c r="M5538" t="s">
        <v>615</v>
      </c>
      <c r="N5538">
        <v>125</v>
      </c>
      <c r="O5538">
        <v>10733.96</v>
      </c>
      <c r="P5538">
        <v>74588</v>
      </c>
      <c r="Q5538" t="str">
        <f t="shared" si="100"/>
        <v>E3 - Small C&amp;I</v>
      </c>
    </row>
    <row r="5539" spans="1:17" x14ac:dyDescent="0.25">
      <c r="A5539">
        <v>49</v>
      </c>
      <c r="B5539" t="s">
        <v>418</v>
      </c>
      <c r="C5539">
        <v>2022</v>
      </c>
      <c r="D5539">
        <v>7</v>
      </c>
      <c r="E5539" t="s">
        <v>812</v>
      </c>
      <c r="F5539" t="s">
        <v>717</v>
      </c>
      <c r="G5539" t="s">
        <v>606</v>
      </c>
      <c r="H5539" t="s">
        <v>733</v>
      </c>
      <c r="I5539" t="s">
        <v>605</v>
      </c>
      <c r="J5539" t="s">
        <v>592</v>
      </c>
      <c r="K5539" t="s">
        <v>593</v>
      </c>
      <c r="L5539" t="s">
        <v>723</v>
      </c>
      <c r="M5539" t="s">
        <v>615</v>
      </c>
      <c r="N5539">
        <v>3215</v>
      </c>
      <c r="O5539">
        <v>5742150.0599999996</v>
      </c>
      <c r="P5539">
        <v>60233786</v>
      </c>
      <c r="Q5539" t="str">
        <f t="shared" si="100"/>
        <v>E4 - Medium C&amp;I</v>
      </c>
    </row>
    <row r="5540" spans="1:17" x14ac:dyDescent="0.25">
      <c r="A5540">
        <v>49</v>
      </c>
      <c r="B5540" t="s">
        <v>418</v>
      </c>
      <c r="C5540">
        <v>2022</v>
      </c>
      <c r="D5540">
        <v>7</v>
      </c>
      <c r="E5540" t="s">
        <v>812</v>
      </c>
      <c r="F5540" t="s">
        <v>734</v>
      </c>
      <c r="G5540" t="s">
        <v>633</v>
      </c>
      <c r="H5540" t="s">
        <v>704</v>
      </c>
      <c r="I5540" t="s">
        <v>581</v>
      </c>
      <c r="J5540" t="s">
        <v>582</v>
      </c>
      <c r="K5540" t="s">
        <v>583</v>
      </c>
      <c r="L5540" t="s">
        <v>735</v>
      </c>
      <c r="M5540" t="s">
        <v>634</v>
      </c>
      <c r="N5540">
        <v>7</v>
      </c>
      <c r="O5540">
        <v>908.62</v>
      </c>
      <c r="P5540">
        <v>4133</v>
      </c>
      <c r="Q5540" t="str">
        <f t="shared" si="100"/>
        <v>E1 - Residential</v>
      </c>
    </row>
    <row r="5541" spans="1:17" x14ac:dyDescent="0.25">
      <c r="A5541">
        <v>49</v>
      </c>
      <c r="B5541" t="s">
        <v>418</v>
      </c>
      <c r="C5541">
        <v>2022</v>
      </c>
      <c r="D5541">
        <v>7</v>
      </c>
      <c r="E5541" t="s">
        <v>812</v>
      </c>
      <c r="F5541" t="s">
        <v>734</v>
      </c>
      <c r="G5541" t="s">
        <v>633</v>
      </c>
      <c r="H5541" t="s">
        <v>706</v>
      </c>
      <c r="I5541" t="s">
        <v>585</v>
      </c>
      <c r="J5541" t="s">
        <v>586</v>
      </c>
      <c r="K5541" t="s">
        <v>587</v>
      </c>
      <c r="L5541" t="s">
        <v>735</v>
      </c>
      <c r="M5541" t="s">
        <v>634</v>
      </c>
      <c r="N5541">
        <v>743</v>
      </c>
      <c r="O5541">
        <v>236413.21</v>
      </c>
      <c r="P5541">
        <v>1149262</v>
      </c>
      <c r="Q5541" t="str">
        <f t="shared" si="100"/>
        <v>E3 - Small C&amp;I</v>
      </c>
    </row>
    <row r="5542" spans="1:17" x14ac:dyDescent="0.25">
      <c r="A5542">
        <v>49</v>
      </c>
      <c r="B5542" t="s">
        <v>418</v>
      </c>
      <c r="C5542">
        <v>2022</v>
      </c>
      <c r="D5542">
        <v>7</v>
      </c>
      <c r="E5542" t="s">
        <v>812</v>
      </c>
      <c r="F5542" t="s">
        <v>734</v>
      </c>
      <c r="G5542" t="s">
        <v>633</v>
      </c>
      <c r="H5542" t="s">
        <v>707</v>
      </c>
      <c r="I5542" t="s">
        <v>588</v>
      </c>
      <c r="J5542" t="s">
        <v>589</v>
      </c>
      <c r="K5542" t="s">
        <v>590</v>
      </c>
      <c r="L5542" t="s">
        <v>735</v>
      </c>
      <c r="M5542" t="s">
        <v>634</v>
      </c>
      <c r="N5542">
        <v>1</v>
      </c>
      <c r="O5542">
        <v>53.72</v>
      </c>
      <c r="P5542">
        <v>314</v>
      </c>
      <c r="Q5542" t="str">
        <f t="shared" si="100"/>
        <v>E2 - Low Income Residential</v>
      </c>
    </row>
    <row r="5543" spans="1:17" x14ac:dyDescent="0.25">
      <c r="A5543">
        <v>49</v>
      </c>
      <c r="B5543" t="s">
        <v>418</v>
      </c>
      <c r="C5543">
        <v>2022</v>
      </c>
      <c r="D5543">
        <v>7</v>
      </c>
      <c r="E5543" t="s">
        <v>812</v>
      </c>
      <c r="F5543" t="s">
        <v>734</v>
      </c>
      <c r="G5543" t="s">
        <v>633</v>
      </c>
      <c r="H5543" t="s">
        <v>708</v>
      </c>
      <c r="I5543" t="s">
        <v>591</v>
      </c>
      <c r="J5543" t="s">
        <v>592</v>
      </c>
      <c r="K5543" t="s">
        <v>593</v>
      </c>
      <c r="L5543" t="s">
        <v>735</v>
      </c>
      <c r="M5543" t="s">
        <v>634</v>
      </c>
      <c r="N5543">
        <v>244</v>
      </c>
      <c r="O5543">
        <v>645174.09</v>
      </c>
      <c r="P5543">
        <v>3348734</v>
      </c>
      <c r="Q5543" t="str">
        <f t="shared" si="100"/>
        <v>E4 - Medium C&amp;I</v>
      </c>
    </row>
    <row r="5544" spans="1:17" x14ac:dyDescent="0.25">
      <c r="A5544">
        <v>49</v>
      </c>
      <c r="B5544" t="s">
        <v>418</v>
      </c>
      <c r="C5544">
        <v>2022</v>
      </c>
      <c r="D5544">
        <v>7</v>
      </c>
      <c r="E5544" t="s">
        <v>812</v>
      </c>
      <c r="F5544" t="s">
        <v>734</v>
      </c>
      <c r="G5544" t="s">
        <v>633</v>
      </c>
      <c r="H5544" t="s">
        <v>719</v>
      </c>
      <c r="I5544" t="s">
        <v>608</v>
      </c>
      <c r="J5544" t="s">
        <v>592</v>
      </c>
      <c r="K5544" t="s">
        <v>593</v>
      </c>
      <c r="L5544" t="s">
        <v>735</v>
      </c>
      <c r="M5544" t="s">
        <v>634</v>
      </c>
      <c r="N5544">
        <v>8</v>
      </c>
      <c r="O5544">
        <v>20347.759999999998</v>
      </c>
      <c r="P5544">
        <v>92584</v>
      </c>
      <c r="Q5544" t="str">
        <f t="shared" si="100"/>
        <v>E4 - Medium C&amp;I</v>
      </c>
    </row>
    <row r="5545" spans="1:17" x14ac:dyDescent="0.25">
      <c r="A5545">
        <v>49</v>
      </c>
      <c r="B5545" t="s">
        <v>418</v>
      </c>
      <c r="C5545">
        <v>2022</v>
      </c>
      <c r="D5545">
        <v>7</v>
      </c>
      <c r="E5545" t="s">
        <v>812</v>
      </c>
      <c r="F5545" t="s">
        <v>734</v>
      </c>
      <c r="G5545" t="s">
        <v>633</v>
      </c>
      <c r="H5545" t="s">
        <v>721</v>
      </c>
      <c r="I5545" t="s">
        <v>613</v>
      </c>
      <c r="J5545" t="s">
        <v>611</v>
      </c>
      <c r="K5545" t="s">
        <v>612</v>
      </c>
      <c r="L5545" t="s">
        <v>735</v>
      </c>
      <c r="M5545" t="s">
        <v>634</v>
      </c>
      <c r="N5545">
        <v>1</v>
      </c>
      <c r="O5545">
        <v>36874.949999999997</v>
      </c>
      <c r="P5545">
        <v>516603</v>
      </c>
      <c r="Q5545" t="str">
        <f t="shared" si="100"/>
        <v>E5 - Large C&amp;I</v>
      </c>
    </row>
    <row r="5546" spans="1:17" x14ac:dyDescent="0.25">
      <c r="A5546">
        <v>49</v>
      </c>
      <c r="B5546" t="s">
        <v>418</v>
      </c>
      <c r="C5546">
        <v>2022</v>
      </c>
      <c r="D5546">
        <v>7</v>
      </c>
      <c r="E5546" t="s">
        <v>812</v>
      </c>
      <c r="F5546" t="s">
        <v>734</v>
      </c>
      <c r="G5546" t="s">
        <v>633</v>
      </c>
      <c r="H5546" t="s">
        <v>711</v>
      </c>
      <c r="I5546" t="s">
        <v>598</v>
      </c>
      <c r="J5546" t="s">
        <v>599</v>
      </c>
      <c r="K5546" t="s">
        <v>600</v>
      </c>
      <c r="L5546" t="s">
        <v>736</v>
      </c>
      <c r="M5546" t="s">
        <v>635</v>
      </c>
      <c r="N5546">
        <v>19</v>
      </c>
      <c r="O5546">
        <v>2540.36</v>
      </c>
      <c r="P5546">
        <v>10054</v>
      </c>
      <c r="Q5546" t="str">
        <f t="shared" si="100"/>
        <v>E6 - OTHER</v>
      </c>
    </row>
    <row r="5547" spans="1:17" x14ac:dyDescent="0.25">
      <c r="A5547">
        <v>49</v>
      </c>
      <c r="B5547" t="s">
        <v>418</v>
      </c>
      <c r="C5547">
        <v>2022</v>
      </c>
      <c r="D5547">
        <v>7</v>
      </c>
      <c r="E5547" t="s">
        <v>812</v>
      </c>
      <c r="F5547" t="s">
        <v>734</v>
      </c>
      <c r="G5547" t="s">
        <v>633</v>
      </c>
      <c r="H5547" t="s">
        <v>713</v>
      </c>
      <c r="I5547" t="s">
        <v>438</v>
      </c>
      <c r="J5547" t="s">
        <v>599</v>
      </c>
      <c r="K5547" t="s">
        <v>600</v>
      </c>
      <c r="L5547" t="s">
        <v>735</v>
      </c>
      <c r="M5547" t="s">
        <v>634</v>
      </c>
      <c r="N5547">
        <v>52</v>
      </c>
      <c r="O5547">
        <v>7939.49</v>
      </c>
      <c r="P5547">
        <v>24951</v>
      </c>
      <c r="Q5547" t="str">
        <f t="shared" si="100"/>
        <v>E6 - OTHER</v>
      </c>
    </row>
    <row r="5548" spans="1:17" x14ac:dyDescent="0.25">
      <c r="A5548">
        <v>49</v>
      </c>
      <c r="B5548" t="s">
        <v>418</v>
      </c>
      <c r="C5548">
        <v>2022</v>
      </c>
      <c r="D5548">
        <v>7</v>
      </c>
      <c r="E5548" t="s">
        <v>812</v>
      </c>
      <c r="F5548" t="s">
        <v>734</v>
      </c>
      <c r="G5548" t="s">
        <v>633</v>
      </c>
      <c r="H5548" t="s">
        <v>727</v>
      </c>
      <c r="I5548" t="s">
        <v>623</v>
      </c>
      <c r="J5548" t="s">
        <v>624</v>
      </c>
      <c r="K5548" t="s">
        <v>625</v>
      </c>
      <c r="L5548" t="s">
        <v>735</v>
      </c>
      <c r="M5548" t="s">
        <v>634</v>
      </c>
      <c r="N5548">
        <v>27</v>
      </c>
      <c r="O5548">
        <v>435002.59</v>
      </c>
      <c r="P5548">
        <v>2114045</v>
      </c>
      <c r="Q5548" t="str">
        <f t="shared" si="100"/>
        <v>E5 - Large C&amp;I</v>
      </c>
    </row>
    <row r="5549" spans="1:17" x14ac:dyDescent="0.25">
      <c r="A5549">
        <v>49</v>
      </c>
      <c r="B5549" t="s">
        <v>418</v>
      </c>
      <c r="C5549">
        <v>2022</v>
      </c>
      <c r="D5549">
        <v>7</v>
      </c>
      <c r="E5549" t="s">
        <v>812</v>
      </c>
      <c r="F5549" t="s">
        <v>734</v>
      </c>
      <c r="G5549" t="s">
        <v>633</v>
      </c>
      <c r="H5549" t="s">
        <v>728</v>
      </c>
      <c r="I5549" t="s">
        <v>626</v>
      </c>
      <c r="J5549" t="s">
        <v>624</v>
      </c>
      <c r="K5549" t="s">
        <v>625</v>
      </c>
      <c r="L5549" t="s">
        <v>735</v>
      </c>
      <c r="M5549" t="s">
        <v>634</v>
      </c>
      <c r="N5549">
        <v>20</v>
      </c>
      <c r="O5549">
        <v>396089.3</v>
      </c>
      <c r="P5549">
        <v>1898323</v>
      </c>
      <c r="Q5549" t="str">
        <f t="shared" si="100"/>
        <v>E5 - Large C&amp;I</v>
      </c>
    </row>
    <row r="5550" spans="1:17" x14ac:dyDescent="0.25">
      <c r="A5550">
        <v>49</v>
      </c>
      <c r="B5550" t="s">
        <v>418</v>
      </c>
      <c r="C5550">
        <v>2022</v>
      </c>
      <c r="D5550">
        <v>7</v>
      </c>
      <c r="E5550" t="s">
        <v>812</v>
      </c>
      <c r="F5550" t="s">
        <v>734</v>
      </c>
      <c r="G5550" t="s">
        <v>633</v>
      </c>
      <c r="H5550" t="s">
        <v>729</v>
      </c>
      <c r="I5550" t="s">
        <v>627</v>
      </c>
      <c r="J5550" t="s">
        <v>624</v>
      </c>
      <c r="K5550" t="s">
        <v>625</v>
      </c>
      <c r="L5550" t="s">
        <v>736</v>
      </c>
      <c r="M5550" t="s">
        <v>635</v>
      </c>
      <c r="N5550">
        <v>98</v>
      </c>
      <c r="O5550">
        <v>1618792.35</v>
      </c>
      <c r="P5550">
        <v>18916968</v>
      </c>
      <c r="Q5550" t="str">
        <f t="shared" si="100"/>
        <v>E5 - Large C&amp;I</v>
      </c>
    </row>
    <row r="5551" spans="1:17" x14ac:dyDescent="0.25">
      <c r="A5551">
        <v>49</v>
      </c>
      <c r="B5551" t="s">
        <v>418</v>
      </c>
      <c r="C5551">
        <v>2022</v>
      </c>
      <c r="D5551">
        <v>7</v>
      </c>
      <c r="E5551" t="s">
        <v>812</v>
      </c>
      <c r="F5551" t="s">
        <v>734</v>
      </c>
      <c r="G5551" t="s">
        <v>633</v>
      </c>
      <c r="H5551" t="s">
        <v>730</v>
      </c>
      <c r="I5551" t="s">
        <v>628</v>
      </c>
      <c r="J5551" t="s">
        <v>624</v>
      </c>
      <c r="K5551" t="s">
        <v>625</v>
      </c>
      <c r="L5551" t="s">
        <v>736</v>
      </c>
      <c r="M5551" t="s">
        <v>635</v>
      </c>
      <c r="N5551">
        <v>69</v>
      </c>
      <c r="O5551">
        <v>1076059.2</v>
      </c>
      <c r="P5551">
        <v>13011741</v>
      </c>
      <c r="Q5551" t="str">
        <f t="shared" si="100"/>
        <v>E5 - Large C&amp;I</v>
      </c>
    </row>
    <row r="5552" spans="1:17" x14ac:dyDescent="0.25">
      <c r="A5552">
        <v>49</v>
      </c>
      <c r="B5552" t="s">
        <v>418</v>
      </c>
      <c r="C5552">
        <v>2022</v>
      </c>
      <c r="D5552">
        <v>7</v>
      </c>
      <c r="E5552" t="s">
        <v>812</v>
      </c>
      <c r="F5552" t="s">
        <v>734</v>
      </c>
      <c r="G5552" t="s">
        <v>633</v>
      </c>
      <c r="H5552" t="s">
        <v>737</v>
      </c>
      <c r="I5552" t="s">
        <v>636</v>
      </c>
      <c r="J5552" t="s">
        <v>637</v>
      </c>
      <c r="K5552" t="s">
        <v>638</v>
      </c>
      <c r="L5552" t="s">
        <v>736</v>
      </c>
      <c r="M5552" t="s">
        <v>635</v>
      </c>
      <c r="N5552">
        <v>1</v>
      </c>
      <c r="O5552">
        <v>8786.49</v>
      </c>
      <c r="P5552">
        <v>0</v>
      </c>
      <c r="Q5552" t="str">
        <f t="shared" si="100"/>
        <v>E6 - OTHER</v>
      </c>
    </row>
    <row r="5553" spans="1:17" x14ac:dyDescent="0.25">
      <c r="A5553">
        <v>49</v>
      </c>
      <c r="B5553" t="s">
        <v>418</v>
      </c>
      <c r="C5553">
        <v>2022</v>
      </c>
      <c r="D5553">
        <v>7</v>
      </c>
      <c r="E5553" t="s">
        <v>812</v>
      </c>
      <c r="F5553" t="s">
        <v>734</v>
      </c>
      <c r="G5553" t="s">
        <v>633</v>
      </c>
      <c r="H5553" t="s">
        <v>738</v>
      </c>
      <c r="I5553" t="s">
        <v>639</v>
      </c>
      <c r="J5553" t="s">
        <v>640</v>
      </c>
      <c r="K5553" t="s">
        <v>641</v>
      </c>
      <c r="L5553" t="s">
        <v>736</v>
      </c>
      <c r="M5553" t="s">
        <v>635</v>
      </c>
      <c r="N5553">
        <v>1</v>
      </c>
      <c r="O5553">
        <v>6725.39</v>
      </c>
      <c r="P5553">
        <v>207764</v>
      </c>
      <c r="Q5553" t="str">
        <f t="shared" si="100"/>
        <v>E6 - OTHER</v>
      </c>
    </row>
    <row r="5554" spans="1:17" x14ac:dyDescent="0.25">
      <c r="A5554">
        <v>49</v>
      </c>
      <c r="B5554" t="s">
        <v>418</v>
      </c>
      <c r="C5554">
        <v>2022</v>
      </c>
      <c r="D5554">
        <v>7</v>
      </c>
      <c r="E5554" t="s">
        <v>812</v>
      </c>
      <c r="F5554" t="s">
        <v>734</v>
      </c>
      <c r="G5554" t="s">
        <v>633</v>
      </c>
      <c r="H5554" t="s">
        <v>716</v>
      </c>
      <c r="I5554" t="s">
        <v>604</v>
      </c>
      <c r="J5554" t="s">
        <v>586</v>
      </c>
      <c r="K5554" t="s">
        <v>587</v>
      </c>
      <c r="L5554" t="s">
        <v>736</v>
      </c>
      <c r="M5554" t="s">
        <v>635</v>
      </c>
      <c r="N5554">
        <v>137</v>
      </c>
      <c r="O5554">
        <v>42479.74</v>
      </c>
      <c r="P5554">
        <v>347680</v>
      </c>
      <c r="Q5554" t="str">
        <f t="shared" si="100"/>
        <v>E3 - Small C&amp;I</v>
      </c>
    </row>
    <row r="5555" spans="1:17" x14ac:dyDescent="0.25">
      <c r="A5555">
        <v>49</v>
      </c>
      <c r="B5555" t="s">
        <v>418</v>
      </c>
      <c r="C5555">
        <v>2022</v>
      </c>
      <c r="D5555">
        <v>7</v>
      </c>
      <c r="E5555" t="s">
        <v>812</v>
      </c>
      <c r="F5555" t="s">
        <v>734</v>
      </c>
      <c r="G5555" t="s">
        <v>633</v>
      </c>
      <c r="H5555" t="s">
        <v>733</v>
      </c>
      <c r="I5555" t="s">
        <v>605</v>
      </c>
      <c r="J5555" t="s">
        <v>592</v>
      </c>
      <c r="K5555" t="s">
        <v>593</v>
      </c>
      <c r="L5555" t="s">
        <v>736</v>
      </c>
      <c r="M5555" t="s">
        <v>635</v>
      </c>
      <c r="N5555">
        <v>165</v>
      </c>
      <c r="O5555">
        <v>391577.2</v>
      </c>
      <c r="P5555">
        <v>3879482</v>
      </c>
      <c r="Q5555" t="str">
        <f t="shared" si="100"/>
        <v>E4 - Medium C&amp;I</v>
      </c>
    </row>
    <row r="5556" spans="1:17" x14ac:dyDescent="0.25">
      <c r="A5556">
        <v>49</v>
      </c>
      <c r="B5556" t="s">
        <v>418</v>
      </c>
      <c r="C5556">
        <v>2022</v>
      </c>
      <c r="D5556">
        <v>7</v>
      </c>
      <c r="E5556" t="s">
        <v>812</v>
      </c>
      <c r="F5556" t="s">
        <v>739</v>
      </c>
      <c r="G5556" t="s">
        <v>642</v>
      </c>
      <c r="H5556" t="s">
        <v>709</v>
      </c>
      <c r="I5556" t="s">
        <v>594</v>
      </c>
      <c r="J5556" t="s">
        <v>595</v>
      </c>
      <c r="K5556" t="s">
        <v>596</v>
      </c>
      <c r="L5556" t="s">
        <v>740</v>
      </c>
      <c r="M5556" t="s">
        <v>137</v>
      </c>
      <c r="N5556">
        <v>92</v>
      </c>
      <c r="O5556">
        <v>12914.8</v>
      </c>
      <c r="P5556">
        <v>56970</v>
      </c>
      <c r="Q5556" t="str">
        <f t="shared" si="100"/>
        <v>E3 - Small C&amp;I</v>
      </c>
    </row>
    <row r="5557" spans="1:17" x14ac:dyDescent="0.25">
      <c r="A5557">
        <v>49</v>
      </c>
      <c r="B5557" t="s">
        <v>418</v>
      </c>
      <c r="C5557">
        <v>2022</v>
      </c>
      <c r="D5557">
        <v>7</v>
      </c>
      <c r="E5557" t="s">
        <v>812</v>
      </c>
      <c r="F5557" t="s">
        <v>739</v>
      </c>
      <c r="G5557" t="s">
        <v>642</v>
      </c>
      <c r="H5557" t="s">
        <v>722</v>
      </c>
      <c r="I5557" t="s">
        <v>614</v>
      </c>
      <c r="J5557" t="s">
        <v>599</v>
      </c>
      <c r="K5557" t="s">
        <v>600</v>
      </c>
      <c r="L5557" t="s">
        <v>740</v>
      </c>
      <c r="M5557" t="s">
        <v>137</v>
      </c>
      <c r="N5557">
        <v>15</v>
      </c>
      <c r="O5557">
        <v>936.47</v>
      </c>
      <c r="P5557">
        <v>2864</v>
      </c>
      <c r="Q5557" t="str">
        <f t="shared" si="100"/>
        <v>E6 - OTHER</v>
      </c>
    </row>
    <row r="5558" spans="1:17" x14ac:dyDescent="0.25">
      <c r="A5558">
        <v>49</v>
      </c>
      <c r="B5558" t="s">
        <v>418</v>
      </c>
      <c r="C5558">
        <v>2022</v>
      </c>
      <c r="D5558">
        <v>7</v>
      </c>
      <c r="E5558" t="s">
        <v>812</v>
      </c>
      <c r="F5558" t="s">
        <v>739</v>
      </c>
      <c r="G5558" t="s">
        <v>642</v>
      </c>
      <c r="H5558" t="s">
        <v>741</v>
      </c>
      <c r="I5558" t="s">
        <v>643</v>
      </c>
      <c r="J5558" t="s">
        <v>617</v>
      </c>
      <c r="K5558" t="s">
        <v>618</v>
      </c>
      <c r="L5558" t="s">
        <v>740</v>
      </c>
      <c r="M5558" t="s">
        <v>137</v>
      </c>
      <c r="N5558">
        <v>9</v>
      </c>
      <c r="O5558">
        <v>2592.59</v>
      </c>
      <c r="P5558">
        <v>3684</v>
      </c>
      <c r="Q5558" t="str">
        <f t="shared" si="100"/>
        <v>E6 - OTHER</v>
      </c>
    </row>
    <row r="5559" spans="1:17" x14ac:dyDescent="0.25">
      <c r="A5559">
        <v>49</v>
      </c>
      <c r="B5559" t="s">
        <v>418</v>
      </c>
      <c r="C5559">
        <v>2022</v>
      </c>
      <c r="D5559">
        <v>7</v>
      </c>
      <c r="E5559" t="s">
        <v>812</v>
      </c>
      <c r="F5559" t="s">
        <v>739</v>
      </c>
      <c r="G5559" t="s">
        <v>642</v>
      </c>
      <c r="H5559" t="s">
        <v>711</v>
      </c>
      <c r="I5559" t="s">
        <v>598</v>
      </c>
      <c r="J5559" t="s">
        <v>599</v>
      </c>
      <c r="K5559" t="s">
        <v>600</v>
      </c>
      <c r="L5559" t="s">
        <v>742</v>
      </c>
      <c r="M5559" t="s">
        <v>644</v>
      </c>
      <c r="N5559">
        <v>46</v>
      </c>
      <c r="O5559">
        <v>3523.43</v>
      </c>
      <c r="P5559">
        <v>16149</v>
      </c>
      <c r="Q5559" t="str">
        <f t="shared" si="100"/>
        <v>E6 - OTHER</v>
      </c>
    </row>
    <row r="5560" spans="1:17" x14ac:dyDescent="0.25">
      <c r="A5560">
        <v>49</v>
      </c>
      <c r="B5560" t="s">
        <v>418</v>
      </c>
      <c r="C5560">
        <v>2022</v>
      </c>
      <c r="D5560">
        <v>7</v>
      </c>
      <c r="E5560" t="s">
        <v>812</v>
      </c>
      <c r="F5560" t="s">
        <v>739</v>
      </c>
      <c r="G5560" t="s">
        <v>642</v>
      </c>
      <c r="H5560" t="s">
        <v>724</v>
      </c>
      <c r="I5560" t="s">
        <v>616</v>
      </c>
      <c r="J5560" t="s">
        <v>617</v>
      </c>
      <c r="K5560" t="s">
        <v>618</v>
      </c>
      <c r="L5560" t="s">
        <v>742</v>
      </c>
      <c r="M5560" t="s">
        <v>644</v>
      </c>
      <c r="N5560">
        <v>96</v>
      </c>
      <c r="O5560">
        <v>267282.59000000003</v>
      </c>
      <c r="P5560">
        <v>566143</v>
      </c>
      <c r="Q5560" t="str">
        <f t="shared" si="100"/>
        <v>E6 - OTHER</v>
      </c>
    </row>
    <row r="5561" spans="1:17" x14ac:dyDescent="0.25">
      <c r="A5561">
        <v>49</v>
      </c>
      <c r="B5561" t="s">
        <v>418</v>
      </c>
      <c r="C5561">
        <v>2022</v>
      </c>
      <c r="D5561">
        <v>7</v>
      </c>
      <c r="E5561" t="s">
        <v>812</v>
      </c>
      <c r="F5561" t="s">
        <v>739</v>
      </c>
      <c r="G5561" t="s">
        <v>642</v>
      </c>
      <c r="H5561" t="s">
        <v>743</v>
      </c>
      <c r="I5561" t="s">
        <v>645</v>
      </c>
      <c r="J5561" t="s">
        <v>621</v>
      </c>
      <c r="K5561" t="s">
        <v>622</v>
      </c>
      <c r="L5561" t="s">
        <v>742</v>
      </c>
      <c r="M5561" t="s">
        <v>644</v>
      </c>
      <c r="N5561">
        <v>128</v>
      </c>
      <c r="O5561">
        <v>122834.95</v>
      </c>
      <c r="P5561">
        <v>931110</v>
      </c>
      <c r="Q5561" t="str">
        <f t="shared" si="100"/>
        <v>E6 - OTHER</v>
      </c>
    </row>
    <row r="5562" spans="1:17" x14ac:dyDescent="0.25">
      <c r="A5562">
        <v>49</v>
      </c>
      <c r="B5562" t="s">
        <v>418</v>
      </c>
      <c r="C5562">
        <v>2022</v>
      </c>
      <c r="D5562">
        <v>7</v>
      </c>
      <c r="E5562" t="s">
        <v>812</v>
      </c>
      <c r="F5562" t="s">
        <v>739</v>
      </c>
      <c r="G5562" t="s">
        <v>642</v>
      </c>
      <c r="H5562" t="s">
        <v>827</v>
      </c>
      <c r="I5562" t="s">
        <v>828</v>
      </c>
      <c r="J5562" t="s">
        <v>647</v>
      </c>
      <c r="K5562" t="s">
        <v>622</v>
      </c>
      <c r="L5562" t="s">
        <v>740</v>
      </c>
      <c r="M5562" t="s">
        <v>137</v>
      </c>
      <c r="N5562">
        <v>1</v>
      </c>
      <c r="O5562">
        <v>286.72000000000003</v>
      </c>
      <c r="P5562">
        <v>84</v>
      </c>
      <c r="Q5562" t="str">
        <f t="shared" si="100"/>
        <v>E6 - OTHER</v>
      </c>
    </row>
    <row r="5563" spans="1:17" x14ac:dyDescent="0.25">
      <c r="A5563">
        <v>49</v>
      </c>
      <c r="B5563" t="s">
        <v>418</v>
      </c>
      <c r="C5563">
        <v>2022</v>
      </c>
      <c r="D5563">
        <v>7</v>
      </c>
      <c r="E5563" t="s">
        <v>812</v>
      </c>
      <c r="F5563" t="s">
        <v>739</v>
      </c>
      <c r="G5563" t="s">
        <v>642</v>
      </c>
      <c r="H5563" t="s">
        <v>744</v>
      </c>
      <c r="I5563" t="s">
        <v>646</v>
      </c>
      <c r="J5563" t="s">
        <v>647</v>
      </c>
      <c r="K5563" t="s">
        <v>622</v>
      </c>
      <c r="L5563" t="s">
        <v>740</v>
      </c>
      <c r="M5563" t="s">
        <v>137</v>
      </c>
      <c r="N5563">
        <v>1</v>
      </c>
      <c r="O5563">
        <v>332.1</v>
      </c>
      <c r="P5563">
        <v>84</v>
      </c>
      <c r="Q5563" t="str">
        <f t="shared" si="100"/>
        <v>E6 - OTHER</v>
      </c>
    </row>
    <row r="5564" spans="1:17" x14ac:dyDescent="0.25">
      <c r="A5564">
        <v>49</v>
      </c>
      <c r="B5564" t="s">
        <v>418</v>
      </c>
      <c r="C5564">
        <v>2022</v>
      </c>
      <c r="D5564">
        <v>7</v>
      </c>
      <c r="E5564" t="s">
        <v>812</v>
      </c>
      <c r="F5564" t="s">
        <v>739</v>
      </c>
      <c r="G5564" t="s">
        <v>642</v>
      </c>
      <c r="H5564" t="s">
        <v>713</v>
      </c>
      <c r="I5564" t="s">
        <v>438</v>
      </c>
      <c r="J5564" t="s">
        <v>599</v>
      </c>
      <c r="K5564" t="s">
        <v>600</v>
      </c>
      <c r="L5564" t="s">
        <v>740</v>
      </c>
      <c r="M5564" t="s">
        <v>137</v>
      </c>
      <c r="N5564">
        <v>203</v>
      </c>
      <c r="O5564">
        <v>14497.93</v>
      </c>
      <c r="P5564">
        <v>44489</v>
      </c>
      <c r="Q5564" t="str">
        <f t="shared" si="100"/>
        <v>E6 - OTHER</v>
      </c>
    </row>
    <row r="5565" spans="1:17" x14ac:dyDescent="0.25">
      <c r="A5565">
        <v>49</v>
      </c>
      <c r="B5565" t="s">
        <v>418</v>
      </c>
      <c r="C5565">
        <v>2022</v>
      </c>
      <c r="D5565">
        <v>7</v>
      </c>
      <c r="E5565" t="s">
        <v>812</v>
      </c>
      <c r="F5565" t="s">
        <v>739</v>
      </c>
      <c r="G5565" t="s">
        <v>642</v>
      </c>
      <c r="H5565" t="s">
        <v>725</v>
      </c>
      <c r="I5565" t="s">
        <v>619</v>
      </c>
      <c r="J5565" t="s">
        <v>617</v>
      </c>
      <c r="K5565" t="s">
        <v>618</v>
      </c>
      <c r="L5565" t="s">
        <v>740</v>
      </c>
      <c r="M5565" t="s">
        <v>137</v>
      </c>
      <c r="N5565">
        <v>104</v>
      </c>
      <c r="O5565">
        <v>87261.66</v>
      </c>
      <c r="P5565">
        <v>144430</v>
      </c>
      <c r="Q5565" t="str">
        <f t="shared" si="100"/>
        <v>E6 - OTHER</v>
      </c>
    </row>
    <row r="5566" spans="1:17" x14ac:dyDescent="0.25">
      <c r="A5566">
        <v>49</v>
      </c>
      <c r="B5566" t="s">
        <v>418</v>
      </c>
      <c r="C5566">
        <v>2022</v>
      </c>
      <c r="D5566">
        <v>7</v>
      </c>
      <c r="E5566" t="s">
        <v>812</v>
      </c>
      <c r="F5566" t="s">
        <v>739</v>
      </c>
      <c r="G5566" t="s">
        <v>642</v>
      </c>
      <c r="H5566" t="s">
        <v>745</v>
      </c>
      <c r="I5566" t="s">
        <v>648</v>
      </c>
      <c r="J5566" t="s">
        <v>621</v>
      </c>
      <c r="K5566" t="s">
        <v>622</v>
      </c>
      <c r="L5566" t="s">
        <v>740</v>
      </c>
      <c r="M5566" t="s">
        <v>137</v>
      </c>
      <c r="N5566">
        <v>1</v>
      </c>
      <c r="O5566">
        <v>589.76</v>
      </c>
      <c r="P5566">
        <v>2784</v>
      </c>
      <c r="Q5566" t="str">
        <f t="shared" si="100"/>
        <v>E6 - OTHER</v>
      </c>
    </row>
    <row r="5567" spans="1:17" x14ac:dyDescent="0.25">
      <c r="A5567">
        <v>49</v>
      </c>
      <c r="B5567" t="s">
        <v>418</v>
      </c>
      <c r="C5567">
        <v>2022</v>
      </c>
      <c r="D5567">
        <v>7</v>
      </c>
      <c r="E5567" t="s">
        <v>812</v>
      </c>
      <c r="F5567" t="s">
        <v>739</v>
      </c>
      <c r="G5567" t="s">
        <v>642</v>
      </c>
      <c r="H5567" t="s">
        <v>726</v>
      </c>
      <c r="I5567" t="s">
        <v>620</v>
      </c>
      <c r="J5567" t="s">
        <v>621</v>
      </c>
      <c r="K5567" t="s">
        <v>622</v>
      </c>
      <c r="L5567" t="s">
        <v>740</v>
      </c>
      <c r="M5567" t="s">
        <v>137</v>
      </c>
      <c r="N5567">
        <v>29</v>
      </c>
      <c r="O5567">
        <v>22410.91</v>
      </c>
      <c r="P5567">
        <v>103633</v>
      </c>
      <c r="Q5567" t="str">
        <f t="shared" si="100"/>
        <v>E6 - OTHER</v>
      </c>
    </row>
    <row r="5568" spans="1:17" x14ac:dyDescent="0.25">
      <c r="A5568">
        <v>49</v>
      </c>
      <c r="B5568" t="s">
        <v>418</v>
      </c>
      <c r="C5568">
        <v>2022</v>
      </c>
      <c r="D5568">
        <v>7</v>
      </c>
      <c r="E5568" t="s">
        <v>812</v>
      </c>
      <c r="F5568" t="s">
        <v>739</v>
      </c>
      <c r="G5568" t="s">
        <v>642</v>
      </c>
      <c r="H5568" t="s">
        <v>732</v>
      </c>
      <c r="I5568" t="s">
        <v>632</v>
      </c>
      <c r="J5568" t="s">
        <v>595</v>
      </c>
      <c r="K5568" t="s">
        <v>596</v>
      </c>
      <c r="L5568" t="s">
        <v>742</v>
      </c>
      <c r="M5568" t="s">
        <v>644</v>
      </c>
      <c r="N5568">
        <v>229</v>
      </c>
      <c r="O5568">
        <v>14968.09</v>
      </c>
      <c r="P5568">
        <v>101284</v>
      </c>
      <c r="Q5568" t="str">
        <f t="shared" si="100"/>
        <v>E3 - Small C&amp;I</v>
      </c>
    </row>
    <row r="5569" spans="1:17" x14ac:dyDescent="0.25">
      <c r="A5569">
        <v>49</v>
      </c>
      <c r="B5569" t="s">
        <v>418</v>
      </c>
      <c r="C5569">
        <v>2022</v>
      </c>
      <c r="D5569">
        <v>7</v>
      </c>
      <c r="E5569" t="s">
        <v>812</v>
      </c>
      <c r="F5569" t="s">
        <v>746</v>
      </c>
      <c r="G5569" t="s">
        <v>649</v>
      </c>
      <c r="H5569" t="s">
        <v>704</v>
      </c>
      <c r="I5569" t="s">
        <v>581</v>
      </c>
      <c r="J5569" t="s">
        <v>582</v>
      </c>
      <c r="K5569" t="s">
        <v>583</v>
      </c>
      <c r="L5569" t="s">
        <v>747</v>
      </c>
      <c r="M5569" t="s">
        <v>650</v>
      </c>
      <c r="N5569">
        <v>15236</v>
      </c>
      <c r="O5569">
        <v>2151480.16</v>
      </c>
      <c r="P5569">
        <v>10185647</v>
      </c>
      <c r="Q5569" t="str">
        <f t="shared" si="100"/>
        <v>E1 - Residential</v>
      </c>
    </row>
    <row r="5570" spans="1:17" x14ac:dyDescent="0.25">
      <c r="A5570">
        <v>49</v>
      </c>
      <c r="B5570" t="s">
        <v>418</v>
      </c>
      <c r="C5570">
        <v>2022</v>
      </c>
      <c r="D5570">
        <v>7</v>
      </c>
      <c r="E5570" t="s">
        <v>812</v>
      </c>
      <c r="F5570" t="s">
        <v>746</v>
      </c>
      <c r="G5570" t="s">
        <v>649</v>
      </c>
      <c r="H5570" t="s">
        <v>706</v>
      </c>
      <c r="I5570" t="s">
        <v>651</v>
      </c>
      <c r="J5570" t="s">
        <v>586</v>
      </c>
      <c r="K5570" t="s">
        <v>587</v>
      </c>
      <c r="L5570" t="s">
        <v>747</v>
      </c>
      <c r="M5570" t="s">
        <v>650</v>
      </c>
      <c r="N5570">
        <v>2</v>
      </c>
      <c r="O5570">
        <v>187.82</v>
      </c>
      <c r="P5570">
        <v>793</v>
      </c>
      <c r="Q5570" t="str">
        <f t="shared" si="100"/>
        <v>E3 - Small C&amp;I</v>
      </c>
    </row>
    <row r="5571" spans="1:17" x14ac:dyDescent="0.25">
      <c r="A5571">
        <v>49</v>
      </c>
      <c r="B5571" t="s">
        <v>418</v>
      </c>
      <c r="C5571">
        <v>2022</v>
      </c>
      <c r="D5571">
        <v>7</v>
      </c>
      <c r="E5571" t="s">
        <v>812</v>
      </c>
      <c r="F5571" t="s">
        <v>746</v>
      </c>
      <c r="G5571" t="s">
        <v>649</v>
      </c>
      <c r="H5571" t="s">
        <v>707</v>
      </c>
      <c r="I5571" t="s">
        <v>588</v>
      </c>
      <c r="J5571" t="s">
        <v>589</v>
      </c>
      <c r="K5571" t="s">
        <v>590</v>
      </c>
      <c r="L5571" t="s">
        <v>747</v>
      </c>
      <c r="M5571" t="s">
        <v>650</v>
      </c>
      <c r="N5571">
        <v>1238</v>
      </c>
      <c r="O5571">
        <v>121129.7</v>
      </c>
      <c r="P5571">
        <v>767066</v>
      </c>
      <c r="Q5571" t="str">
        <f t="shared" si="100"/>
        <v>E2 - Low Income Residential</v>
      </c>
    </row>
    <row r="5572" spans="1:17" x14ac:dyDescent="0.25">
      <c r="A5572">
        <v>49</v>
      </c>
      <c r="B5572" t="s">
        <v>418</v>
      </c>
      <c r="C5572">
        <v>2022</v>
      </c>
      <c r="D5572">
        <v>7</v>
      </c>
      <c r="E5572" t="s">
        <v>812</v>
      </c>
      <c r="F5572" t="s">
        <v>746</v>
      </c>
      <c r="G5572" t="s">
        <v>649</v>
      </c>
      <c r="H5572" t="s">
        <v>713</v>
      </c>
      <c r="I5572" t="s">
        <v>438</v>
      </c>
      <c r="J5572" t="s">
        <v>599</v>
      </c>
      <c r="K5572" t="s">
        <v>600</v>
      </c>
      <c r="L5572" t="s">
        <v>747</v>
      </c>
      <c r="M5572" t="s">
        <v>650</v>
      </c>
      <c r="N5572">
        <v>7</v>
      </c>
      <c r="O5572">
        <v>181.6</v>
      </c>
      <c r="P5572">
        <v>511</v>
      </c>
      <c r="Q5572" t="str">
        <f t="shared" si="100"/>
        <v>E6 - OTHER</v>
      </c>
    </row>
    <row r="5573" spans="1:17" x14ac:dyDescent="0.25">
      <c r="A5573">
        <v>49</v>
      </c>
      <c r="B5573" t="s">
        <v>418</v>
      </c>
      <c r="C5573">
        <v>2022</v>
      </c>
      <c r="D5573">
        <v>7</v>
      </c>
      <c r="E5573" t="s">
        <v>812</v>
      </c>
      <c r="F5573" t="s">
        <v>746</v>
      </c>
      <c r="G5573" t="s">
        <v>649</v>
      </c>
      <c r="H5573" t="s">
        <v>714</v>
      </c>
      <c r="I5573" t="s">
        <v>602</v>
      </c>
      <c r="J5573" t="s">
        <v>582</v>
      </c>
      <c r="K5573" t="s">
        <v>583</v>
      </c>
      <c r="L5573" t="s">
        <v>748</v>
      </c>
      <c r="M5573" t="s">
        <v>652</v>
      </c>
      <c r="N5573">
        <v>1089</v>
      </c>
      <c r="O5573">
        <v>95647.21</v>
      </c>
      <c r="P5573">
        <v>737084</v>
      </c>
      <c r="Q5573" t="str">
        <f t="shared" si="100"/>
        <v>E1 - Residential</v>
      </c>
    </row>
    <row r="5574" spans="1:17" x14ac:dyDescent="0.25">
      <c r="A5574">
        <v>49</v>
      </c>
      <c r="B5574" t="s">
        <v>418</v>
      </c>
      <c r="C5574">
        <v>2022</v>
      </c>
      <c r="D5574">
        <v>7</v>
      </c>
      <c r="E5574" t="s">
        <v>812</v>
      </c>
      <c r="F5574" t="s">
        <v>746</v>
      </c>
      <c r="G5574" t="s">
        <v>649</v>
      </c>
      <c r="H5574" t="s">
        <v>715</v>
      </c>
      <c r="I5574" t="s">
        <v>603</v>
      </c>
      <c r="J5574" t="s">
        <v>589</v>
      </c>
      <c r="K5574" t="s">
        <v>590</v>
      </c>
      <c r="L5574" t="s">
        <v>748</v>
      </c>
      <c r="M5574" t="s">
        <v>652</v>
      </c>
      <c r="N5574">
        <v>112</v>
      </c>
      <c r="O5574">
        <v>3130.54</v>
      </c>
      <c r="P5574">
        <v>57059</v>
      </c>
      <c r="Q5574" t="str">
        <f t="shared" si="100"/>
        <v>E2 - Low Income Residential</v>
      </c>
    </row>
    <row r="5575" spans="1:17" x14ac:dyDescent="0.25">
      <c r="A5575">
        <v>49</v>
      </c>
      <c r="B5575" t="s">
        <v>418</v>
      </c>
      <c r="C5575">
        <v>2022</v>
      </c>
      <c r="D5575">
        <v>7</v>
      </c>
      <c r="E5575" t="s">
        <v>812</v>
      </c>
      <c r="F5575" t="s">
        <v>746</v>
      </c>
      <c r="G5575" t="s">
        <v>649</v>
      </c>
      <c r="H5575" t="s">
        <v>716</v>
      </c>
      <c r="I5575" t="s">
        <v>604</v>
      </c>
      <c r="J5575" t="s">
        <v>586</v>
      </c>
      <c r="K5575" t="s">
        <v>587</v>
      </c>
      <c r="L5575" t="s">
        <v>712</v>
      </c>
      <c r="M5575" t="s">
        <v>601</v>
      </c>
      <c r="N5575">
        <v>1</v>
      </c>
      <c r="O5575">
        <v>1807.44</v>
      </c>
      <c r="P5575">
        <v>15280</v>
      </c>
      <c r="Q5575" t="str">
        <f t="shared" si="100"/>
        <v>E3 - Small C&amp;I</v>
      </c>
    </row>
    <row r="5576" spans="1:17" x14ac:dyDescent="0.25">
      <c r="A5576">
        <v>49</v>
      </c>
      <c r="B5576" t="s">
        <v>418</v>
      </c>
      <c r="C5576">
        <v>2022</v>
      </c>
      <c r="D5576">
        <v>8</v>
      </c>
      <c r="E5576" t="s">
        <v>814</v>
      </c>
      <c r="F5576" t="s">
        <v>703</v>
      </c>
      <c r="G5576" t="s">
        <v>580</v>
      </c>
      <c r="H5576" t="s">
        <v>749</v>
      </c>
      <c r="I5576" t="s">
        <v>653</v>
      </c>
      <c r="J5576" s="145">
        <v>1247</v>
      </c>
      <c r="K5576" t="s">
        <v>622</v>
      </c>
      <c r="L5576" t="s">
        <v>747</v>
      </c>
      <c r="M5576" t="s">
        <v>650</v>
      </c>
      <c r="N5576">
        <v>13</v>
      </c>
      <c r="O5576">
        <v>424.59</v>
      </c>
      <c r="P5576">
        <v>156.22</v>
      </c>
      <c r="Q5576" t="str">
        <f t="shared" si="100"/>
        <v>G1 - Residential</v>
      </c>
    </row>
    <row r="5577" spans="1:17" x14ac:dyDescent="0.25">
      <c r="A5577">
        <v>49</v>
      </c>
      <c r="B5577" t="s">
        <v>418</v>
      </c>
      <c r="C5577">
        <v>2022</v>
      </c>
      <c r="D5577">
        <v>8</v>
      </c>
      <c r="E5577" t="s">
        <v>814</v>
      </c>
      <c r="F5577" t="s">
        <v>703</v>
      </c>
      <c r="G5577" t="s">
        <v>580</v>
      </c>
      <c r="H5577" t="s">
        <v>750</v>
      </c>
      <c r="I5577" t="s">
        <v>654</v>
      </c>
      <c r="J5577" s="145">
        <v>1012</v>
      </c>
      <c r="K5577" t="s">
        <v>622</v>
      </c>
      <c r="L5577" t="s">
        <v>705</v>
      </c>
      <c r="M5577" t="s">
        <v>584</v>
      </c>
      <c r="N5577">
        <v>14048</v>
      </c>
      <c r="O5577">
        <v>350382.99</v>
      </c>
      <c r="P5577">
        <v>102256.99</v>
      </c>
      <c r="Q5577" t="str">
        <f t="shared" si="100"/>
        <v>G1 - Residential</v>
      </c>
    </row>
    <row r="5578" spans="1:17" x14ac:dyDescent="0.25">
      <c r="A5578">
        <v>49</v>
      </c>
      <c r="B5578" t="s">
        <v>418</v>
      </c>
      <c r="C5578">
        <v>2022</v>
      </c>
      <c r="D5578">
        <v>8</v>
      </c>
      <c r="E5578" t="s">
        <v>814</v>
      </c>
      <c r="F5578" t="s">
        <v>703</v>
      </c>
      <c r="G5578" t="s">
        <v>580</v>
      </c>
      <c r="H5578" t="s">
        <v>751</v>
      </c>
      <c r="I5578" t="s">
        <v>655</v>
      </c>
      <c r="J5578" s="145">
        <v>1101</v>
      </c>
      <c r="K5578" t="s">
        <v>622</v>
      </c>
      <c r="L5578" t="s">
        <v>705</v>
      </c>
      <c r="M5578" t="s">
        <v>584</v>
      </c>
      <c r="N5578">
        <v>935</v>
      </c>
      <c r="O5578">
        <v>19199.64</v>
      </c>
      <c r="P5578">
        <v>8586.77</v>
      </c>
      <c r="Q5578" t="str">
        <f t="shared" si="100"/>
        <v>G2 - Low Income Residential</v>
      </c>
    </row>
    <row r="5579" spans="1:17" x14ac:dyDescent="0.25">
      <c r="A5579">
        <v>49</v>
      </c>
      <c r="B5579" t="s">
        <v>418</v>
      </c>
      <c r="C5579">
        <v>2022</v>
      </c>
      <c r="D5579">
        <v>8</v>
      </c>
      <c r="E5579" t="s">
        <v>814</v>
      </c>
      <c r="F5579" t="s">
        <v>717</v>
      </c>
      <c r="G5579" t="s">
        <v>606</v>
      </c>
      <c r="H5579" t="s">
        <v>749</v>
      </c>
      <c r="I5579" t="s">
        <v>653</v>
      </c>
      <c r="J5579" s="145">
        <v>1247</v>
      </c>
      <c r="K5579" t="s">
        <v>622</v>
      </c>
      <c r="L5579" t="s">
        <v>747</v>
      </c>
      <c r="M5579" t="s">
        <v>650</v>
      </c>
      <c r="N5579">
        <v>1</v>
      </c>
      <c r="O5579">
        <v>1208.69</v>
      </c>
      <c r="P5579">
        <v>783.33</v>
      </c>
      <c r="Q5579" t="str">
        <f t="shared" si="100"/>
        <v>G1 - Residential</v>
      </c>
    </row>
    <row r="5580" spans="1:17" x14ac:dyDescent="0.25">
      <c r="A5580">
        <v>49</v>
      </c>
      <c r="B5580" t="s">
        <v>418</v>
      </c>
      <c r="C5580">
        <v>2022</v>
      </c>
      <c r="D5580">
        <v>8</v>
      </c>
      <c r="E5580" t="s">
        <v>814</v>
      </c>
      <c r="F5580" t="s">
        <v>717</v>
      </c>
      <c r="G5580" t="s">
        <v>606</v>
      </c>
      <c r="H5580" t="s">
        <v>752</v>
      </c>
      <c r="I5580" t="s">
        <v>657</v>
      </c>
      <c r="J5580" s="145">
        <v>2107</v>
      </c>
      <c r="K5580" t="s">
        <v>622</v>
      </c>
      <c r="L5580" t="s">
        <v>718</v>
      </c>
      <c r="M5580" t="s">
        <v>607</v>
      </c>
      <c r="N5580">
        <v>18029</v>
      </c>
      <c r="O5580">
        <v>995820.02</v>
      </c>
      <c r="P5580">
        <v>377460.07</v>
      </c>
      <c r="Q5580" t="str">
        <f t="shared" si="100"/>
        <v>G3 - Small C&amp;I</v>
      </c>
    </row>
    <row r="5581" spans="1:17" x14ac:dyDescent="0.25">
      <c r="A5581">
        <v>49</v>
      </c>
      <c r="B5581" t="s">
        <v>418</v>
      </c>
      <c r="C5581">
        <v>2022</v>
      </c>
      <c r="D5581">
        <v>8</v>
      </c>
      <c r="E5581" t="s">
        <v>814</v>
      </c>
      <c r="F5581" t="s">
        <v>717</v>
      </c>
      <c r="G5581" t="s">
        <v>606</v>
      </c>
      <c r="H5581" t="s">
        <v>753</v>
      </c>
      <c r="I5581" t="s">
        <v>658</v>
      </c>
      <c r="J5581" s="145">
        <v>2237</v>
      </c>
      <c r="K5581" t="s">
        <v>622</v>
      </c>
      <c r="L5581" t="s">
        <v>718</v>
      </c>
      <c r="M5581" t="s">
        <v>607</v>
      </c>
      <c r="N5581">
        <v>3269</v>
      </c>
      <c r="O5581">
        <v>1628426.88</v>
      </c>
      <c r="P5581">
        <v>895875.65</v>
      </c>
      <c r="Q5581" t="str">
        <f t="shared" si="100"/>
        <v>G4 - Medium C&amp;I</v>
      </c>
    </row>
    <row r="5582" spans="1:17" x14ac:dyDescent="0.25">
      <c r="A5582">
        <v>49</v>
      </c>
      <c r="B5582" t="s">
        <v>418</v>
      </c>
      <c r="C5582">
        <v>2022</v>
      </c>
      <c r="D5582">
        <v>8</v>
      </c>
      <c r="E5582" t="s">
        <v>814</v>
      </c>
      <c r="F5582" t="s">
        <v>717</v>
      </c>
      <c r="G5582" t="s">
        <v>606</v>
      </c>
      <c r="H5582" t="s">
        <v>754</v>
      </c>
      <c r="I5582" t="s">
        <v>659</v>
      </c>
      <c r="J5582" s="145">
        <v>2221</v>
      </c>
      <c r="K5582" t="s">
        <v>622</v>
      </c>
      <c r="L5582" t="s">
        <v>755</v>
      </c>
      <c r="M5582" t="s">
        <v>660</v>
      </c>
      <c r="N5582">
        <v>1358</v>
      </c>
      <c r="O5582">
        <v>511314.22</v>
      </c>
      <c r="P5582">
        <v>448424.13</v>
      </c>
      <c r="Q5582" t="str">
        <f t="shared" si="100"/>
        <v>G4 - Medium C&amp;I</v>
      </c>
    </row>
    <row r="5583" spans="1:17" x14ac:dyDescent="0.25">
      <c r="A5583">
        <v>49</v>
      </c>
      <c r="B5583" t="s">
        <v>418</v>
      </c>
      <c r="C5583">
        <v>2022</v>
      </c>
      <c r="D5583">
        <v>8</v>
      </c>
      <c r="E5583" t="s">
        <v>814</v>
      </c>
      <c r="F5583" t="s">
        <v>717</v>
      </c>
      <c r="G5583" t="s">
        <v>606</v>
      </c>
      <c r="H5583" t="s">
        <v>756</v>
      </c>
      <c r="I5583" t="s">
        <v>661</v>
      </c>
      <c r="J5583" t="s">
        <v>495</v>
      </c>
      <c r="K5583" t="s">
        <v>622</v>
      </c>
      <c r="L5583" t="s">
        <v>755</v>
      </c>
      <c r="M5583" t="s">
        <v>660</v>
      </c>
      <c r="N5583">
        <v>299</v>
      </c>
      <c r="O5583">
        <v>156301.34</v>
      </c>
      <c r="P5583">
        <v>171319.5</v>
      </c>
      <c r="Q5583" t="str">
        <f t="shared" si="100"/>
        <v>G4 - Medium C&amp;I</v>
      </c>
    </row>
    <row r="5584" spans="1:17" x14ac:dyDescent="0.25">
      <c r="A5584">
        <v>49</v>
      </c>
      <c r="B5584" t="s">
        <v>418</v>
      </c>
      <c r="C5584">
        <v>2022</v>
      </c>
      <c r="D5584">
        <v>8</v>
      </c>
      <c r="E5584" t="s">
        <v>814</v>
      </c>
      <c r="F5584" t="s">
        <v>717</v>
      </c>
      <c r="G5584" t="s">
        <v>606</v>
      </c>
      <c r="H5584" t="s">
        <v>757</v>
      </c>
      <c r="I5584" t="s">
        <v>662</v>
      </c>
      <c r="J5584" s="145">
        <v>2231</v>
      </c>
      <c r="K5584" t="s">
        <v>622</v>
      </c>
      <c r="L5584" t="s">
        <v>718</v>
      </c>
      <c r="M5584" t="s">
        <v>607</v>
      </c>
      <c r="N5584">
        <v>13</v>
      </c>
      <c r="O5584">
        <v>9002.39</v>
      </c>
      <c r="P5584">
        <v>6443.02</v>
      </c>
      <c r="Q5584" t="str">
        <f t="shared" si="100"/>
        <v>G4 - Medium C&amp;I</v>
      </c>
    </row>
    <row r="5585" spans="1:17" x14ac:dyDescent="0.25">
      <c r="A5585">
        <v>49</v>
      </c>
      <c r="B5585" t="s">
        <v>418</v>
      </c>
      <c r="C5585">
        <v>2022</v>
      </c>
      <c r="D5585">
        <v>8</v>
      </c>
      <c r="E5585" t="s">
        <v>814</v>
      </c>
      <c r="F5585" t="s">
        <v>717</v>
      </c>
      <c r="G5585" t="s">
        <v>606</v>
      </c>
      <c r="H5585" t="s">
        <v>758</v>
      </c>
      <c r="I5585" t="s">
        <v>663</v>
      </c>
      <c r="J5585" s="145">
        <v>3367</v>
      </c>
      <c r="K5585" t="s">
        <v>622</v>
      </c>
      <c r="L5585" t="s">
        <v>718</v>
      </c>
      <c r="M5585" t="s">
        <v>607</v>
      </c>
      <c r="N5585">
        <v>101</v>
      </c>
      <c r="O5585">
        <v>148890.06</v>
      </c>
      <c r="P5585">
        <v>59881.36</v>
      </c>
      <c r="Q5585" t="str">
        <f t="shared" si="100"/>
        <v>G5 - Large C&amp;I</v>
      </c>
    </row>
    <row r="5586" spans="1:17" x14ac:dyDescent="0.25">
      <c r="A5586">
        <v>49</v>
      </c>
      <c r="B5586" t="s">
        <v>418</v>
      </c>
      <c r="C5586">
        <v>2022</v>
      </c>
      <c r="D5586">
        <v>8</v>
      </c>
      <c r="E5586" t="s">
        <v>814</v>
      </c>
      <c r="F5586" t="s">
        <v>717</v>
      </c>
      <c r="G5586" t="s">
        <v>606</v>
      </c>
      <c r="H5586" t="s">
        <v>759</v>
      </c>
      <c r="I5586" t="s">
        <v>664</v>
      </c>
      <c r="J5586" s="145">
        <v>3321</v>
      </c>
      <c r="K5586" t="s">
        <v>622</v>
      </c>
      <c r="L5586" t="s">
        <v>755</v>
      </c>
      <c r="M5586" t="s">
        <v>660</v>
      </c>
      <c r="N5586">
        <v>218</v>
      </c>
      <c r="O5586">
        <v>240280.39</v>
      </c>
      <c r="P5586">
        <v>128987.74</v>
      </c>
      <c r="Q5586" t="str">
        <f t="shared" si="100"/>
        <v>G5 - Large C&amp;I</v>
      </c>
    </row>
    <row r="5587" spans="1:17" x14ac:dyDescent="0.25">
      <c r="A5587">
        <v>49</v>
      </c>
      <c r="B5587" t="s">
        <v>418</v>
      </c>
      <c r="C5587">
        <v>2022</v>
      </c>
      <c r="D5587">
        <v>8</v>
      </c>
      <c r="E5587" t="s">
        <v>814</v>
      </c>
      <c r="F5587" t="s">
        <v>717</v>
      </c>
      <c r="G5587" t="s">
        <v>606</v>
      </c>
      <c r="H5587" t="s">
        <v>760</v>
      </c>
      <c r="I5587" t="s">
        <v>665</v>
      </c>
      <c r="J5587" t="s">
        <v>488</v>
      </c>
      <c r="K5587" t="s">
        <v>622</v>
      </c>
      <c r="L5587" t="s">
        <v>755</v>
      </c>
      <c r="M5587" t="s">
        <v>660</v>
      </c>
      <c r="N5587">
        <v>117</v>
      </c>
      <c r="O5587">
        <v>168770.25</v>
      </c>
      <c r="P5587">
        <v>149223.79</v>
      </c>
      <c r="Q5587" t="str">
        <f t="shared" si="100"/>
        <v>G5 - Large C&amp;I</v>
      </c>
    </row>
    <row r="5588" spans="1:17" x14ac:dyDescent="0.25">
      <c r="A5588">
        <v>49</v>
      </c>
      <c r="B5588" t="s">
        <v>418</v>
      </c>
      <c r="C5588">
        <v>2022</v>
      </c>
      <c r="D5588">
        <v>8</v>
      </c>
      <c r="E5588" t="s">
        <v>814</v>
      </c>
      <c r="F5588" t="s">
        <v>717</v>
      </c>
      <c r="G5588" t="s">
        <v>606</v>
      </c>
      <c r="H5588" t="s">
        <v>761</v>
      </c>
      <c r="I5588" t="s">
        <v>666</v>
      </c>
      <c r="J5588" s="145">
        <v>3331</v>
      </c>
      <c r="K5588" t="s">
        <v>622</v>
      </c>
      <c r="L5588" t="s">
        <v>718</v>
      </c>
      <c r="M5588" t="s">
        <v>607</v>
      </c>
      <c r="N5588">
        <v>1</v>
      </c>
      <c r="O5588">
        <v>889.76</v>
      </c>
      <c r="P5588">
        <v>109.99</v>
      </c>
      <c r="Q5588" t="str">
        <f t="shared" si="100"/>
        <v>G5 - Large C&amp;I</v>
      </c>
    </row>
    <row r="5589" spans="1:17" x14ac:dyDescent="0.25">
      <c r="A5589">
        <v>49</v>
      </c>
      <c r="B5589" t="s">
        <v>418</v>
      </c>
      <c r="C5589">
        <v>2022</v>
      </c>
      <c r="D5589">
        <v>8</v>
      </c>
      <c r="E5589" t="s">
        <v>814</v>
      </c>
      <c r="F5589" t="s">
        <v>717</v>
      </c>
      <c r="G5589" t="s">
        <v>606</v>
      </c>
      <c r="H5589" t="s">
        <v>762</v>
      </c>
      <c r="I5589" t="s">
        <v>667</v>
      </c>
      <c r="J5589" s="145">
        <v>3496</v>
      </c>
      <c r="K5589" t="s">
        <v>622</v>
      </c>
      <c r="L5589" t="s">
        <v>718</v>
      </c>
      <c r="M5589" t="s">
        <v>607</v>
      </c>
      <c r="N5589">
        <v>2</v>
      </c>
      <c r="O5589">
        <v>5162.1000000000004</v>
      </c>
      <c r="P5589">
        <v>2923.62</v>
      </c>
      <c r="Q5589" t="str">
        <f t="shared" si="100"/>
        <v>G5 - Large C&amp;I</v>
      </c>
    </row>
    <row r="5590" spans="1:17" x14ac:dyDescent="0.25">
      <c r="A5590">
        <v>49</v>
      </c>
      <c r="B5590" t="s">
        <v>418</v>
      </c>
      <c r="C5590">
        <v>2022</v>
      </c>
      <c r="D5590">
        <v>8</v>
      </c>
      <c r="E5590" t="s">
        <v>814</v>
      </c>
      <c r="F5590" t="s">
        <v>717</v>
      </c>
      <c r="G5590" t="s">
        <v>606</v>
      </c>
      <c r="H5590" t="s">
        <v>763</v>
      </c>
      <c r="I5590" t="s">
        <v>668</v>
      </c>
      <c r="J5590" s="145">
        <v>3421</v>
      </c>
      <c r="K5590" t="s">
        <v>622</v>
      </c>
      <c r="L5590" t="s">
        <v>755</v>
      </c>
      <c r="M5590" t="s">
        <v>660</v>
      </c>
      <c r="N5590">
        <v>2</v>
      </c>
      <c r="O5590">
        <v>6040.13</v>
      </c>
      <c r="P5590">
        <v>6122.8</v>
      </c>
      <c r="Q5590" t="str">
        <f t="shared" si="100"/>
        <v>G5 - Large C&amp;I</v>
      </c>
    </row>
    <row r="5591" spans="1:17" x14ac:dyDescent="0.25">
      <c r="A5591">
        <v>49</v>
      </c>
      <c r="B5591" t="s">
        <v>418</v>
      </c>
      <c r="C5591">
        <v>2022</v>
      </c>
      <c r="D5591">
        <v>8</v>
      </c>
      <c r="E5591" t="s">
        <v>814</v>
      </c>
      <c r="F5591" t="s">
        <v>717</v>
      </c>
      <c r="G5591" t="s">
        <v>606</v>
      </c>
      <c r="H5591" t="s">
        <v>764</v>
      </c>
      <c r="I5591" t="s">
        <v>669</v>
      </c>
      <c r="J5591" t="s">
        <v>500</v>
      </c>
      <c r="K5591" t="s">
        <v>622</v>
      </c>
      <c r="L5591" t="s">
        <v>755</v>
      </c>
      <c r="M5591" t="s">
        <v>660</v>
      </c>
      <c r="N5591">
        <v>24</v>
      </c>
      <c r="O5591">
        <v>133721.23000000001</v>
      </c>
      <c r="P5591">
        <v>171107.49</v>
      </c>
      <c r="Q5591" t="str">
        <f t="shared" ref="Q5591:Q5654" si="101">IF(ISERROR(VLOOKUP(J5591,S:T,2,FALSE)) =FALSE,VLOOKUP(J5591,S:T,2,FALSE),VLOOKUP(TRIM(J5591),S:T,2,FALSE))</f>
        <v>G5 - Large C&amp;I</v>
      </c>
    </row>
    <row r="5592" spans="1:17" x14ac:dyDescent="0.25">
      <c r="A5592">
        <v>49</v>
      </c>
      <c r="B5592" t="s">
        <v>418</v>
      </c>
      <c r="C5592">
        <v>2022</v>
      </c>
      <c r="D5592">
        <v>8</v>
      </c>
      <c r="E5592" t="s">
        <v>814</v>
      </c>
      <c r="F5592" t="s">
        <v>717</v>
      </c>
      <c r="G5592" t="s">
        <v>606</v>
      </c>
      <c r="H5592" t="s">
        <v>765</v>
      </c>
      <c r="I5592" t="s">
        <v>670</v>
      </c>
      <c r="J5592" s="145">
        <v>2367</v>
      </c>
      <c r="K5592" t="s">
        <v>622</v>
      </c>
      <c r="L5592" t="s">
        <v>718</v>
      </c>
      <c r="M5592" t="s">
        <v>607</v>
      </c>
      <c r="N5592">
        <v>26</v>
      </c>
      <c r="O5592">
        <v>63373.93</v>
      </c>
      <c r="P5592">
        <v>48374.51</v>
      </c>
      <c r="Q5592" t="str">
        <f t="shared" si="101"/>
        <v>G5 - Large C&amp;I</v>
      </c>
    </row>
    <row r="5593" spans="1:17" x14ac:dyDescent="0.25">
      <c r="A5593">
        <v>49</v>
      </c>
      <c r="B5593" t="s">
        <v>418</v>
      </c>
      <c r="C5593">
        <v>2022</v>
      </c>
      <c r="D5593">
        <v>8</v>
      </c>
      <c r="E5593" t="s">
        <v>814</v>
      </c>
      <c r="F5593" t="s">
        <v>717</v>
      </c>
      <c r="G5593" t="s">
        <v>606</v>
      </c>
      <c r="H5593" t="s">
        <v>766</v>
      </c>
      <c r="I5593" t="s">
        <v>671</v>
      </c>
      <c r="J5593" s="145">
        <v>2321</v>
      </c>
      <c r="K5593" t="s">
        <v>622</v>
      </c>
      <c r="L5593" t="s">
        <v>767</v>
      </c>
      <c r="M5593" t="s">
        <v>672</v>
      </c>
      <c r="N5593">
        <v>47</v>
      </c>
      <c r="O5593">
        <v>110718.96</v>
      </c>
      <c r="P5593">
        <v>163617.96</v>
      </c>
      <c r="Q5593" t="str">
        <f t="shared" si="101"/>
        <v>G5 - Large C&amp;I</v>
      </c>
    </row>
    <row r="5594" spans="1:17" x14ac:dyDescent="0.25">
      <c r="A5594">
        <v>49</v>
      </c>
      <c r="B5594" t="s">
        <v>418</v>
      </c>
      <c r="C5594">
        <v>2022</v>
      </c>
      <c r="D5594">
        <v>8</v>
      </c>
      <c r="E5594" t="s">
        <v>814</v>
      </c>
      <c r="F5594" t="s">
        <v>717</v>
      </c>
      <c r="G5594" t="s">
        <v>606</v>
      </c>
      <c r="H5594" t="s">
        <v>768</v>
      </c>
      <c r="I5594" t="s">
        <v>673</v>
      </c>
      <c r="J5594" t="s">
        <v>518</v>
      </c>
      <c r="K5594" t="s">
        <v>622</v>
      </c>
      <c r="L5594" t="s">
        <v>767</v>
      </c>
      <c r="M5594" t="s">
        <v>672</v>
      </c>
      <c r="N5594">
        <v>6</v>
      </c>
      <c r="O5594">
        <v>16282.52</v>
      </c>
      <c r="P5594">
        <v>26199.82</v>
      </c>
      <c r="Q5594" t="str">
        <f t="shared" si="101"/>
        <v>G5 - Large C&amp;I</v>
      </c>
    </row>
    <row r="5595" spans="1:17" x14ac:dyDescent="0.25">
      <c r="A5595">
        <v>49</v>
      </c>
      <c r="B5595" t="s">
        <v>418</v>
      </c>
      <c r="C5595">
        <v>2022</v>
      </c>
      <c r="D5595">
        <v>8</v>
      </c>
      <c r="E5595" t="s">
        <v>814</v>
      </c>
      <c r="F5595" t="s">
        <v>717</v>
      </c>
      <c r="G5595" t="s">
        <v>606</v>
      </c>
      <c r="H5595" t="s">
        <v>770</v>
      </c>
      <c r="I5595" t="s">
        <v>674</v>
      </c>
      <c r="J5595" s="145">
        <v>2496</v>
      </c>
      <c r="K5595" t="s">
        <v>622</v>
      </c>
      <c r="L5595" t="s">
        <v>718</v>
      </c>
      <c r="M5595" t="s">
        <v>607</v>
      </c>
      <c r="N5595">
        <v>2</v>
      </c>
      <c r="O5595">
        <v>38885.85</v>
      </c>
      <c r="P5595">
        <v>41939.31</v>
      </c>
      <c r="Q5595" t="str">
        <f t="shared" si="101"/>
        <v>G5 - Large C&amp;I</v>
      </c>
    </row>
    <row r="5596" spans="1:17" x14ac:dyDescent="0.25">
      <c r="A5596">
        <v>49</v>
      </c>
      <c r="B5596" t="s">
        <v>418</v>
      </c>
      <c r="C5596">
        <v>2022</v>
      </c>
      <c r="D5596">
        <v>8</v>
      </c>
      <c r="E5596" t="s">
        <v>814</v>
      </c>
      <c r="F5596" t="s">
        <v>717</v>
      </c>
      <c r="G5596" t="s">
        <v>606</v>
      </c>
      <c r="H5596" t="s">
        <v>771</v>
      </c>
      <c r="I5596" t="s">
        <v>675</v>
      </c>
      <c r="J5596" s="145">
        <v>2421</v>
      </c>
      <c r="K5596" t="s">
        <v>622</v>
      </c>
      <c r="L5596" t="s">
        <v>767</v>
      </c>
      <c r="M5596" t="s">
        <v>672</v>
      </c>
      <c r="N5596">
        <v>1</v>
      </c>
      <c r="O5596">
        <v>3383.15</v>
      </c>
      <c r="P5596">
        <v>3746.03</v>
      </c>
      <c r="Q5596" t="str">
        <f t="shared" si="101"/>
        <v>G5 - Large C&amp;I</v>
      </c>
    </row>
    <row r="5597" spans="1:17" x14ac:dyDescent="0.25">
      <c r="A5597">
        <v>49</v>
      </c>
      <c r="B5597" t="s">
        <v>418</v>
      </c>
      <c r="C5597">
        <v>2022</v>
      </c>
      <c r="D5597">
        <v>8</v>
      </c>
      <c r="E5597" t="s">
        <v>814</v>
      </c>
      <c r="F5597" t="s">
        <v>717</v>
      </c>
      <c r="G5597" t="s">
        <v>606</v>
      </c>
      <c r="H5597" t="s">
        <v>772</v>
      </c>
      <c r="I5597" t="s">
        <v>676</v>
      </c>
      <c r="J5597" t="s">
        <v>481</v>
      </c>
      <c r="K5597" t="s">
        <v>622</v>
      </c>
      <c r="L5597" t="s">
        <v>767</v>
      </c>
      <c r="M5597" t="s">
        <v>672</v>
      </c>
      <c r="N5597">
        <v>14</v>
      </c>
      <c r="O5597">
        <v>279907.46000000002</v>
      </c>
      <c r="P5597">
        <v>1159020.6100000001</v>
      </c>
      <c r="Q5597" t="str">
        <f t="shared" si="101"/>
        <v>G5 - Large C&amp;I</v>
      </c>
    </row>
    <row r="5598" spans="1:17" x14ac:dyDescent="0.25">
      <c r="A5598">
        <v>49</v>
      </c>
      <c r="B5598" t="s">
        <v>418</v>
      </c>
      <c r="C5598">
        <v>2022</v>
      </c>
      <c r="D5598">
        <v>8</v>
      </c>
      <c r="E5598" t="s">
        <v>814</v>
      </c>
      <c r="F5598" t="s">
        <v>717</v>
      </c>
      <c r="G5598" t="s">
        <v>606</v>
      </c>
      <c r="H5598" t="s">
        <v>773</v>
      </c>
      <c r="I5598" t="s">
        <v>677</v>
      </c>
      <c r="J5598" t="s">
        <v>478</v>
      </c>
      <c r="K5598" t="s">
        <v>622</v>
      </c>
      <c r="L5598" t="s">
        <v>774</v>
      </c>
      <c r="M5598" t="s">
        <v>678</v>
      </c>
      <c r="N5598">
        <v>4</v>
      </c>
      <c r="O5598">
        <v>4405.08</v>
      </c>
      <c r="P5598">
        <v>914.92</v>
      </c>
      <c r="Q5598" t="str">
        <f t="shared" si="101"/>
        <v>G5 - Large C&amp;I</v>
      </c>
    </row>
    <row r="5599" spans="1:17" x14ac:dyDescent="0.25">
      <c r="A5599">
        <v>49</v>
      </c>
      <c r="B5599" t="s">
        <v>418</v>
      </c>
      <c r="C5599">
        <v>2022</v>
      </c>
      <c r="D5599">
        <v>8</v>
      </c>
      <c r="E5599" t="s">
        <v>814</v>
      </c>
      <c r="F5599" t="s">
        <v>717</v>
      </c>
      <c r="G5599" t="s">
        <v>606</v>
      </c>
      <c r="H5599" t="s">
        <v>775</v>
      </c>
      <c r="I5599" t="s">
        <v>527</v>
      </c>
      <c r="J5599" t="s">
        <v>528</v>
      </c>
      <c r="K5599" t="s">
        <v>622</v>
      </c>
      <c r="L5599" t="s">
        <v>774</v>
      </c>
      <c r="M5599" t="s">
        <v>678</v>
      </c>
      <c r="N5599">
        <v>1</v>
      </c>
      <c r="O5599">
        <v>15793.85</v>
      </c>
      <c r="P5599">
        <v>12462.44</v>
      </c>
      <c r="Q5599" t="str">
        <f t="shared" si="101"/>
        <v>G5 - Large C&amp;I</v>
      </c>
    </row>
    <row r="5600" spans="1:17" x14ac:dyDescent="0.25">
      <c r="A5600">
        <v>49</v>
      </c>
      <c r="B5600" t="s">
        <v>418</v>
      </c>
      <c r="C5600">
        <v>2022</v>
      </c>
      <c r="D5600">
        <v>8</v>
      </c>
      <c r="E5600" t="s">
        <v>814</v>
      </c>
      <c r="F5600" t="s">
        <v>717</v>
      </c>
      <c r="G5600" t="s">
        <v>606</v>
      </c>
      <c r="H5600" t="s">
        <v>776</v>
      </c>
      <c r="I5600" t="s">
        <v>679</v>
      </c>
      <c r="J5600" t="s">
        <v>491</v>
      </c>
      <c r="K5600" t="s">
        <v>622</v>
      </c>
      <c r="L5600" t="s">
        <v>718</v>
      </c>
      <c r="M5600" t="s">
        <v>607</v>
      </c>
      <c r="N5600">
        <v>1</v>
      </c>
      <c r="O5600">
        <v>18749.63</v>
      </c>
      <c r="P5600">
        <v>1</v>
      </c>
      <c r="Q5600" t="str">
        <f t="shared" si="101"/>
        <v>E6 - OTHER</v>
      </c>
    </row>
    <row r="5601" spans="1:17" x14ac:dyDescent="0.25">
      <c r="A5601">
        <v>49</v>
      </c>
      <c r="B5601" t="s">
        <v>418</v>
      </c>
      <c r="C5601">
        <v>2022</v>
      </c>
      <c r="D5601">
        <v>8</v>
      </c>
      <c r="E5601" t="s">
        <v>814</v>
      </c>
      <c r="F5601" t="s">
        <v>717</v>
      </c>
      <c r="G5601" t="s">
        <v>606</v>
      </c>
      <c r="H5601" t="s">
        <v>777</v>
      </c>
      <c r="I5601" t="s">
        <v>680</v>
      </c>
      <c r="J5601" t="s">
        <v>513</v>
      </c>
      <c r="K5601" t="s">
        <v>622</v>
      </c>
      <c r="L5601" t="s">
        <v>778</v>
      </c>
      <c r="M5601" t="s">
        <v>681</v>
      </c>
      <c r="N5601">
        <v>4</v>
      </c>
      <c r="O5601">
        <v>-172561.75</v>
      </c>
      <c r="P5601">
        <v>0</v>
      </c>
      <c r="Q5601" t="str">
        <f t="shared" si="101"/>
        <v>G6 - OTHER</v>
      </c>
    </row>
    <row r="5602" spans="1:17" x14ac:dyDescent="0.25">
      <c r="A5602">
        <v>49</v>
      </c>
      <c r="B5602" t="s">
        <v>418</v>
      </c>
      <c r="C5602">
        <v>2022</v>
      </c>
      <c r="D5602">
        <v>8</v>
      </c>
      <c r="E5602" t="s">
        <v>814</v>
      </c>
      <c r="F5602" t="s">
        <v>717</v>
      </c>
      <c r="G5602" t="s">
        <v>606</v>
      </c>
      <c r="H5602" t="s">
        <v>779</v>
      </c>
      <c r="I5602" t="s">
        <v>682</v>
      </c>
      <c r="J5602" t="s">
        <v>506</v>
      </c>
      <c r="K5602" t="s">
        <v>622</v>
      </c>
      <c r="L5602" t="s">
        <v>780</v>
      </c>
      <c r="M5602" t="s">
        <v>683</v>
      </c>
      <c r="N5602">
        <v>4</v>
      </c>
      <c r="O5602">
        <v>241578.76</v>
      </c>
      <c r="P5602">
        <v>0</v>
      </c>
      <c r="Q5602" t="str">
        <f t="shared" si="101"/>
        <v>G6 - OTHER</v>
      </c>
    </row>
    <row r="5603" spans="1:17" x14ac:dyDescent="0.25">
      <c r="A5603">
        <v>49</v>
      </c>
      <c r="B5603" t="s">
        <v>418</v>
      </c>
      <c r="C5603">
        <v>2022</v>
      </c>
      <c r="D5603">
        <v>8</v>
      </c>
      <c r="E5603" t="s">
        <v>814</v>
      </c>
      <c r="F5603" t="s">
        <v>717</v>
      </c>
      <c r="G5603" t="s">
        <v>606</v>
      </c>
      <c r="H5603" t="s">
        <v>781</v>
      </c>
      <c r="I5603" t="s">
        <v>684</v>
      </c>
      <c r="J5603" t="s">
        <v>486</v>
      </c>
      <c r="K5603" t="s">
        <v>622</v>
      </c>
      <c r="L5603" t="s">
        <v>718</v>
      </c>
      <c r="M5603" t="s">
        <v>607</v>
      </c>
      <c r="N5603">
        <v>1</v>
      </c>
      <c r="O5603">
        <v>644.35</v>
      </c>
      <c r="P5603">
        <v>0</v>
      </c>
      <c r="Q5603" t="str">
        <f t="shared" si="101"/>
        <v>G5 - Large C&amp;I</v>
      </c>
    </row>
    <row r="5604" spans="1:17" x14ac:dyDescent="0.25">
      <c r="A5604">
        <v>49</v>
      </c>
      <c r="B5604" t="s">
        <v>418</v>
      </c>
      <c r="C5604">
        <v>2022</v>
      </c>
      <c r="D5604">
        <v>8</v>
      </c>
      <c r="E5604" t="s">
        <v>814</v>
      </c>
      <c r="F5604" t="s">
        <v>717</v>
      </c>
      <c r="G5604" t="s">
        <v>606</v>
      </c>
      <c r="H5604" t="s">
        <v>782</v>
      </c>
      <c r="I5604" t="s">
        <v>685</v>
      </c>
      <c r="J5604" t="s">
        <v>521</v>
      </c>
      <c r="K5604" t="s">
        <v>622</v>
      </c>
      <c r="L5604" t="s">
        <v>783</v>
      </c>
      <c r="M5604" t="s">
        <v>686</v>
      </c>
      <c r="N5604">
        <v>1</v>
      </c>
      <c r="O5604">
        <v>27065.15</v>
      </c>
      <c r="P5604">
        <v>146484.85999999999</v>
      </c>
      <c r="Q5604" t="str">
        <f t="shared" si="101"/>
        <v>G5 - Large C&amp;I</v>
      </c>
    </row>
    <row r="5605" spans="1:17" x14ac:dyDescent="0.25">
      <c r="A5605">
        <v>49</v>
      </c>
      <c r="B5605" t="s">
        <v>418</v>
      </c>
      <c r="C5605">
        <v>2022</v>
      </c>
      <c r="D5605">
        <v>8</v>
      </c>
      <c r="E5605" t="s">
        <v>814</v>
      </c>
      <c r="F5605" t="s">
        <v>717</v>
      </c>
      <c r="G5605" t="s">
        <v>606</v>
      </c>
      <c r="H5605" t="s">
        <v>784</v>
      </c>
      <c r="I5605" t="s">
        <v>687</v>
      </c>
      <c r="J5605" t="s">
        <v>525</v>
      </c>
      <c r="K5605" t="s">
        <v>622</v>
      </c>
      <c r="L5605" t="s">
        <v>718</v>
      </c>
      <c r="M5605" t="s">
        <v>607</v>
      </c>
      <c r="N5605">
        <v>1</v>
      </c>
      <c r="O5605">
        <v>29151.56</v>
      </c>
      <c r="P5605">
        <v>30311.599999999999</v>
      </c>
      <c r="Q5605" t="str">
        <f t="shared" si="101"/>
        <v>G5 - Large C&amp;I</v>
      </c>
    </row>
    <row r="5606" spans="1:17" x14ac:dyDescent="0.25">
      <c r="A5606">
        <v>49</v>
      </c>
      <c r="B5606" t="s">
        <v>418</v>
      </c>
      <c r="C5606">
        <v>2022</v>
      </c>
      <c r="D5606">
        <v>8</v>
      </c>
      <c r="E5606" t="s">
        <v>814</v>
      </c>
      <c r="F5606" t="s">
        <v>717</v>
      </c>
      <c r="G5606" t="s">
        <v>606</v>
      </c>
      <c r="H5606" t="s">
        <v>785</v>
      </c>
      <c r="I5606" t="s">
        <v>688</v>
      </c>
      <c r="J5606" t="s">
        <v>530</v>
      </c>
      <c r="K5606" t="s">
        <v>622</v>
      </c>
      <c r="L5606" t="s">
        <v>783</v>
      </c>
      <c r="M5606" t="s">
        <v>686</v>
      </c>
      <c r="N5606">
        <v>7</v>
      </c>
      <c r="O5606">
        <v>207136.08</v>
      </c>
      <c r="P5606">
        <v>1216516.67</v>
      </c>
      <c r="Q5606" t="str">
        <f t="shared" si="101"/>
        <v>G5 - Large C&amp;I</v>
      </c>
    </row>
    <row r="5607" spans="1:17" x14ac:dyDescent="0.25">
      <c r="A5607">
        <v>49</v>
      </c>
      <c r="B5607" t="s">
        <v>418</v>
      </c>
      <c r="C5607">
        <v>2022</v>
      </c>
      <c r="D5607">
        <v>8</v>
      </c>
      <c r="E5607" t="s">
        <v>814</v>
      </c>
      <c r="F5607" t="s">
        <v>717</v>
      </c>
      <c r="G5607" t="s">
        <v>606</v>
      </c>
      <c r="H5607" t="s">
        <v>786</v>
      </c>
      <c r="I5607" t="s">
        <v>689</v>
      </c>
      <c r="J5607" s="145">
        <v>2121</v>
      </c>
      <c r="K5607" t="s">
        <v>622</v>
      </c>
      <c r="L5607" t="s">
        <v>755</v>
      </c>
      <c r="M5607" t="s">
        <v>660</v>
      </c>
      <c r="N5607">
        <v>727</v>
      </c>
      <c r="O5607">
        <v>35676.82</v>
      </c>
      <c r="P5607">
        <v>21426.36</v>
      </c>
      <c r="Q5607" t="str">
        <f t="shared" si="101"/>
        <v>G3 - Small C&amp;I</v>
      </c>
    </row>
    <row r="5608" spans="1:17" x14ac:dyDescent="0.25">
      <c r="A5608">
        <v>49</v>
      </c>
      <c r="B5608" t="s">
        <v>418</v>
      </c>
      <c r="C5608">
        <v>2022</v>
      </c>
      <c r="D5608">
        <v>8</v>
      </c>
      <c r="E5608" t="s">
        <v>814</v>
      </c>
      <c r="F5608" t="s">
        <v>717</v>
      </c>
      <c r="G5608" t="s">
        <v>606</v>
      </c>
      <c r="H5608" t="s">
        <v>787</v>
      </c>
      <c r="I5608" t="s">
        <v>690</v>
      </c>
      <c r="J5608" s="145">
        <v>2131</v>
      </c>
      <c r="K5608" t="s">
        <v>622</v>
      </c>
      <c r="L5608" t="s">
        <v>718</v>
      </c>
      <c r="M5608" t="s">
        <v>607</v>
      </c>
      <c r="N5608">
        <v>18</v>
      </c>
      <c r="O5608">
        <v>1494.1</v>
      </c>
      <c r="P5608">
        <v>643.6</v>
      </c>
      <c r="Q5608" t="str">
        <f t="shared" si="101"/>
        <v>G3 - Small C&amp;I</v>
      </c>
    </row>
    <row r="5609" spans="1:17" x14ac:dyDescent="0.25">
      <c r="A5609">
        <v>49</v>
      </c>
      <c r="B5609" t="s">
        <v>418</v>
      </c>
      <c r="C5609">
        <v>2022</v>
      </c>
      <c r="D5609">
        <v>8</v>
      </c>
      <c r="E5609" t="s">
        <v>814</v>
      </c>
      <c r="F5609" t="s">
        <v>717</v>
      </c>
      <c r="G5609" t="s">
        <v>606</v>
      </c>
      <c r="H5609" t="s">
        <v>788</v>
      </c>
      <c r="I5609" t="s">
        <v>691</v>
      </c>
      <c r="J5609" s="145">
        <v>8011</v>
      </c>
      <c r="K5609" t="s">
        <v>622</v>
      </c>
      <c r="L5609" t="s">
        <v>718</v>
      </c>
      <c r="M5609" t="s">
        <v>607</v>
      </c>
      <c r="N5609">
        <v>23</v>
      </c>
      <c r="O5609">
        <v>1845.69</v>
      </c>
      <c r="P5609">
        <v>0</v>
      </c>
      <c r="Q5609" t="str">
        <f t="shared" si="101"/>
        <v>G6 - OTHER</v>
      </c>
    </row>
    <row r="5610" spans="1:17" x14ac:dyDescent="0.25">
      <c r="A5610">
        <v>49</v>
      </c>
      <c r="B5610" t="s">
        <v>418</v>
      </c>
      <c r="C5610">
        <v>2022</v>
      </c>
      <c r="D5610">
        <v>8</v>
      </c>
      <c r="E5610" t="s">
        <v>814</v>
      </c>
      <c r="F5610" t="s">
        <v>734</v>
      </c>
      <c r="G5610" t="s">
        <v>633</v>
      </c>
      <c r="H5610" t="s">
        <v>752</v>
      </c>
      <c r="I5610" t="s">
        <v>657</v>
      </c>
      <c r="J5610" s="145">
        <v>2107</v>
      </c>
      <c r="K5610" t="s">
        <v>622</v>
      </c>
      <c r="L5610" t="s">
        <v>789</v>
      </c>
      <c r="M5610" t="s">
        <v>692</v>
      </c>
      <c r="N5610">
        <v>5</v>
      </c>
      <c r="O5610">
        <v>127.1</v>
      </c>
      <c r="P5610">
        <v>0</v>
      </c>
      <c r="Q5610" t="str">
        <f t="shared" si="101"/>
        <v>G3 - Small C&amp;I</v>
      </c>
    </row>
    <row r="5611" spans="1:17" x14ac:dyDescent="0.25">
      <c r="A5611">
        <v>49</v>
      </c>
      <c r="B5611" t="s">
        <v>418</v>
      </c>
      <c r="C5611">
        <v>2022</v>
      </c>
      <c r="D5611">
        <v>8</v>
      </c>
      <c r="E5611" t="s">
        <v>814</v>
      </c>
      <c r="F5611" t="s">
        <v>734</v>
      </c>
      <c r="G5611" t="s">
        <v>633</v>
      </c>
      <c r="H5611" t="s">
        <v>753</v>
      </c>
      <c r="I5611" t="s">
        <v>658</v>
      </c>
      <c r="J5611" s="145">
        <v>2237</v>
      </c>
      <c r="K5611" t="s">
        <v>622</v>
      </c>
      <c r="L5611" t="s">
        <v>789</v>
      </c>
      <c r="M5611" t="s">
        <v>692</v>
      </c>
      <c r="N5611">
        <v>25</v>
      </c>
      <c r="O5611">
        <v>45177.55</v>
      </c>
      <c r="P5611">
        <v>32273.9</v>
      </c>
      <c r="Q5611" t="str">
        <f t="shared" si="101"/>
        <v>G4 - Medium C&amp;I</v>
      </c>
    </row>
    <row r="5612" spans="1:17" x14ac:dyDescent="0.25">
      <c r="A5612">
        <v>49</v>
      </c>
      <c r="B5612" t="s">
        <v>418</v>
      </c>
      <c r="C5612">
        <v>2022</v>
      </c>
      <c r="D5612">
        <v>8</v>
      </c>
      <c r="E5612" t="s">
        <v>814</v>
      </c>
      <c r="F5612" t="s">
        <v>734</v>
      </c>
      <c r="G5612" t="s">
        <v>633</v>
      </c>
      <c r="H5612" t="s">
        <v>754</v>
      </c>
      <c r="I5612" t="s">
        <v>659</v>
      </c>
      <c r="J5612" s="145">
        <v>2221</v>
      </c>
      <c r="K5612" t="s">
        <v>622</v>
      </c>
      <c r="L5612" t="s">
        <v>755</v>
      </c>
      <c r="M5612" t="s">
        <v>660</v>
      </c>
      <c r="N5612">
        <v>22</v>
      </c>
      <c r="O5612">
        <v>24991.98</v>
      </c>
      <c r="P5612">
        <v>35846.239999999998</v>
      </c>
      <c r="Q5612" t="str">
        <f t="shared" si="101"/>
        <v>G4 - Medium C&amp;I</v>
      </c>
    </row>
    <row r="5613" spans="1:17" x14ac:dyDescent="0.25">
      <c r="A5613">
        <v>49</v>
      </c>
      <c r="B5613" t="s">
        <v>418</v>
      </c>
      <c r="C5613">
        <v>2022</v>
      </c>
      <c r="D5613">
        <v>8</v>
      </c>
      <c r="E5613" t="s">
        <v>814</v>
      </c>
      <c r="F5613" t="s">
        <v>734</v>
      </c>
      <c r="G5613" t="s">
        <v>633</v>
      </c>
      <c r="H5613" t="s">
        <v>756</v>
      </c>
      <c r="I5613" t="s">
        <v>661</v>
      </c>
      <c r="J5613" t="s">
        <v>495</v>
      </c>
      <c r="K5613" t="s">
        <v>622</v>
      </c>
      <c r="L5613" t="s">
        <v>755</v>
      </c>
      <c r="M5613" t="s">
        <v>660</v>
      </c>
      <c r="N5613">
        <v>15</v>
      </c>
      <c r="O5613">
        <v>16709.64</v>
      </c>
      <c r="P5613">
        <v>23773.5</v>
      </c>
      <c r="Q5613" t="str">
        <f t="shared" si="101"/>
        <v>G4 - Medium C&amp;I</v>
      </c>
    </row>
    <row r="5614" spans="1:17" x14ac:dyDescent="0.25">
      <c r="A5614">
        <v>49</v>
      </c>
      <c r="B5614" t="s">
        <v>418</v>
      </c>
      <c r="C5614">
        <v>2022</v>
      </c>
      <c r="D5614">
        <v>8</v>
      </c>
      <c r="E5614" t="s">
        <v>814</v>
      </c>
      <c r="F5614" t="s">
        <v>734</v>
      </c>
      <c r="G5614" t="s">
        <v>633</v>
      </c>
      <c r="H5614" t="s">
        <v>758</v>
      </c>
      <c r="I5614" t="s">
        <v>663</v>
      </c>
      <c r="J5614" s="145">
        <v>3367</v>
      </c>
      <c r="K5614" t="s">
        <v>622</v>
      </c>
      <c r="L5614" t="s">
        <v>789</v>
      </c>
      <c r="M5614" t="s">
        <v>692</v>
      </c>
      <c r="N5614">
        <v>9</v>
      </c>
      <c r="O5614">
        <v>16196.98</v>
      </c>
      <c r="P5614">
        <v>9361.99</v>
      </c>
      <c r="Q5614" t="str">
        <f t="shared" si="101"/>
        <v>G5 - Large C&amp;I</v>
      </c>
    </row>
    <row r="5615" spans="1:17" x14ac:dyDescent="0.25">
      <c r="A5615">
        <v>49</v>
      </c>
      <c r="B5615" t="s">
        <v>418</v>
      </c>
      <c r="C5615">
        <v>2022</v>
      </c>
      <c r="D5615">
        <v>8</v>
      </c>
      <c r="E5615" t="s">
        <v>814</v>
      </c>
      <c r="F5615" t="s">
        <v>734</v>
      </c>
      <c r="G5615" t="s">
        <v>633</v>
      </c>
      <c r="H5615" t="s">
        <v>759</v>
      </c>
      <c r="I5615" t="s">
        <v>664</v>
      </c>
      <c r="J5615" s="145">
        <v>3321</v>
      </c>
      <c r="K5615" t="s">
        <v>622</v>
      </c>
      <c r="L5615" t="s">
        <v>755</v>
      </c>
      <c r="M5615" t="s">
        <v>660</v>
      </c>
      <c r="N5615">
        <v>25</v>
      </c>
      <c r="O5615">
        <v>39608.81</v>
      </c>
      <c r="P5615">
        <v>39698.410000000003</v>
      </c>
      <c r="Q5615" t="str">
        <f t="shared" si="101"/>
        <v>G5 - Large C&amp;I</v>
      </c>
    </row>
    <row r="5616" spans="1:17" x14ac:dyDescent="0.25">
      <c r="A5616">
        <v>49</v>
      </c>
      <c r="B5616" t="s">
        <v>418</v>
      </c>
      <c r="C5616">
        <v>2022</v>
      </c>
      <c r="D5616">
        <v>8</v>
      </c>
      <c r="E5616" t="s">
        <v>814</v>
      </c>
      <c r="F5616" t="s">
        <v>734</v>
      </c>
      <c r="G5616" t="s">
        <v>633</v>
      </c>
      <c r="H5616" t="s">
        <v>760</v>
      </c>
      <c r="I5616" t="s">
        <v>665</v>
      </c>
      <c r="J5616" t="s">
        <v>488</v>
      </c>
      <c r="K5616" t="s">
        <v>622</v>
      </c>
      <c r="L5616" t="s">
        <v>755</v>
      </c>
      <c r="M5616" t="s">
        <v>660</v>
      </c>
      <c r="N5616">
        <v>13</v>
      </c>
      <c r="O5616">
        <v>21156.3</v>
      </c>
      <c r="P5616">
        <v>22890.43</v>
      </c>
      <c r="Q5616" t="str">
        <f t="shared" si="101"/>
        <v>G5 - Large C&amp;I</v>
      </c>
    </row>
    <row r="5617" spans="1:17" x14ac:dyDescent="0.25">
      <c r="A5617">
        <v>49</v>
      </c>
      <c r="B5617" t="s">
        <v>418</v>
      </c>
      <c r="C5617">
        <v>2022</v>
      </c>
      <c r="D5617">
        <v>8</v>
      </c>
      <c r="E5617" t="s">
        <v>814</v>
      </c>
      <c r="F5617" t="s">
        <v>734</v>
      </c>
      <c r="G5617" t="s">
        <v>633</v>
      </c>
      <c r="H5617" t="s">
        <v>763</v>
      </c>
      <c r="I5617" t="s">
        <v>668</v>
      </c>
      <c r="J5617" s="145">
        <v>3421</v>
      </c>
      <c r="K5617" t="s">
        <v>622</v>
      </c>
      <c r="L5617" t="s">
        <v>755</v>
      </c>
      <c r="M5617" t="s">
        <v>660</v>
      </c>
      <c r="N5617">
        <v>1</v>
      </c>
      <c r="O5617">
        <v>2336.04</v>
      </c>
      <c r="P5617">
        <v>0</v>
      </c>
      <c r="Q5617" t="str">
        <f t="shared" si="101"/>
        <v>G5 - Large C&amp;I</v>
      </c>
    </row>
    <row r="5618" spans="1:17" x14ac:dyDescent="0.25">
      <c r="A5618">
        <v>49</v>
      </c>
      <c r="B5618" t="s">
        <v>418</v>
      </c>
      <c r="C5618">
        <v>2022</v>
      </c>
      <c r="D5618">
        <v>8</v>
      </c>
      <c r="E5618" t="s">
        <v>814</v>
      </c>
      <c r="F5618" t="s">
        <v>734</v>
      </c>
      <c r="G5618" t="s">
        <v>633</v>
      </c>
      <c r="H5618" t="s">
        <v>764</v>
      </c>
      <c r="I5618" t="s">
        <v>669</v>
      </c>
      <c r="J5618" t="s">
        <v>500</v>
      </c>
      <c r="K5618" t="s">
        <v>622</v>
      </c>
      <c r="L5618" t="s">
        <v>755</v>
      </c>
      <c r="M5618" t="s">
        <v>660</v>
      </c>
      <c r="N5618">
        <v>5</v>
      </c>
      <c r="O5618">
        <v>18911.189999999999</v>
      </c>
      <c r="P5618">
        <v>32938.14</v>
      </c>
      <c r="Q5618" t="str">
        <f t="shared" si="101"/>
        <v>G5 - Large C&amp;I</v>
      </c>
    </row>
    <row r="5619" spans="1:17" x14ac:dyDescent="0.25">
      <c r="A5619">
        <v>49</v>
      </c>
      <c r="B5619" t="s">
        <v>418</v>
      </c>
      <c r="C5619">
        <v>2022</v>
      </c>
      <c r="D5619">
        <v>8</v>
      </c>
      <c r="E5619" t="s">
        <v>814</v>
      </c>
      <c r="F5619" t="s">
        <v>734</v>
      </c>
      <c r="G5619" t="s">
        <v>633</v>
      </c>
      <c r="H5619" t="s">
        <v>765</v>
      </c>
      <c r="I5619" t="s">
        <v>670</v>
      </c>
      <c r="J5619" s="145">
        <v>2367</v>
      </c>
      <c r="K5619" t="s">
        <v>622</v>
      </c>
      <c r="L5619" t="s">
        <v>789</v>
      </c>
      <c r="M5619" t="s">
        <v>692</v>
      </c>
      <c r="N5619">
        <v>29</v>
      </c>
      <c r="O5619">
        <v>86864.46</v>
      </c>
      <c r="P5619">
        <v>70287.75</v>
      </c>
      <c r="Q5619" t="str">
        <f t="shared" si="101"/>
        <v>G5 - Large C&amp;I</v>
      </c>
    </row>
    <row r="5620" spans="1:17" x14ac:dyDescent="0.25">
      <c r="A5620">
        <v>49</v>
      </c>
      <c r="B5620" t="s">
        <v>418</v>
      </c>
      <c r="C5620">
        <v>2022</v>
      </c>
      <c r="D5620">
        <v>8</v>
      </c>
      <c r="E5620" t="s">
        <v>814</v>
      </c>
      <c r="F5620" t="s">
        <v>734</v>
      </c>
      <c r="G5620" t="s">
        <v>633</v>
      </c>
      <c r="H5620" t="s">
        <v>766</v>
      </c>
      <c r="I5620" t="s">
        <v>671</v>
      </c>
      <c r="J5620" s="145">
        <v>2321</v>
      </c>
      <c r="K5620" t="s">
        <v>622</v>
      </c>
      <c r="L5620" t="s">
        <v>767</v>
      </c>
      <c r="M5620" t="s">
        <v>672</v>
      </c>
      <c r="N5620">
        <v>39</v>
      </c>
      <c r="O5620">
        <v>101349.38</v>
      </c>
      <c r="P5620">
        <v>160629.98000000001</v>
      </c>
      <c r="Q5620" t="str">
        <f t="shared" si="101"/>
        <v>G5 - Large C&amp;I</v>
      </c>
    </row>
    <row r="5621" spans="1:17" x14ac:dyDescent="0.25">
      <c r="A5621">
        <v>49</v>
      </c>
      <c r="B5621" t="s">
        <v>418</v>
      </c>
      <c r="C5621">
        <v>2022</v>
      </c>
      <c r="D5621">
        <v>8</v>
      </c>
      <c r="E5621" t="s">
        <v>814</v>
      </c>
      <c r="F5621" t="s">
        <v>734</v>
      </c>
      <c r="G5621" t="s">
        <v>633</v>
      </c>
      <c r="H5621" t="s">
        <v>768</v>
      </c>
      <c r="I5621" t="s">
        <v>673</v>
      </c>
      <c r="J5621" t="s">
        <v>518</v>
      </c>
      <c r="K5621" t="s">
        <v>622</v>
      </c>
      <c r="L5621" t="s">
        <v>767</v>
      </c>
      <c r="M5621" t="s">
        <v>672</v>
      </c>
      <c r="N5621">
        <v>37</v>
      </c>
      <c r="O5621">
        <v>106519.29</v>
      </c>
      <c r="P5621">
        <v>177001.99</v>
      </c>
      <c r="Q5621" t="str">
        <f t="shared" si="101"/>
        <v>G5 - Large C&amp;I</v>
      </c>
    </row>
    <row r="5622" spans="1:17" x14ac:dyDescent="0.25">
      <c r="A5622">
        <v>49</v>
      </c>
      <c r="B5622" t="s">
        <v>418</v>
      </c>
      <c r="C5622">
        <v>2022</v>
      </c>
      <c r="D5622">
        <v>8</v>
      </c>
      <c r="E5622" t="s">
        <v>814</v>
      </c>
      <c r="F5622" t="s">
        <v>734</v>
      </c>
      <c r="G5622" t="s">
        <v>633</v>
      </c>
      <c r="H5622" t="s">
        <v>770</v>
      </c>
      <c r="I5622" t="s">
        <v>674</v>
      </c>
      <c r="J5622" s="145">
        <v>2496</v>
      </c>
      <c r="K5622" t="s">
        <v>622</v>
      </c>
      <c r="L5622" t="s">
        <v>789</v>
      </c>
      <c r="M5622" t="s">
        <v>692</v>
      </c>
      <c r="N5622">
        <v>5</v>
      </c>
      <c r="O5622">
        <v>64144.52</v>
      </c>
      <c r="P5622">
        <v>67381.399999999994</v>
      </c>
      <c r="Q5622" t="str">
        <f t="shared" si="101"/>
        <v>G5 - Large C&amp;I</v>
      </c>
    </row>
    <row r="5623" spans="1:17" x14ac:dyDescent="0.25">
      <c r="A5623">
        <v>49</v>
      </c>
      <c r="B5623" t="s">
        <v>418</v>
      </c>
      <c r="C5623">
        <v>2022</v>
      </c>
      <c r="D5623">
        <v>8</v>
      </c>
      <c r="E5623" t="s">
        <v>814</v>
      </c>
      <c r="F5623" t="s">
        <v>734</v>
      </c>
      <c r="G5623" t="s">
        <v>633</v>
      </c>
      <c r="H5623" t="s">
        <v>771</v>
      </c>
      <c r="I5623" t="s">
        <v>675</v>
      </c>
      <c r="J5623" s="145">
        <v>2421</v>
      </c>
      <c r="K5623" t="s">
        <v>622</v>
      </c>
      <c r="L5623" t="s">
        <v>767</v>
      </c>
      <c r="M5623" t="s">
        <v>672</v>
      </c>
      <c r="N5623">
        <v>11</v>
      </c>
      <c r="O5623">
        <v>94943.92</v>
      </c>
      <c r="P5623">
        <v>244063.61</v>
      </c>
      <c r="Q5623" t="str">
        <f t="shared" si="101"/>
        <v>G5 - Large C&amp;I</v>
      </c>
    </row>
    <row r="5624" spans="1:17" x14ac:dyDescent="0.25">
      <c r="A5624">
        <v>49</v>
      </c>
      <c r="B5624" t="s">
        <v>418</v>
      </c>
      <c r="C5624">
        <v>2022</v>
      </c>
      <c r="D5624">
        <v>8</v>
      </c>
      <c r="E5624" t="s">
        <v>814</v>
      </c>
      <c r="F5624" t="s">
        <v>734</v>
      </c>
      <c r="G5624" t="s">
        <v>633</v>
      </c>
      <c r="H5624" t="s">
        <v>772</v>
      </c>
      <c r="I5624" t="s">
        <v>676</v>
      </c>
      <c r="J5624" t="s">
        <v>481</v>
      </c>
      <c r="K5624" t="s">
        <v>622</v>
      </c>
      <c r="L5624" t="s">
        <v>767</v>
      </c>
      <c r="M5624" t="s">
        <v>672</v>
      </c>
      <c r="N5624">
        <v>42</v>
      </c>
      <c r="O5624">
        <v>914535.67</v>
      </c>
      <c r="P5624">
        <v>3017249.86</v>
      </c>
      <c r="Q5624" t="str">
        <f t="shared" si="101"/>
        <v>G5 - Large C&amp;I</v>
      </c>
    </row>
    <row r="5625" spans="1:17" x14ac:dyDescent="0.25">
      <c r="A5625">
        <v>49</v>
      </c>
      <c r="B5625" t="s">
        <v>418</v>
      </c>
      <c r="C5625">
        <v>2022</v>
      </c>
      <c r="D5625">
        <v>8</v>
      </c>
      <c r="E5625" t="s">
        <v>814</v>
      </c>
      <c r="F5625" t="s">
        <v>734</v>
      </c>
      <c r="G5625" t="s">
        <v>633</v>
      </c>
      <c r="H5625" t="s">
        <v>786</v>
      </c>
      <c r="I5625" t="s">
        <v>689</v>
      </c>
      <c r="J5625" s="145">
        <v>2121</v>
      </c>
      <c r="K5625" t="s">
        <v>622</v>
      </c>
      <c r="L5625" t="s">
        <v>755</v>
      </c>
      <c r="M5625" t="s">
        <v>660</v>
      </c>
      <c r="N5625">
        <v>2</v>
      </c>
      <c r="O5625">
        <v>58.79</v>
      </c>
      <c r="P5625">
        <v>9.25</v>
      </c>
      <c r="Q5625" t="str">
        <f t="shared" si="101"/>
        <v>G3 - Small C&amp;I</v>
      </c>
    </row>
    <row r="5626" spans="1:17" x14ac:dyDescent="0.25">
      <c r="A5626">
        <v>49</v>
      </c>
      <c r="B5626" t="s">
        <v>418</v>
      </c>
      <c r="C5626">
        <v>2022</v>
      </c>
      <c r="D5626">
        <v>8</v>
      </c>
      <c r="E5626" t="s">
        <v>814</v>
      </c>
      <c r="F5626" t="s">
        <v>746</v>
      </c>
      <c r="G5626" t="s">
        <v>649</v>
      </c>
      <c r="H5626" t="s">
        <v>749</v>
      </c>
      <c r="I5626" t="s">
        <v>653</v>
      </c>
      <c r="J5626" s="145">
        <v>1247</v>
      </c>
      <c r="K5626" t="s">
        <v>622</v>
      </c>
      <c r="L5626" t="s">
        <v>747</v>
      </c>
      <c r="M5626" t="s">
        <v>650</v>
      </c>
      <c r="N5626">
        <v>208719</v>
      </c>
      <c r="O5626">
        <v>7850616.9299999997</v>
      </c>
      <c r="P5626">
        <v>3204979.33</v>
      </c>
      <c r="Q5626" t="str">
        <f t="shared" si="101"/>
        <v>G1 - Residential</v>
      </c>
    </row>
    <row r="5627" spans="1:17" x14ac:dyDescent="0.25">
      <c r="A5627">
        <v>49</v>
      </c>
      <c r="B5627" t="s">
        <v>418</v>
      </c>
      <c r="C5627">
        <v>2022</v>
      </c>
      <c r="D5627">
        <v>8</v>
      </c>
      <c r="E5627" t="s">
        <v>814</v>
      </c>
      <c r="F5627" t="s">
        <v>746</v>
      </c>
      <c r="G5627" t="s">
        <v>649</v>
      </c>
      <c r="H5627" t="s">
        <v>750</v>
      </c>
      <c r="I5627" t="s">
        <v>654</v>
      </c>
      <c r="J5627" s="145">
        <v>1012</v>
      </c>
      <c r="K5627" t="s">
        <v>622</v>
      </c>
      <c r="L5627" t="s">
        <v>705</v>
      </c>
      <c r="M5627" t="s">
        <v>584</v>
      </c>
      <c r="N5627">
        <v>16</v>
      </c>
      <c r="O5627">
        <v>662.74</v>
      </c>
      <c r="P5627">
        <v>295</v>
      </c>
      <c r="Q5627" t="str">
        <f t="shared" si="101"/>
        <v>G1 - Residential</v>
      </c>
    </row>
    <row r="5628" spans="1:17" x14ac:dyDescent="0.25">
      <c r="A5628">
        <v>49</v>
      </c>
      <c r="B5628" t="s">
        <v>418</v>
      </c>
      <c r="C5628">
        <v>2022</v>
      </c>
      <c r="D5628">
        <v>8</v>
      </c>
      <c r="E5628" t="s">
        <v>814</v>
      </c>
      <c r="F5628" t="s">
        <v>746</v>
      </c>
      <c r="G5628" t="s">
        <v>649</v>
      </c>
      <c r="H5628" t="s">
        <v>791</v>
      </c>
      <c r="I5628" t="s">
        <v>694</v>
      </c>
      <c r="J5628" s="145">
        <v>1301</v>
      </c>
      <c r="K5628" t="s">
        <v>622</v>
      </c>
      <c r="L5628" t="s">
        <v>747</v>
      </c>
      <c r="M5628" t="s">
        <v>650</v>
      </c>
      <c r="N5628">
        <v>23882</v>
      </c>
      <c r="O5628">
        <v>687221.7</v>
      </c>
      <c r="P5628">
        <v>382281.86</v>
      </c>
      <c r="Q5628" t="str">
        <f t="shared" si="101"/>
        <v>G2 - Low Income Residential</v>
      </c>
    </row>
    <row r="5629" spans="1:17" x14ac:dyDescent="0.25">
      <c r="A5629">
        <v>49</v>
      </c>
      <c r="B5629" t="s">
        <v>418</v>
      </c>
      <c r="C5629">
        <v>2022</v>
      </c>
      <c r="D5629">
        <v>8</v>
      </c>
      <c r="E5629" t="s">
        <v>814</v>
      </c>
      <c r="F5629" t="s">
        <v>746</v>
      </c>
      <c r="G5629" t="s">
        <v>649</v>
      </c>
      <c r="H5629" t="s">
        <v>752</v>
      </c>
      <c r="I5629" t="s">
        <v>657</v>
      </c>
      <c r="J5629" s="145">
        <v>0</v>
      </c>
      <c r="K5629" t="s">
        <v>622</v>
      </c>
      <c r="L5629" t="s">
        <v>825</v>
      </c>
      <c r="M5629" t="s">
        <v>656</v>
      </c>
      <c r="N5629">
        <v>1</v>
      </c>
      <c r="O5629">
        <v>34.520000000000003</v>
      </c>
      <c r="P5629">
        <v>6.16</v>
      </c>
      <c r="Q5629" t="str">
        <f t="shared" si="101"/>
        <v>G6 - OTHER</v>
      </c>
    </row>
    <row r="5630" spans="1:17" x14ac:dyDescent="0.25">
      <c r="A5630">
        <v>49</v>
      </c>
      <c r="B5630" t="s">
        <v>418</v>
      </c>
      <c r="C5630">
        <v>2022</v>
      </c>
      <c r="D5630">
        <v>8</v>
      </c>
      <c r="E5630" t="s">
        <v>814</v>
      </c>
      <c r="F5630" t="s">
        <v>703</v>
      </c>
      <c r="G5630" t="s">
        <v>580</v>
      </c>
      <c r="H5630" t="s">
        <v>704</v>
      </c>
      <c r="I5630" t="s">
        <v>581</v>
      </c>
      <c r="J5630" t="s">
        <v>582</v>
      </c>
      <c r="K5630" t="s">
        <v>583</v>
      </c>
      <c r="L5630" t="s">
        <v>705</v>
      </c>
      <c r="M5630" t="s">
        <v>584</v>
      </c>
      <c r="N5630">
        <v>360827</v>
      </c>
      <c r="O5630">
        <v>67422889.090000004</v>
      </c>
      <c r="P5630">
        <v>321047836</v>
      </c>
      <c r="Q5630" t="str">
        <f t="shared" si="101"/>
        <v>E1 - Residential</v>
      </c>
    </row>
    <row r="5631" spans="1:17" x14ac:dyDescent="0.25">
      <c r="A5631">
        <v>49</v>
      </c>
      <c r="B5631" t="s">
        <v>418</v>
      </c>
      <c r="C5631">
        <v>2022</v>
      </c>
      <c r="D5631">
        <v>8</v>
      </c>
      <c r="E5631" t="s">
        <v>814</v>
      </c>
      <c r="F5631" t="s">
        <v>703</v>
      </c>
      <c r="G5631" t="s">
        <v>580</v>
      </c>
      <c r="H5631" t="s">
        <v>706</v>
      </c>
      <c r="I5631" t="s">
        <v>585</v>
      </c>
      <c r="J5631" t="s">
        <v>586</v>
      </c>
      <c r="K5631" t="s">
        <v>587</v>
      </c>
      <c r="L5631" t="s">
        <v>705</v>
      </c>
      <c r="M5631" t="s">
        <v>584</v>
      </c>
      <c r="N5631">
        <v>1200</v>
      </c>
      <c r="O5631">
        <v>103037.69</v>
      </c>
      <c r="P5631">
        <v>728036</v>
      </c>
      <c r="Q5631" t="str">
        <f t="shared" si="101"/>
        <v>E3 - Small C&amp;I</v>
      </c>
    </row>
    <row r="5632" spans="1:17" x14ac:dyDescent="0.25">
      <c r="A5632">
        <v>49</v>
      </c>
      <c r="B5632" t="s">
        <v>418</v>
      </c>
      <c r="C5632">
        <v>2022</v>
      </c>
      <c r="D5632">
        <v>8</v>
      </c>
      <c r="E5632" t="s">
        <v>814</v>
      </c>
      <c r="F5632" t="s">
        <v>703</v>
      </c>
      <c r="G5632" t="s">
        <v>580</v>
      </c>
      <c r="H5632" t="s">
        <v>707</v>
      </c>
      <c r="I5632" t="s">
        <v>588</v>
      </c>
      <c r="J5632" t="s">
        <v>589</v>
      </c>
      <c r="K5632" t="s">
        <v>590</v>
      </c>
      <c r="L5632" t="s">
        <v>705</v>
      </c>
      <c r="M5632" t="s">
        <v>584</v>
      </c>
      <c r="N5632">
        <v>33006</v>
      </c>
      <c r="O5632">
        <v>4132755.52</v>
      </c>
      <c r="P5632">
        <v>26561504</v>
      </c>
      <c r="Q5632" t="str">
        <f t="shared" si="101"/>
        <v>E2 - Low Income Residential</v>
      </c>
    </row>
    <row r="5633" spans="1:17" x14ac:dyDescent="0.25">
      <c r="A5633">
        <v>49</v>
      </c>
      <c r="B5633" t="s">
        <v>418</v>
      </c>
      <c r="C5633">
        <v>2022</v>
      </c>
      <c r="D5633">
        <v>8</v>
      </c>
      <c r="E5633" t="s">
        <v>814</v>
      </c>
      <c r="F5633" t="s">
        <v>703</v>
      </c>
      <c r="G5633" t="s">
        <v>580</v>
      </c>
      <c r="H5633" t="s">
        <v>708</v>
      </c>
      <c r="I5633" t="s">
        <v>591</v>
      </c>
      <c r="J5633" t="s">
        <v>592</v>
      </c>
      <c r="K5633" t="s">
        <v>593</v>
      </c>
      <c r="L5633" t="s">
        <v>705</v>
      </c>
      <c r="M5633" t="s">
        <v>584</v>
      </c>
      <c r="N5633">
        <v>4</v>
      </c>
      <c r="O5633">
        <v>4376.9399999999996</v>
      </c>
      <c r="P5633">
        <v>22790</v>
      </c>
      <c r="Q5633" t="str">
        <f t="shared" si="101"/>
        <v>E4 - Medium C&amp;I</v>
      </c>
    </row>
    <row r="5634" spans="1:17" x14ac:dyDescent="0.25">
      <c r="A5634">
        <v>49</v>
      </c>
      <c r="B5634" t="s">
        <v>418</v>
      </c>
      <c r="C5634">
        <v>2022</v>
      </c>
      <c r="D5634">
        <v>8</v>
      </c>
      <c r="E5634" t="s">
        <v>814</v>
      </c>
      <c r="F5634" t="s">
        <v>703</v>
      </c>
      <c r="G5634" t="s">
        <v>580</v>
      </c>
      <c r="H5634" t="s">
        <v>709</v>
      </c>
      <c r="I5634" t="s">
        <v>594</v>
      </c>
      <c r="J5634" t="s">
        <v>595</v>
      </c>
      <c r="K5634" t="s">
        <v>596</v>
      </c>
      <c r="L5634" t="s">
        <v>705</v>
      </c>
      <c r="M5634" t="s">
        <v>584</v>
      </c>
      <c r="N5634">
        <v>5</v>
      </c>
      <c r="O5634">
        <v>457.17</v>
      </c>
      <c r="P5634">
        <v>1956</v>
      </c>
      <c r="Q5634" t="str">
        <f t="shared" si="101"/>
        <v>E3 - Small C&amp;I</v>
      </c>
    </row>
    <row r="5635" spans="1:17" x14ac:dyDescent="0.25">
      <c r="A5635">
        <v>49</v>
      </c>
      <c r="B5635" t="s">
        <v>418</v>
      </c>
      <c r="C5635">
        <v>2022</v>
      </c>
      <c r="D5635">
        <v>8</v>
      </c>
      <c r="E5635" t="s">
        <v>814</v>
      </c>
      <c r="F5635" t="s">
        <v>703</v>
      </c>
      <c r="G5635" t="s">
        <v>580</v>
      </c>
      <c r="H5635" t="s">
        <v>710</v>
      </c>
      <c r="I5635" t="s">
        <v>597</v>
      </c>
      <c r="J5635" t="s">
        <v>586</v>
      </c>
      <c r="K5635" t="s">
        <v>587</v>
      </c>
      <c r="L5635" t="s">
        <v>705</v>
      </c>
      <c r="M5635" t="s">
        <v>584</v>
      </c>
      <c r="N5635">
        <v>2</v>
      </c>
      <c r="O5635">
        <v>912.43</v>
      </c>
      <c r="P5635">
        <v>4468</v>
      </c>
      <c r="Q5635" t="str">
        <f t="shared" si="101"/>
        <v>E3 - Small C&amp;I</v>
      </c>
    </row>
    <row r="5636" spans="1:17" x14ac:dyDescent="0.25">
      <c r="A5636">
        <v>49</v>
      </c>
      <c r="B5636" t="s">
        <v>418</v>
      </c>
      <c r="C5636">
        <v>2022</v>
      </c>
      <c r="D5636">
        <v>8</v>
      </c>
      <c r="E5636" t="s">
        <v>814</v>
      </c>
      <c r="F5636" t="s">
        <v>703</v>
      </c>
      <c r="G5636" t="s">
        <v>580</v>
      </c>
      <c r="H5636" t="s">
        <v>711</v>
      </c>
      <c r="I5636" t="s">
        <v>598</v>
      </c>
      <c r="J5636" t="s">
        <v>599</v>
      </c>
      <c r="K5636" t="s">
        <v>600</v>
      </c>
      <c r="L5636" t="s">
        <v>712</v>
      </c>
      <c r="M5636" t="s">
        <v>601</v>
      </c>
      <c r="N5636">
        <v>48</v>
      </c>
      <c r="O5636">
        <v>4947.0600000000004</v>
      </c>
      <c r="P5636">
        <v>12689</v>
      </c>
      <c r="Q5636" t="str">
        <f t="shared" si="101"/>
        <v>E6 - OTHER</v>
      </c>
    </row>
    <row r="5637" spans="1:17" x14ac:dyDescent="0.25">
      <c r="A5637">
        <v>49</v>
      </c>
      <c r="B5637" t="s">
        <v>418</v>
      </c>
      <c r="C5637">
        <v>2022</v>
      </c>
      <c r="D5637">
        <v>8</v>
      </c>
      <c r="E5637" t="s">
        <v>814</v>
      </c>
      <c r="F5637" t="s">
        <v>703</v>
      </c>
      <c r="G5637" t="s">
        <v>580</v>
      </c>
      <c r="H5637" t="s">
        <v>713</v>
      </c>
      <c r="I5637" t="s">
        <v>438</v>
      </c>
      <c r="J5637" t="s">
        <v>599</v>
      </c>
      <c r="K5637" t="s">
        <v>600</v>
      </c>
      <c r="L5637" t="s">
        <v>705</v>
      </c>
      <c r="M5637" t="s">
        <v>584</v>
      </c>
      <c r="N5637">
        <v>218</v>
      </c>
      <c r="O5637">
        <v>13543.5</v>
      </c>
      <c r="P5637">
        <v>24852</v>
      </c>
      <c r="Q5637" t="str">
        <f t="shared" si="101"/>
        <v>E6 - OTHER</v>
      </c>
    </row>
    <row r="5638" spans="1:17" x14ac:dyDescent="0.25">
      <c r="A5638">
        <v>49</v>
      </c>
      <c r="B5638" t="s">
        <v>418</v>
      </c>
      <c r="C5638">
        <v>2022</v>
      </c>
      <c r="D5638">
        <v>8</v>
      </c>
      <c r="E5638" t="s">
        <v>814</v>
      </c>
      <c r="F5638" t="s">
        <v>703</v>
      </c>
      <c r="G5638" t="s">
        <v>580</v>
      </c>
      <c r="H5638" t="s">
        <v>714</v>
      </c>
      <c r="I5638" t="s">
        <v>602</v>
      </c>
      <c r="J5638" t="s">
        <v>582</v>
      </c>
      <c r="K5638" t="s">
        <v>583</v>
      </c>
      <c r="L5638" t="s">
        <v>712</v>
      </c>
      <c r="M5638" t="s">
        <v>601</v>
      </c>
      <c r="N5638">
        <v>27572</v>
      </c>
      <c r="O5638">
        <v>2739680.33</v>
      </c>
      <c r="P5638">
        <v>21249969</v>
      </c>
      <c r="Q5638" t="str">
        <f t="shared" si="101"/>
        <v>E1 - Residential</v>
      </c>
    </row>
    <row r="5639" spans="1:17" x14ac:dyDescent="0.25">
      <c r="A5639">
        <v>49</v>
      </c>
      <c r="B5639" t="s">
        <v>418</v>
      </c>
      <c r="C5639">
        <v>2022</v>
      </c>
      <c r="D5639">
        <v>8</v>
      </c>
      <c r="E5639" t="s">
        <v>814</v>
      </c>
      <c r="F5639" t="s">
        <v>703</v>
      </c>
      <c r="G5639" t="s">
        <v>580</v>
      </c>
      <c r="H5639" t="s">
        <v>715</v>
      </c>
      <c r="I5639" t="s">
        <v>603</v>
      </c>
      <c r="J5639" t="s">
        <v>589</v>
      </c>
      <c r="K5639" t="s">
        <v>590</v>
      </c>
      <c r="L5639" t="s">
        <v>712</v>
      </c>
      <c r="M5639" t="s">
        <v>601</v>
      </c>
      <c r="N5639">
        <v>4421</v>
      </c>
      <c r="O5639">
        <v>155869.17000000001</v>
      </c>
      <c r="P5639">
        <v>2843429</v>
      </c>
      <c r="Q5639" t="str">
        <f t="shared" si="101"/>
        <v>E2 - Low Income Residential</v>
      </c>
    </row>
    <row r="5640" spans="1:17" x14ac:dyDescent="0.25">
      <c r="A5640">
        <v>49</v>
      </c>
      <c r="B5640" t="s">
        <v>418</v>
      </c>
      <c r="C5640">
        <v>2022</v>
      </c>
      <c r="D5640">
        <v>8</v>
      </c>
      <c r="E5640" t="s">
        <v>814</v>
      </c>
      <c r="F5640" t="s">
        <v>703</v>
      </c>
      <c r="G5640" t="s">
        <v>580</v>
      </c>
      <c r="H5640" t="s">
        <v>716</v>
      </c>
      <c r="I5640" t="s">
        <v>604</v>
      </c>
      <c r="J5640" t="s">
        <v>586</v>
      </c>
      <c r="K5640" t="s">
        <v>587</v>
      </c>
      <c r="L5640" t="s">
        <v>712</v>
      </c>
      <c r="M5640" t="s">
        <v>601</v>
      </c>
      <c r="N5640">
        <v>66</v>
      </c>
      <c r="O5640">
        <v>9510.2199999999993</v>
      </c>
      <c r="P5640">
        <v>73266</v>
      </c>
      <c r="Q5640" t="str">
        <f t="shared" si="101"/>
        <v>E3 - Small C&amp;I</v>
      </c>
    </row>
    <row r="5641" spans="1:17" x14ac:dyDescent="0.25">
      <c r="A5641">
        <v>49</v>
      </c>
      <c r="B5641" t="s">
        <v>418</v>
      </c>
      <c r="C5641">
        <v>2022</v>
      </c>
      <c r="D5641">
        <v>8</v>
      </c>
      <c r="E5641" t="s">
        <v>814</v>
      </c>
      <c r="F5641" t="s">
        <v>717</v>
      </c>
      <c r="G5641" t="s">
        <v>606</v>
      </c>
      <c r="H5641" t="s">
        <v>704</v>
      </c>
      <c r="I5641" t="s">
        <v>581</v>
      </c>
      <c r="J5641" t="s">
        <v>582</v>
      </c>
      <c r="K5641" t="s">
        <v>583</v>
      </c>
      <c r="L5641" t="s">
        <v>718</v>
      </c>
      <c r="M5641" t="s">
        <v>607</v>
      </c>
      <c r="N5641">
        <v>816</v>
      </c>
      <c r="O5641">
        <v>229456.27</v>
      </c>
      <c r="P5641">
        <v>1105631</v>
      </c>
      <c r="Q5641" t="str">
        <f t="shared" si="101"/>
        <v>E1 - Residential</v>
      </c>
    </row>
    <row r="5642" spans="1:17" x14ac:dyDescent="0.25">
      <c r="A5642">
        <v>49</v>
      </c>
      <c r="B5642" t="s">
        <v>418</v>
      </c>
      <c r="C5642">
        <v>2022</v>
      </c>
      <c r="D5642">
        <v>8</v>
      </c>
      <c r="E5642" t="s">
        <v>814</v>
      </c>
      <c r="F5642" t="s">
        <v>717</v>
      </c>
      <c r="G5642" t="s">
        <v>606</v>
      </c>
      <c r="H5642" t="s">
        <v>706</v>
      </c>
      <c r="I5642" t="s">
        <v>585</v>
      </c>
      <c r="J5642" t="s">
        <v>586</v>
      </c>
      <c r="K5642" t="s">
        <v>587</v>
      </c>
      <c r="L5642" t="s">
        <v>718</v>
      </c>
      <c r="M5642" t="s">
        <v>607</v>
      </c>
      <c r="N5642">
        <v>39181</v>
      </c>
      <c r="O5642">
        <v>827697.67</v>
      </c>
      <c r="P5642">
        <v>55529225</v>
      </c>
      <c r="Q5642" t="str">
        <f t="shared" si="101"/>
        <v>E3 - Small C&amp;I</v>
      </c>
    </row>
    <row r="5643" spans="1:17" x14ac:dyDescent="0.25">
      <c r="A5643">
        <v>49</v>
      </c>
      <c r="B5643" t="s">
        <v>418</v>
      </c>
      <c r="C5643">
        <v>2022</v>
      </c>
      <c r="D5643">
        <v>8</v>
      </c>
      <c r="E5643" t="s">
        <v>814</v>
      </c>
      <c r="F5643" t="s">
        <v>717</v>
      </c>
      <c r="G5643" t="s">
        <v>606</v>
      </c>
      <c r="H5643" t="s">
        <v>707</v>
      </c>
      <c r="I5643" t="s">
        <v>588</v>
      </c>
      <c r="J5643" t="s">
        <v>589</v>
      </c>
      <c r="K5643" t="s">
        <v>590</v>
      </c>
      <c r="L5643" t="s">
        <v>718</v>
      </c>
      <c r="M5643" t="s">
        <v>607</v>
      </c>
      <c r="N5643">
        <v>7</v>
      </c>
      <c r="O5643">
        <v>468.74</v>
      </c>
      <c r="P5643">
        <v>2833</v>
      </c>
      <c r="Q5643" t="str">
        <f t="shared" si="101"/>
        <v>E2 - Low Income Residential</v>
      </c>
    </row>
    <row r="5644" spans="1:17" x14ac:dyDescent="0.25">
      <c r="A5644">
        <v>49</v>
      </c>
      <c r="B5644" t="s">
        <v>418</v>
      </c>
      <c r="C5644">
        <v>2022</v>
      </c>
      <c r="D5644">
        <v>8</v>
      </c>
      <c r="E5644" t="s">
        <v>814</v>
      </c>
      <c r="F5644" t="s">
        <v>717</v>
      </c>
      <c r="G5644" t="s">
        <v>606</v>
      </c>
      <c r="H5644" t="s">
        <v>708</v>
      </c>
      <c r="I5644" t="s">
        <v>591</v>
      </c>
      <c r="J5644" t="s">
        <v>592</v>
      </c>
      <c r="K5644" t="s">
        <v>593</v>
      </c>
      <c r="L5644" t="s">
        <v>718</v>
      </c>
      <c r="M5644" t="s">
        <v>607</v>
      </c>
      <c r="N5644">
        <v>3327</v>
      </c>
      <c r="O5644">
        <v>7707569.1200000001</v>
      </c>
      <c r="P5644">
        <v>42659090</v>
      </c>
      <c r="Q5644" t="str">
        <f t="shared" si="101"/>
        <v>E4 - Medium C&amp;I</v>
      </c>
    </row>
    <row r="5645" spans="1:17" x14ac:dyDescent="0.25">
      <c r="A5645">
        <v>49</v>
      </c>
      <c r="B5645" t="s">
        <v>418</v>
      </c>
      <c r="C5645">
        <v>2022</v>
      </c>
      <c r="D5645">
        <v>8</v>
      </c>
      <c r="E5645" t="s">
        <v>814</v>
      </c>
      <c r="F5645" t="s">
        <v>717</v>
      </c>
      <c r="G5645" t="s">
        <v>606</v>
      </c>
      <c r="H5645" t="s">
        <v>709</v>
      </c>
      <c r="I5645" t="s">
        <v>594</v>
      </c>
      <c r="J5645" t="s">
        <v>595</v>
      </c>
      <c r="K5645" t="s">
        <v>596</v>
      </c>
      <c r="L5645" t="s">
        <v>718</v>
      </c>
      <c r="M5645" t="s">
        <v>607</v>
      </c>
      <c r="N5645">
        <v>98</v>
      </c>
      <c r="O5645">
        <v>8320.1</v>
      </c>
      <c r="P5645">
        <v>35168</v>
      </c>
      <c r="Q5645" t="str">
        <f t="shared" si="101"/>
        <v>E3 - Small C&amp;I</v>
      </c>
    </row>
    <row r="5646" spans="1:17" x14ac:dyDescent="0.25">
      <c r="A5646">
        <v>49</v>
      </c>
      <c r="B5646" t="s">
        <v>418</v>
      </c>
      <c r="C5646">
        <v>2022</v>
      </c>
      <c r="D5646">
        <v>8</v>
      </c>
      <c r="E5646" t="s">
        <v>814</v>
      </c>
      <c r="F5646" t="s">
        <v>717</v>
      </c>
      <c r="G5646" t="s">
        <v>606</v>
      </c>
      <c r="H5646" t="s">
        <v>719</v>
      </c>
      <c r="I5646" t="s">
        <v>608</v>
      </c>
      <c r="J5646" t="s">
        <v>592</v>
      </c>
      <c r="K5646" t="s">
        <v>593</v>
      </c>
      <c r="L5646" t="s">
        <v>718</v>
      </c>
      <c r="M5646" t="s">
        <v>607</v>
      </c>
      <c r="N5646">
        <v>152</v>
      </c>
      <c r="O5646">
        <v>394393.96</v>
      </c>
      <c r="P5646">
        <v>2146642</v>
      </c>
      <c r="Q5646" t="str">
        <f t="shared" si="101"/>
        <v>E4 - Medium C&amp;I</v>
      </c>
    </row>
    <row r="5647" spans="1:17" x14ac:dyDescent="0.25">
      <c r="A5647">
        <v>49</v>
      </c>
      <c r="B5647" t="s">
        <v>418</v>
      </c>
      <c r="C5647">
        <v>2022</v>
      </c>
      <c r="D5647">
        <v>8</v>
      </c>
      <c r="E5647" t="s">
        <v>814</v>
      </c>
      <c r="F5647" t="s">
        <v>717</v>
      </c>
      <c r="G5647" t="s">
        <v>606</v>
      </c>
      <c r="H5647" t="s">
        <v>720</v>
      </c>
      <c r="I5647" t="s">
        <v>609</v>
      </c>
      <c r="J5647" t="s">
        <v>595</v>
      </c>
      <c r="K5647" t="s">
        <v>596</v>
      </c>
      <c r="L5647" t="s">
        <v>718</v>
      </c>
      <c r="M5647" t="s">
        <v>607</v>
      </c>
      <c r="N5647">
        <v>4</v>
      </c>
      <c r="O5647">
        <v>3621.89</v>
      </c>
      <c r="P5647">
        <v>18052</v>
      </c>
      <c r="Q5647" t="str">
        <f t="shared" si="101"/>
        <v>E3 - Small C&amp;I</v>
      </c>
    </row>
    <row r="5648" spans="1:17" x14ac:dyDescent="0.25">
      <c r="A5648">
        <v>49</v>
      </c>
      <c r="B5648" t="s">
        <v>418</v>
      </c>
      <c r="C5648">
        <v>2022</v>
      </c>
      <c r="D5648">
        <v>8</v>
      </c>
      <c r="E5648" t="s">
        <v>814</v>
      </c>
      <c r="F5648" t="s">
        <v>717</v>
      </c>
      <c r="G5648" t="s">
        <v>606</v>
      </c>
      <c r="H5648" t="s">
        <v>710</v>
      </c>
      <c r="I5648" t="s">
        <v>597</v>
      </c>
      <c r="J5648" t="s">
        <v>586</v>
      </c>
      <c r="K5648" t="s">
        <v>587</v>
      </c>
      <c r="L5648" t="s">
        <v>718</v>
      </c>
      <c r="M5648" t="s">
        <v>607</v>
      </c>
      <c r="N5648">
        <v>68</v>
      </c>
      <c r="O5648">
        <v>-65421.82</v>
      </c>
      <c r="P5648">
        <v>160757</v>
      </c>
      <c r="Q5648" t="str">
        <f t="shared" si="101"/>
        <v>E3 - Small C&amp;I</v>
      </c>
    </row>
    <row r="5649" spans="1:17" x14ac:dyDescent="0.25">
      <c r="A5649">
        <v>49</v>
      </c>
      <c r="B5649" t="s">
        <v>418</v>
      </c>
      <c r="C5649">
        <v>2022</v>
      </c>
      <c r="D5649">
        <v>8</v>
      </c>
      <c r="E5649" t="s">
        <v>814</v>
      </c>
      <c r="F5649" t="s">
        <v>717</v>
      </c>
      <c r="G5649" t="s">
        <v>606</v>
      </c>
      <c r="H5649" t="s">
        <v>810</v>
      </c>
      <c r="I5649" t="s">
        <v>610</v>
      </c>
      <c r="J5649" t="s">
        <v>611</v>
      </c>
      <c r="K5649" t="s">
        <v>612</v>
      </c>
      <c r="L5649" t="s">
        <v>718</v>
      </c>
      <c r="M5649" t="s">
        <v>607</v>
      </c>
      <c r="N5649">
        <v>2</v>
      </c>
      <c r="O5649">
        <v>35466.17</v>
      </c>
      <c r="P5649">
        <v>165438</v>
      </c>
      <c r="Q5649" t="str">
        <f t="shared" si="101"/>
        <v>E5 - Large C&amp;I</v>
      </c>
    </row>
    <row r="5650" spans="1:17" x14ac:dyDescent="0.25">
      <c r="A5650">
        <v>49</v>
      </c>
      <c r="B5650" t="s">
        <v>418</v>
      </c>
      <c r="C5650">
        <v>2022</v>
      </c>
      <c r="D5650">
        <v>8</v>
      </c>
      <c r="E5650" t="s">
        <v>814</v>
      </c>
      <c r="F5650" t="s">
        <v>717</v>
      </c>
      <c r="G5650" t="s">
        <v>606</v>
      </c>
      <c r="H5650" t="s">
        <v>721</v>
      </c>
      <c r="I5650" t="s">
        <v>613</v>
      </c>
      <c r="J5650" t="s">
        <v>611</v>
      </c>
      <c r="K5650" t="s">
        <v>612</v>
      </c>
      <c r="L5650" t="s">
        <v>718</v>
      </c>
      <c r="M5650" t="s">
        <v>607</v>
      </c>
      <c r="N5650">
        <v>2</v>
      </c>
      <c r="O5650">
        <v>71184.98</v>
      </c>
      <c r="P5650">
        <v>796489</v>
      </c>
      <c r="Q5650" t="str">
        <f t="shared" si="101"/>
        <v>E5 - Large C&amp;I</v>
      </c>
    </row>
    <row r="5651" spans="1:17" x14ac:dyDescent="0.25">
      <c r="A5651">
        <v>49</v>
      </c>
      <c r="B5651" t="s">
        <v>418</v>
      </c>
      <c r="C5651">
        <v>2022</v>
      </c>
      <c r="D5651">
        <v>8</v>
      </c>
      <c r="E5651" t="s">
        <v>814</v>
      </c>
      <c r="F5651" t="s">
        <v>717</v>
      </c>
      <c r="G5651" t="s">
        <v>606</v>
      </c>
      <c r="H5651" t="s">
        <v>722</v>
      </c>
      <c r="I5651" t="s">
        <v>614</v>
      </c>
      <c r="J5651" t="s">
        <v>599</v>
      </c>
      <c r="K5651" t="s">
        <v>600</v>
      </c>
      <c r="L5651" t="s">
        <v>718</v>
      </c>
      <c r="M5651" t="s">
        <v>607</v>
      </c>
      <c r="N5651">
        <v>15</v>
      </c>
      <c r="O5651">
        <v>748.47</v>
      </c>
      <c r="P5651">
        <v>2377</v>
      </c>
      <c r="Q5651" t="str">
        <f t="shared" si="101"/>
        <v>E6 - OTHER</v>
      </c>
    </row>
    <row r="5652" spans="1:17" x14ac:dyDescent="0.25">
      <c r="A5652">
        <v>49</v>
      </c>
      <c r="B5652" t="s">
        <v>418</v>
      </c>
      <c r="C5652">
        <v>2022</v>
      </c>
      <c r="D5652">
        <v>8</v>
      </c>
      <c r="E5652" t="s">
        <v>814</v>
      </c>
      <c r="F5652" t="s">
        <v>717</v>
      </c>
      <c r="G5652" t="s">
        <v>606</v>
      </c>
      <c r="H5652" t="s">
        <v>711</v>
      </c>
      <c r="I5652" t="s">
        <v>598</v>
      </c>
      <c r="J5652" t="s">
        <v>599</v>
      </c>
      <c r="K5652" t="s">
        <v>600</v>
      </c>
      <c r="L5652" t="s">
        <v>723</v>
      </c>
      <c r="M5652" t="s">
        <v>615</v>
      </c>
      <c r="N5652">
        <v>328</v>
      </c>
      <c r="O5652">
        <v>21104.89</v>
      </c>
      <c r="P5652">
        <v>90053</v>
      </c>
      <c r="Q5652" t="str">
        <f t="shared" si="101"/>
        <v>E6 - OTHER</v>
      </c>
    </row>
    <row r="5653" spans="1:17" x14ac:dyDescent="0.25">
      <c r="A5653">
        <v>49</v>
      </c>
      <c r="B5653" t="s">
        <v>418</v>
      </c>
      <c r="C5653">
        <v>2022</v>
      </c>
      <c r="D5653">
        <v>8</v>
      </c>
      <c r="E5653" t="s">
        <v>814</v>
      </c>
      <c r="F5653" t="s">
        <v>717</v>
      </c>
      <c r="G5653" t="s">
        <v>606</v>
      </c>
      <c r="H5653" t="s">
        <v>724</v>
      </c>
      <c r="I5653" t="s">
        <v>616</v>
      </c>
      <c r="J5653" t="s">
        <v>617</v>
      </c>
      <c r="K5653" t="s">
        <v>618</v>
      </c>
      <c r="L5653" t="s">
        <v>723</v>
      </c>
      <c r="M5653" t="s">
        <v>615</v>
      </c>
      <c r="N5653">
        <v>3</v>
      </c>
      <c r="O5653">
        <v>948.26</v>
      </c>
      <c r="P5653">
        <v>3996</v>
      </c>
      <c r="Q5653" t="str">
        <f t="shared" si="101"/>
        <v>E6 - OTHER</v>
      </c>
    </row>
    <row r="5654" spans="1:17" x14ac:dyDescent="0.25">
      <c r="A5654">
        <v>49</v>
      </c>
      <c r="B5654" t="s">
        <v>418</v>
      </c>
      <c r="C5654">
        <v>2022</v>
      </c>
      <c r="D5654">
        <v>8</v>
      </c>
      <c r="E5654" t="s">
        <v>814</v>
      </c>
      <c r="F5654" t="s">
        <v>717</v>
      </c>
      <c r="G5654" t="s">
        <v>606</v>
      </c>
      <c r="H5654" t="s">
        <v>713</v>
      </c>
      <c r="I5654" t="s">
        <v>438</v>
      </c>
      <c r="J5654" t="s">
        <v>599</v>
      </c>
      <c r="K5654" t="s">
        <v>600</v>
      </c>
      <c r="L5654" t="s">
        <v>718</v>
      </c>
      <c r="M5654" t="s">
        <v>607</v>
      </c>
      <c r="N5654">
        <v>1006</v>
      </c>
      <c r="O5654">
        <v>69149.279999999999</v>
      </c>
      <c r="P5654">
        <v>219421</v>
      </c>
      <c r="Q5654" t="str">
        <f t="shared" si="101"/>
        <v>E6 - OTHER</v>
      </c>
    </row>
    <row r="5655" spans="1:17" x14ac:dyDescent="0.25">
      <c r="A5655">
        <v>49</v>
      </c>
      <c r="B5655" t="s">
        <v>418</v>
      </c>
      <c r="C5655">
        <v>2022</v>
      </c>
      <c r="D5655">
        <v>8</v>
      </c>
      <c r="E5655" t="s">
        <v>814</v>
      </c>
      <c r="F5655" t="s">
        <v>717</v>
      </c>
      <c r="G5655" t="s">
        <v>606</v>
      </c>
      <c r="H5655" t="s">
        <v>725</v>
      </c>
      <c r="I5655" t="s">
        <v>619</v>
      </c>
      <c r="J5655" t="s">
        <v>617</v>
      </c>
      <c r="K5655" t="s">
        <v>618</v>
      </c>
      <c r="L5655" t="s">
        <v>718</v>
      </c>
      <c r="M5655" t="s">
        <v>607</v>
      </c>
      <c r="N5655">
        <v>6</v>
      </c>
      <c r="O5655">
        <v>206.28</v>
      </c>
      <c r="P5655">
        <v>660</v>
      </c>
      <c r="Q5655" t="str">
        <f t="shared" ref="Q5655:Q5718" si="102">IF(ISERROR(VLOOKUP(J5655,S:T,2,FALSE)) =FALSE,VLOOKUP(J5655,S:T,2,FALSE),VLOOKUP(TRIM(J5655),S:T,2,FALSE))</f>
        <v>E6 - OTHER</v>
      </c>
    </row>
    <row r="5656" spans="1:17" x14ac:dyDescent="0.25">
      <c r="A5656">
        <v>49</v>
      </c>
      <c r="B5656" t="s">
        <v>418</v>
      </c>
      <c r="C5656">
        <v>2022</v>
      </c>
      <c r="D5656">
        <v>8</v>
      </c>
      <c r="E5656" t="s">
        <v>814</v>
      </c>
      <c r="F5656" t="s">
        <v>717</v>
      </c>
      <c r="G5656" t="s">
        <v>606</v>
      </c>
      <c r="H5656" t="s">
        <v>726</v>
      </c>
      <c r="I5656" t="s">
        <v>620</v>
      </c>
      <c r="J5656" t="s">
        <v>621</v>
      </c>
      <c r="K5656" t="s">
        <v>622</v>
      </c>
      <c r="L5656" t="s">
        <v>718</v>
      </c>
      <c r="M5656" t="s">
        <v>607</v>
      </c>
      <c r="N5656">
        <v>1</v>
      </c>
      <c r="O5656">
        <v>33.93</v>
      </c>
      <c r="P5656">
        <v>171</v>
      </c>
      <c r="Q5656" t="str">
        <f t="shared" si="102"/>
        <v>E6 - OTHER</v>
      </c>
    </row>
    <row r="5657" spans="1:17" x14ac:dyDescent="0.25">
      <c r="A5657">
        <v>49</v>
      </c>
      <c r="B5657" t="s">
        <v>418</v>
      </c>
      <c r="C5657">
        <v>2022</v>
      </c>
      <c r="D5657">
        <v>8</v>
      </c>
      <c r="E5657" t="s">
        <v>814</v>
      </c>
      <c r="F5657" t="s">
        <v>717</v>
      </c>
      <c r="G5657" t="s">
        <v>606</v>
      </c>
      <c r="H5657" t="s">
        <v>727</v>
      </c>
      <c r="I5657" t="s">
        <v>623</v>
      </c>
      <c r="J5657" t="s">
        <v>624</v>
      </c>
      <c r="K5657" t="s">
        <v>625</v>
      </c>
      <c r="L5657" t="s">
        <v>718</v>
      </c>
      <c r="M5657" t="s">
        <v>607</v>
      </c>
      <c r="N5657">
        <v>52</v>
      </c>
      <c r="O5657">
        <v>1405271.58</v>
      </c>
      <c r="P5657">
        <v>6558561</v>
      </c>
      <c r="Q5657" t="str">
        <f t="shared" si="102"/>
        <v>E5 - Large C&amp;I</v>
      </c>
    </row>
    <row r="5658" spans="1:17" x14ac:dyDescent="0.25">
      <c r="A5658">
        <v>49</v>
      </c>
      <c r="B5658" t="s">
        <v>418</v>
      </c>
      <c r="C5658">
        <v>2022</v>
      </c>
      <c r="D5658">
        <v>8</v>
      </c>
      <c r="E5658" t="s">
        <v>814</v>
      </c>
      <c r="F5658" t="s">
        <v>717</v>
      </c>
      <c r="G5658" t="s">
        <v>606</v>
      </c>
      <c r="H5658" t="s">
        <v>728</v>
      </c>
      <c r="I5658" t="s">
        <v>626</v>
      </c>
      <c r="J5658" t="s">
        <v>624</v>
      </c>
      <c r="K5658" t="s">
        <v>625</v>
      </c>
      <c r="L5658" t="s">
        <v>718</v>
      </c>
      <c r="M5658" t="s">
        <v>607</v>
      </c>
      <c r="N5658">
        <v>67</v>
      </c>
      <c r="O5658">
        <v>2164448.7000000002</v>
      </c>
      <c r="P5658">
        <v>9558901</v>
      </c>
      <c r="Q5658" t="str">
        <f t="shared" si="102"/>
        <v>E5 - Large C&amp;I</v>
      </c>
    </row>
    <row r="5659" spans="1:17" x14ac:dyDescent="0.25">
      <c r="A5659">
        <v>49</v>
      </c>
      <c r="B5659" t="s">
        <v>418</v>
      </c>
      <c r="C5659">
        <v>2022</v>
      </c>
      <c r="D5659">
        <v>8</v>
      </c>
      <c r="E5659" t="s">
        <v>814</v>
      </c>
      <c r="F5659" t="s">
        <v>717</v>
      </c>
      <c r="G5659" t="s">
        <v>606</v>
      </c>
      <c r="H5659" t="s">
        <v>729</v>
      </c>
      <c r="I5659" t="s">
        <v>627</v>
      </c>
      <c r="J5659" t="s">
        <v>624</v>
      </c>
      <c r="K5659" t="s">
        <v>625</v>
      </c>
      <c r="L5659" t="s">
        <v>723</v>
      </c>
      <c r="M5659" t="s">
        <v>615</v>
      </c>
      <c r="N5659">
        <v>294</v>
      </c>
      <c r="O5659">
        <v>5391697.0599999996</v>
      </c>
      <c r="P5659">
        <v>68357650</v>
      </c>
      <c r="Q5659" t="str">
        <f t="shared" si="102"/>
        <v>E5 - Large C&amp;I</v>
      </c>
    </row>
    <row r="5660" spans="1:17" x14ac:dyDescent="0.25">
      <c r="A5660">
        <v>49</v>
      </c>
      <c r="B5660" t="s">
        <v>418</v>
      </c>
      <c r="C5660">
        <v>2022</v>
      </c>
      <c r="D5660">
        <v>8</v>
      </c>
      <c r="E5660" t="s">
        <v>814</v>
      </c>
      <c r="F5660" t="s">
        <v>717</v>
      </c>
      <c r="G5660" t="s">
        <v>606</v>
      </c>
      <c r="H5660" t="s">
        <v>730</v>
      </c>
      <c r="I5660" t="s">
        <v>628</v>
      </c>
      <c r="J5660" t="s">
        <v>624</v>
      </c>
      <c r="K5660" t="s">
        <v>625</v>
      </c>
      <c r="L5660" t="s">
        <v>723</v>
      </c>
      <c r="M5660" t="s">
        <v>615</v>
      </c>
      <c r="N5660">
        <v>336</v>
      </c>
      <c r="O5660">
        <v>6492878.3399999999</v>
      </c>
      <c r="P5660">
        <v>86051184</v>
      </c>
      <c r="Q5660" t="str">
        <f t="shared" si="102"/>
        <v>E5 - Large C&amp;I</v>
      </c>
    </row>
    <row r="5661" spans="1:17" x14ac:dyDescent="0.25">
      <c r="A5661">
        <v>49</v>
      </c>
      <c r="B5661" t="s">
        <v>418</v>
      </c>
      <c r="C5661">
        <v>2022</v>
      </c>
      <c r="D5661">
        <v>8</v>
      </c>
      <c r="E5661" t="s">
        <v>814</v>
      </c>
      <c r="F5661" t="s">
        <v>717</v>
      </c>
      <c r="G5661" t="s">
        <v>606</v>
      </c>
      <c r="H5661" t="s">
        <v>714</v>
      </c>
      <c r="I5661" t="s">
        <v>602</v>
      </c>
      <c r="J5661" t="s">
        <v>582</v>
      </c>
      <c r="K5661" t="s">
        <v>583</v>
      </c>
      <c r="L5661" t="s">
        <v>723</v>
      </c>
      <c r="M5661" t="s">
        <v>615</v>
      </c>
      <c r="N5661">
        <v>121</v>
      </c>
      <c r="O5661">
        <v>57292.29</v>
      </c>
      <c r="P5661">
        <v>464355</v>
      </c>
      <c r="Q5661" t="str">
        <f t="shared" si="102"/>
        <v>E1 - Residential</v>
      </c>
    </row>
    <row r="5662" spans="1:17" x14ac:dyDescent="0.25">
      <c r="A5662">
        <v>49</v>
      </c>
      <c r="B5662" t="s">
        <v>418</v>
      </c>
      <c r="C5662">
        <v>2022</v>
      </c>
      <c r="D5662">
        <v>8</v>
      </c>
      <c r="E5662" t="s">
        <v>814</v>
      </c>
      <c r="F5662" t="s">
        <v>717</v>
      </c>
      <c r="G5662" t="s">
        <v>606</v>
      </c>
      <c r="H5662" t="s">
        <v>715</v>
      </c>
      <c r="I5662" t="s">
        <v>603</v>
      </c>
      <c r="J5662" t="s">
        <v>589</v>
      </c>
      <c r="K5662" t="s">
        <v>590</v>
      </c>
      <c r="L5662" t="s">
        <v>723</v>
      </c>
      <c r="M5662" t="s">
        <v>615</v>
      </c>
      <c r="N5662">
        <v>1</v>
      </c>
      <c r="O5662">
        <v>38.93</v>
      </c>
      <c r="P5662">
        <v>595</v>
      </c>
      <c r="Q5662" t="str">
        <f t="shared" si="102"/>
        <v>E2 - Low Income Residential</v>
      </c>
    </row>
    <row r="5663" spans="1:17" x14ac:dyDescent="0.25">
      <c r="A5663">
        <v>49</v>
      </c>
      <c r="B5663" t="s">
        <v>418</v>
      </c>
      <c r="C5663">
        <v>2022</v>
      </c>
      <c r="D5663">
        <v>8</v>
      </c>
      <c r="E5663" t="s">
        <v>814</v>
      </c>
      <c r="F5663" t="s">
        <v>717</v>
      </c>
      <c r="G5663" t="s">
        <v>606</v>
      </c>
      <c r="H5663" t="s">
        <v>731</v>
      </c>
      <c r="I5663" t="s">
        <v>629</v>
      </c>
      <c r="J5663" t="s">
        <v>630</v>
      </c>
      <c r="K5663" t="s">
        <v>631</v>
      </c>
      <c r="L5663" t="s">
        <v>723</v>
      </c>
      <c r="M5663" t="s">
        <v>615</v>
      </c>
      <c r="N5663">
        <v>1</v>
      </c>
      <c r="O5663">
        <v>211496.15</v>
      </c>
      <c r="P5663">
        <v>1829409</v>
      </c>
      <c r="Q5663" t="str">
        <f t="shared" si="102"/>
        <v>E5 - Large C&amp;I</v>
      </c>
    </row>
    <row r="5664" spans="1:17" x14ac:dyDescent="0.25">
      <c r="A5664">
        <v>49</v>
      </c>
      <c r="B5664" t="s">
        <v>418</v>
      </c>
      <c r="C5664">
        <v>2022</v>
      </c>
      <c r="D5664">
        <v>8</v>
      </c>
      <c r="E5664" t="s">
        <v>814</v>
      </c>
      <c r="F5664" t="s">
        <v>717</v>
      </c>
      <c r="G5664" t="s">
        <v>606</v>
      </c>
      <c r="H5664" t="s">
        <v>716</v>
      </c>
      <c r="I5664" t="s">
        <v>604</v>
      </c>
      <c r="J5664" t="s">
        <v>586</v>
      </c>
      <c r="K5664" t="s">
        <v>587</v>
      </c>
      <c r="L5664" t="s">
        <v>723</v>
      </c>
      <c r="M5664" t="s">
        <v>615</v>
      </c>
      <c r="N5664">
        <v>9640</v>
      </c>
      <c r="O5664">
        <v>1763969.46</v>
      </c>
      <c r="P5664">
        <v>13947223</v>
      </c>
      <c r="Q5664" t="str">
        <f t="shared" si="102"/>
        <v>E3 - Small C&amp;I</v>
      </c>
    </row>
    <row r="5665" spans="1:17" x14ac:dyDescent="0.25">
      <c r="A5665">
        <v>49</v>
      </c>
      <c r="B5665" t="s">
        <v>418</v>
      </c>
      <c r="C5665">
        <v>2022</v>
      </c>
      <c r="D5665">
        <v>8</v>
      </c>
      <c r="E5665" t="s">
        <v>814</v>
      </c>
      <c r="F5665" t="s">
        <v>717</v>
      </c>
      <c r="G5665" t="s">
        <v>606</v>
      </c>
      <c r="H5665" t="s">
        <v>732</v>
      </c>
      <c r="I5665" t="s">
        <v>632</v>
      </c>
      <c r="J5665" t="s">
        <v>595</v>
      </c>
      <c r="K5665" t="s">
        <v>596</v>
      </c>
      <c r="L5665" t="s">
        <v>723</v>
      </c>
      <c r="M5665" t="s">
        <v>615</v>
      </c>
      <c r="N5665">
        <v>125</v>
      </c>
      <c r="O5665">
        <v>10716.86</v>
      </c>
      <c r="P5665">
        <v>74878</v>
      </c>
      <c r="Q5665" t="str">
        <f t="shared" si="102"/>
        <v>E3 - Small C&amp;I</v>
      </c>
    </row>
    <row r="5666" spans="1:17" x14ac:dyDescent="0.25">
      <c r="A5666">
        <v>49</v>
      </c>
      <c r="B5666" t="s">
        <v>418</v>
      </c>
      <c r="C5666">
        <v>2022</v>
      </c>
      <c r="D5666">
        <v>8</v>
      </c>
      <c r="E5666" t="s">
        <v>814</v>
      </c>
      <c r="F5666" t="s">
        <v>717</v>
      </c>
      <c r="G5666" t="s">
        <v>606</v>
      </c>
      <c r="H5666" t="s">
        <v>733</v>
      </c>
      <c r="I5666" t="s">
        <v>605</v>
      </c>
      <c r="J5666" t="s">
        <v>592</v>
      </c>
      <c r="K5666" t="s">
        <v>593</v>
      </c>
      <c r="L5666" t="s">
        <v>723</v>
      </c>
      <c r="M5666" t="s">
        <v>615</v>
      </c>
      <c r="N5666">
        <v>3268</v>
      </c>
      <c r="O5666">
        <v>6413881.46</v>
      </c>
      <c r="P5666">
        <v>69707539</v>
      </c>
      <c r="Q5666" t="str">
        <f t="shared" si="102"/>
        <v>E4 - Medium C&amp;I</v>
      </c>
    </row>
    <row r="5667" spans="1:17" x14ac:dyDescent="0.25">
      <c r="A5667">
        <v>49</v>
      </c>
      <c r="B5667" t="s">
        <v>418</v>
      </c>
      <c r="C5667">
        <v>2022</v>
      </c>
      <c r="D5667">
        <v>8</v>
      </c>
      <c r="E5667" t="s">
        <v>814</v>
      </c>
      <c r="F5667" t="s">
        <v>734</v>
      </c>
      <c r="G5667" t="s">
        <v>633</v>
      </c>
      <c r="H5667" t="s">
        <v>704</v>
      </c>
      <c r="I5667" t="s">
        <v>581</v>
      </c>
      <c r="J5667" t="s">
        <v>582</v>
      </c>
      <c r="K5667" t="s">
        <v>583</v>
      </c>
      <c r="L5667" t="s">
        <v>735</v>
      </c>
      <c r="M5667" t="s">
        <v>634</v>
      </c>
      <c r="N5667">
        <v>7</v>
      </c>
      <c r="O5667">
        <v>995.69</v>
      </c>
      <c r="P5667">
        <v>4612</v>
      </c>
      <c r="Q5667" t="str">
        <f t="shared" si="102"/>
        <v>E1 - Residential</v>
      </c>
    </row>
    <row r="5668" spans="1:17" x14ac:dyDescent="0.25">
      <c r="A5668">
        <v>49</v>
      </c>
      <c r="B5668" t="s">
        <v>418</v>
      </c>
      <c r="C5668">
        <v>2022</v>
      </c>
      <c r="D5668">
        <v>8</v>
      </c>
      <c r="E5668" t="s">
        <v>814</v>
      </c>
      <c r="F5668" t="s">
        <v>734</v>
      </c>
      <c r="G5668" t="s">
        <v>633</v>
      </c>
      <c r="H5668" t="s">
        <v>706</v>
      </c>
      <c r="I5668" t="s">
        <v>585</v>
      </c>
      <c r="J5668" t="s">
        <v>586</v>
      </c>
      <c r="K5668" t="s">
        <v>587</v>
      </c>
      <c r="L5668" t="s">
        <v>735</v>
      </c>
      <c r="M5668" t="s">
        <v>634</v>
      </c>
      <c r="N5668">
        <v>731</v>
      </c>
      <c r="O5668">
        <v>270232.27</v>
      </c>
      <c r="P5668">
        <v>1316157</v>
      </c>
      <c r="Q5668" t="str">
        <f t="shared" si="102"/>
        <v>E3 - Small C&amp;I</v>
      </c>
    </row>
    <row r="5669" spans="1:17" x14ac:dyDescent="0.25">
      <c r="A5669">
        <v>49</v>
      </c>
      <c r="B5669" t="s">
        <v>418</v>
      </c>
      <c r="C5669">
        <v>2022</v>
      </c>
      <c r="D5669">
        <v>8</v>
      </c>
      <c r="E5669" t="s">
        <v>814</v>
      </c>
      <c r="F5669" t="s">
        <v>734</v>
      </c>
      <c r="G5669" t="s">
        <v>633</v>
      </c>
      <c r="H5669" t="s">
        <v>707</v>
      </c>
      <c r="I5669" t="s">
        <v>588</v>
      </c>
      <c r="J5669" t="s">
        <v>589</v>
      </c>
      <c r="K5669" t="s">
        <v>590</v>
      </c>
      <c r="L5669" t="s">
        <v>735</v>
      </c>
      <c r="M5669" t="s">
        <v>634</v>
      </c>
      <c r="N5669">
        <v>1</v>
      </c>
      <c r="O5669">
        <v>72.2</v>
      </c>
      <c r="P5669">
        <v>438</v>
      </c>
      <c r="Q5669" t="str">
        <f t="shared" si="102"/>
        <v>E2 - Low Income Residential</v>
      </c>
    </row>
    <row r="5670" spans="1:17" x14ac:dyDescent="0.25">
      <c r="A5670">
        <v>49</v>
      </c>
      <c r="B5670" t="s">
        <v>418</v>
      </c>
      <c r="C5670">
        <v>2022</v>
      </c>
      <c r="D5670">
        <v>8</v>
      </c>
      <c r="E5670" t="s">
        <v>814</v>
      </c>
      <c r="F5670" t="s">
        <v>734</v>
      </c>
      <c r="G5670" t="s">
        <v>633</v>
      </c>
      <c r="H5670" t="s">
        <v>708</v>
      </c>
      <c r="I5670" t="s">
        <v>591</v>
      </c>
      <c r="J5670" t="s">
        <v>592</v>
      </c>
      <c r="K5670" t="s">
        <v>593</v>
      </c>
      <c r="L5670" t="s">
        <v>735</v>
      </c>
      <c r="M5670" t="s">
        <v>634</v>
      </c>
      <c r="N5670">
        <v>254</v>
      </c>
      <c r="O5670">
        <v>720156.98</v>
      </c>
      <c r="P5670">
        <v>3723975</v>
      </c>
      <c r="Q5670" t="str">
        <f t="shared" si="102"/>
        <v>E4 - Medium C&amp;I</v>
      </c>
    </row>
    <row r="5671" spans="1:17" x14ac:dyDescent="0.25">
      <c r="A5671">
        <v>49</v>
      </c>
      <c r="B5671" t="s">
        <v>418</v>
      </c>
      <c r="C5671">
        <v>2022</v>
      </c>
      <c r="D5671">
        <v>8</v>
      </c>
      <c r="E5671" t="s">
        <v>814</v>
      </c>
      <c r="F5671" t="s">
        <v>734</v>
      </c>
      <c r="G5671" t="s">
        <v>633</v>
      </c>
      <c r="H5671" t="s">
        <v>719</v>
      </c>
      <c r="I5671" t="s">
        <v>608</v>
      </c>
      <c r="J5671" t="s">
        <v>592</v>
      </c>
      <c r="K5671" t="s">
        <v>593</v>
      </c>
      <c r="L5671" t="s">
        <v>735</v>
      </c>
      <c r="M5671" t="s">
        <v>634</v>
      </c>
      <c r="N5671">
        <v>9</v>
      </c>
      <c r="O5671">
        <v>20556.47</v>
      </c>
      <c r="P5671">
        <v>97192</v>
      </c>
      <c r="Q5671" t="str">
        <f t="shared" si="102"/>
        <v>E4 - Medium C&amp;I</v>
      </c>
    </row>
    <row r="5672" spans="1:17" x14ac:dyDescent="0.25">
      <c r="A5672">
        <v>49</v>
      </c>
      <c r="B5672" t="s">
        <v>418</v>
      </c>
      <c r="C5672">
        <v>2022</v>
      </c>
      <c r="D5672">
        <v>8</v>
      </c>
      <c r="E5672" t="s">
        <v>814</v>
      </c>
      <c r="F5672" t="s">
        <v>734</v>
      </c>
      <c r="G5672" t="s">
        <v>633</v>
      </c>
      <c r="H5672" t="s">
        <v>711</v>
      </c>
      <c r="I5672" t="s">
        <v>598</v>
      </c>
      <c r="J5672" t="s">
        <v>599</v>
      </c>
      <c r="K5672" t="s">
        <v>600</v>
      </c>
      <c r="L5672" t="s">
        <v>736</v>
      </c>
      <c r="M5672" t="s">
        <v>635</v>
      </c>
      <c r="N5672">
        <v>19</v>
      </c>
      <c r="O5672">
        <v>2461.1799999999998</v>
      </c>
      <c r="P5672">
        <v>10451</v>
      </c>
      <c r="Q5672" t="str">
        <f t="shared" si="102"/>
        <v>E6 - OTHER</v>
      </c>
    </row>
    <row r="5673" spans="1:17" x14ac:dyDescent="0.25">
      <c r="A5673">
        <v>49</v>
      </c>
      <c r="B5673" t="s">
        <v>418</v>
      </c>
      <c r="C5673">
        <v>2022</v>
      </c>
      <c r="D5673">
        <v>8</v>
      </c>
      <c r="E5673" t="s">
        <v>814</v>
      </c>
      <c r="F5673" t="s">
        <v>734</v>
      </c>
      <c r="G5673" t="s">
        <v>633</v>
      </c>
      <c r="H5673" t="s">
        <v>713</v>
      </c>
      <c r="I5673" t="s">
        <v>438</v>
      </c>
      <c r="J5673" t="s">
        <v>599</v>
      </c>
      <c r="K5673" t="s">
        <v>600</v>
      </c>
      <c r="L5673" t="s">
        <v>735</v>
      </c>
      <c r="M5673" t="s">
        <v>634</v>
      </c>
      <c r="N5673">
        <v>52</v>
      </c>
      <c r="O5673">
        <v>7842.34</v>
      </c>
      <c r="P5673">
        <v>25941</v>
      </c>
      <c r="Q5673" t="str">
        <f t="shared" si="102"/>
        <v>E6 - OTHER</v>
      </c>
    </row>
    <row r="5674" spans="1:17" x14ac:dyDescent="0.25">
      <c r="A5674">
        <v>49</v>
      </c>
      <c r="B5674" t="s">
        <v>418</v>
      </c>
      <c r="C5674">
        <v>2022</v>
      </c>
      <c r="D5674">
        <v>8</v>
      </c>
      <c r="E5674" t="s">
        <v>814</v>
      </c>
      <c r="F5674" t="s">
        <v>734</v>
      </c>
      <c r="G5674" t="s">
        <v>633</v>
      </c>
      <c r="H5674" t="s">
        <v>727</v>
      </c>
      <c r="I5674" t="s">
        <v>623</v>
      </c>
      <c r="J5674" t="s">
        <v>624</v>
      </c>
      <c r="K5674" t="s">
        <v>625</v>
      </c>
      <c r="L5674" t="s">
        <v>735</v>
      </c>
      <c r="M5674" t="s">
        <v>634</v>
      </c>
      <c r="N5674">
        <v>30</v>
      </c>
      <c r="O5674">
        <v>492989.85</v>
      </c>
      <c r="P5674">
        <v>2007291</v>
      </c>
      <c r="Q5674" t="str">
        <f t="shared" si="102"/>
        <v>E5 - Large C&amp;I</v>
      </c>
    </row>
    <row r="5675" spans="1:17" x14ac:dyDescent="0.25">
      <c r="A5675">
        <v>49</v>
      </c>
      <c r="B5675" t="s">
        <v>418</v>
      </c>
      <c r="C5675">
        <v>2022</v>
      </c>
      <c r="D5675">
        <v>8</v>
      </c>
      <c r="E5675" t="s">
        <v>814</v>
      </c>
      <c r="F5675" t="s">
        <v>734</v>
      </c>
      <c r="G5675" t="s">
        <v>633</v>
      </c>
      <c r="H5675" t="s">
        <v>728</v>
      </c>
      <c r="I5675" t="s">
        <v>626</v>
      </c>
      <c r="J5675" t="s">
        <v>624</v>
      </c>
      <c r="K5675" t="s">
        <v>625</v>
      </c>
      <c r="L5675" t="s">
        <v>735</v>
      </c>
      <c r="M5675" t="s">
        <v>634</v>
      </c>
      <c r="N5675">
        <v>21</v>
      </c>
      <c r="O5675">
        <v>516794.81</v>
      </c>
      <c r="P5675">
        <v>2347817</v>
      </c>
      <c r="Q5675" t="str">
        <f t="shared" si="102"/>
        <v>E5 - Large C&amp;I</v>
      </c>
    </row>
    <row r="5676" spans="1:17" x14ac:dyDescent="0.25">
      <c r="A5676">
        <v>49</v>
      </c>
      <c r="B5676" t="s">
        <v>418</v>
      </c>
      <c r="C5676">
        <v>2022</v>
      </c>
      <c r="D5676">
        <v>8</v>
      </c>
      <c r="E5676" t="s">
        <v>814</v>
      </c>
      <c r="F5676" t="s">
        <v>734</v>
      </c>
      <c r="G5676" t="s">
        <v>633</v>
      </c>
      <c r="H5676" t="s">
        <v>729</v>
      </c>
      <c r="I5676" t="s">
        <v>627</v>
      </c>
      <c r="J5676" t="s">
        <v>624</v>
      </c>
      <c r="K5676" t="s">
        <v>625</v>
      </c>
      <c r="L5676" t="s">
        <v>736</v>
      </c>
      <c r="M5676" t="s">
        <v>635</v>
      </c>
      <c r="N5676">
        <v>98</v>
      </c>
      <c r="O5676">
        <v>2716950.76</v>
      </c>
      <c r="P5676">
        <v>34769048</v>
      </c>
      <c r="Q5676" t="str">
        <f t="shared" si="102"/>
        <v>E5 - Large C&amp;I</v>
      </c>
    </row>
    <row r="5677" spans="1:17" x14ac:dyDescent="0.25">
      <c r="A5677">
        <v>49</v>
      </c>
      <c r="B5677" t="s">
        <v>418</v>
      </c>
      <c r="C5677">
        <v>2022</v>
      </c>
      <c r="D5677">
        <v>8</v>
      </c>
      <c r="E5677" t="s">
        <v>814</v>
      </c>
      <c r="F5677" t="s">
        <v>734</v>
      </c>
      <c r="G5677" t="s">
        <v>633</v>
      </c>
      <c r="H5677" t="s">
        <v>730</v>
      </c>
      <c r="I5677" t="s">
        <v>628</v>
      </c>
      <c r="J5677" t="s">
        <v>624</v>
      </c>
      <c r="K5677" t="s">
        <v>625</v>
      </c>
      <c r="L5677" t="s">
        <v>736</v>
      </c>
      <c r="M5677" t="s">
        <v>635</v>
      </c>
      <c r="N5677">
        <v>64</v>
      </c>
      <c r="O5677">
        <v>1070439.03</v>
      </c>
      <c r="P5677">
        <v>13011522</v>
      </c>
      <c r="Q5677" t="str">
        <f t="shared" si="102"/>
        <v>E5 - Large C&amp;I</v>
      </c>
    </row>
    <row r="5678" spans="1:17" x14ac:dyDescent="0.25">
      <c r="A5678">
        <v>49</v>
      </c>
      <c r="B5678" t="s">
        <v>418</v>
      </c>
      <c r="C5678">
        <v>2022</v>
      </c>
      <c r="D5678">
        <v>8</v>
      </c>
      <c r="E5678" t="s">
        <v>814</v>
      </c>
      <c r="F5678" t="s">
        <v>734</v>
      </c>
      <c r="G5678" t="s">
        <v>633</v>
      </c>
      <c r="H5678" t="s">
        <v>737</v>
      </c>
      <c r="I5678" t="s">
        <v>636</v>
      </c>
      <c r="J5678" t="s">
        <v>637</v>
      </c>
      <c r="K5678" t="s">
        <v>638</v>
      </c>
      <c r="L5678" t="s">
        <v>736</v>
      </c>
      <c r="M5678" t="s">
        <v>635</v>
      </c>
      <c r="N5678">
        <v>1</v>
      </c>
      <c r="O5678">
        <v>8786.49</v>
      </c>
      <c r="P5678">
        <v>0</v>
      </c>
      <c r="Q5678" t="str">
        <f t="shared" si="102"/>
        <v>E6 - OTHER</v>
      </c>
    </row>
    <row r="5679" spans="1:17" x14ac:dyDescent="0.25">
      <c r="A5679">
        <v>49</v>
      </c>
      <c r="B5679" t="s">
        <v>418</v>
      </c>
      <c r="C5679">
        <v>2022</v>
      </c>
      <c r="D5679">
        <v>8</v>
      </c>
      <c r="E5679" t="s">
        <v>814</v>
      </c>
      <c r="F5679" t="s">
        <v>734</v>
      </c>
      <c r="G5679" t="s">
        <v>633</v>
      </c>
      <c r="H5679" t="s">
        <v>738</v>
      </c>
      <c r="I5679" t="s">
        <v>639</v>
      </c>
      <c r="J5679" t="s">
        <v>640</v>
      </c>
      <c r="K5679" t="s">
        <v>641</v>
      </c>
      <c r="L5679" t="s">
        <v>736</v>
      </c>
      <c r="M5679" t="s">
        <v>635</v>
      </c>
      <c r="N5679">
        <v>1</v>
      </c>
      <c r="O5679">
        <v>5089.78</v>
      </c>
      <c r="P5679">
        <v>76140</v>
      </c>
      <c r="Q5679" t="str">
        <f t="shared" si="102"/>
        <v>E6 - OTHER</v>
      </c>
    </row>
    <row r="5680" spans="1:17" x14ac:dyDescent="0.25">
      <c r="A5680">
        <v>49</v>
      </c>
      <c r="B5680" t="s">
        <v>418</v>
      </c>
      <c r="C5680">
        <v>2022</v>
      </c>
      <c r="D5680">
        <v>8</v>
      </c>
      <c r="E5680" t="s">
        <v>814</v>
      </c>
      <c r="F5680" t="s">
        <v>734</v>
      </c>
      <c r="G5680" t="s">
        <v>633</v>
      </c>
      <c r="H5680" t="s">
        <v>716</v>
      </c>
      <c r="I5680" t="s">
        <v>604</v>
      </c>
      <c r="J5680" t="s">
        <v>586</v>
      </c>
      <c r="K5680" t="s">
        <v>587</v>
      </c>
      <c r="L5680" t="s">
        <v>736</v>
      </c>
      <c r="M5680" t="s">
        <v>635</v>
      </c>
      <c r="N5680">
        <v>140</v>
      </c>
      <c r="O5680">
        <v>48930.74</v>
      </c>
      <c r="P5680">
        <v>404145</v>
      </c>
      <c r="Q5680" t="str">
        <f t="shared" si="102"/>
        <v>E3 - Small C&amp;I</v>
      </c>
    </row>
    <row r="5681" spans="1:17" x14ac:dyDescent="0.25">
      <c r="A5681">
        <v>49</v>
      </c>
      <c r="B5681" t="s">
        <v>418</v>
      </c>
      <c r="C5681">
        <v>2022</v>
      </c>
      <c r="D5681">
        <v>8</v>
      </c>
      <c r="E5681" t="s">
        <v>814</v>
      </c>
      <c r="F5681" t="s">
        <v>734</v>
      </c>
      <c r="G5681" t="s">
        <v>633</v>
      </c>
      <c r="H5681" t="s">
        <v>733</v>
      </c>
      <c r="I5681" t="s">
        <v>605</v>
      </c>
      <c r="J5681" t="s">
        <v>592</v>
      </c>
      <c r="K5681" t="s">
        <v>593</v>
      </c>
      <c r="L5681" t="s">
        <v>736</v>
      </c>
      <c r="M5681" t="s">
        <v>635</v>
      </c>
      <c r="N5681">
        <v>166</v>
      </c>
      <c r="O5681">
        <v>421323.51</v>
      </c>
      <c r="P5681">
        <v>4285263</v>
      </c>
      <c r="Q5681" t="str">
        <f t="shared" si="102"/>
        <v>E4 - Medium C&amp;I</v>
      </c>
    </row>
    <row r="5682" spans="1:17" x14ac:dyDescent="0.25">
      <c r="A5682">
        <v>49</v>
      </c>
      <c r="B5682" t="s">
        <v>418</v>
      </c>
      <c r="C5682">
        <v>2022</v>
      </c>
      <c r="D5682">
        <v>8</v>
      </c>
      <c r="E5682" t="s">
        <v>814</v>
      </c>
      <c r="F5682" t="s">
        <v>739</v>
      </c>
      <c r="G5682" t="s">
        <v>642</v>
      </c>
      <c r="H5682" t="s">
        <v>709</v>
      </c>
      <c r="I5682" t="s">
        <v>594</v>
      </c>
      <c r="J5682" t="s">
        <v>595</v>
      </c>
      <c r="K5682" t="s">
        <v>596</v>
      </c>
      <c r="L5682" t="s">
        <v>740</v>
      </c>
      <c r="M5682" t="s">
        <v>137</v>
      </c>
      <c r="N5682">
        <v>92</v>
      </c>
      <c r="O5682">
        <v>10501.91</v>
      </c>
      <c r="P5682">
        <v>46379</v>
      </c>
      <c r="Q5682" t="str">
        <f t="shared" si="102"/>
        <v>E3 - Small C&amp;I</v>
      </c>
    </row>
    <row r="5683" spans="1:17" x14ac:dyDescent="0.25">
      <c r="A5683">
        <v>49</v>
      </c>
      <c r="B5683" t="s">
        <v>418</v>
      </c>
      <c r="C5683">
        <v>2022</v>
      </c>
      <c r="D5683">
        <v>8</v>
      </c>
      <c r="E5683" t="s">
        <v>814</v>
      </c>
      <c r="F5683" t="s">
        <v>739</v>
      </c>
      <c r="G5683" t="s">
        <v>642</v>
      </c>
      <c r="H5683" t="s">
        <v>722</v>
      </c>
      <c r="I5683" t="s">
        <v>614</v>
      </c>
      <c r="J5683" t="s">
        <v>599</v>
      </c>
      <c r="K5683" t="s">
        <v>600</v>
      </c>
      <c r="L5683" t="s">
        <v>740</v>
      </c>
      <c r="M5683" t="s">
        <v>137</v>
      </c>
      <c r="N5683">
        <v>15</v>
      </c>
      <c r="O5683">
        <v>925.76</v>
      </c>
      <c r="P5683">
        <v>2981</v>
      </c>
      <c r="Q5683" t="str">
        <f t="shared" si="102"/>
        <v>E6 - OTHER</v>
      </c>
    </row>
    <row r="5684" spans="1:17" x14ac:dyDescent="0.25">
      <c r="A5684">
        <v>49</v>
      </c>
      <c r="B5684" t="s">
        <v>418</v>
      </c>
      <c r="C5684">
        <v>2022</v>
      </c>
      <c r="D5684">
        <v>8</v>
      </c>
      <c r="E5684" t="s">
        <v>814</v>
      </c>
      <c r="F5684" t="s">
        <v>739</v>
      </c>
      <c r="G5684" t="s">
        <v>642</v>
      </c>
      <c r="H5684" t="s">
        <v>741</v>
      </c>
      <c r="I5684" t="s">
        <v>643</v>
      </c>
      <c r="J5684" t="s">
        <v>617</v>
      </c>
      <c r="K5684" t="s">
        <v>618</v>
      </c>
      <c r="L5684" t="s">
        <v>740</v>
      </c>
      <c r="M5684" t="s">
        <v>137</v>
      </c>
      <c r="N5684">
        <v>9</v>
      </c>
      <c r="O5684">
        <v>2464.88</v>
      </c>
      <c r="P5684">
        <v>3798</v>
      </c>
      <c r="Q5684" t="str">
        <f t="shared" si="102"/>
        <v>E6 - OTHER</v>
      </c>
    </row>
    <row r="5685" spans="1:17" x14ac:dyDescent="0.25">
      <c r="A5685">
        <v>49</v>
      </c>
      <c r="B5685" t="s">
        <v>418</v>
      </c>
      <c r="C5685">
        <v>2022</v>
      </c>
      <c r="D5685">
        <v>8</v>
      </c>
      <c r="E5685" t="s">
        <v>814</v>
      </c>
      <c r="F5685" t="s">
        <v>739</v>
      </c>
      <c r="G5685" t="s">
        <v>642</v>
      </c>
      <c r="H5685" t="s">
        <v>711</v>
      </c>
      <c r="I5685" t="s">
        <v>598</v>
      </c>
      <c r="J5685" t="s">
        <v>599</v>
      </c>
      <c r="K5685" t="s">
        <v>600</v>
      </c>
      <c r="L5685" t="s">
        <v>742</v>
      </c>
      <c r="M5685" t="s">
        <v>644</v>
      </c>
      <c r="N5685">
        <v>43</v>
      </c>
      <c r="O5685">
        <v>3174.43</v>
      </c>
      <c r="P5685">
        <v>14403</v>
      </c>
      <c r="Q5685" t="str">
        <f t="shared" si="102"/>
        <v>E6 - OTHER</v>
      </c>
    </row>
    <row r="5686" spans="1:17" x14ac:dyDescent="0.25">
      <c r="A5686">
        <v>49</v>
      </c>
      <c r="B5686" t="s">
        <v>418</v>
      </c>
      <c r="C5686">
        <v>2022</v>
      </c>
      <c r="D5686">
        <v>8</v>
      </c>
      <c r="E5686" t="s">
        <v>814</v>
      </c>
      <c r="F5686" t="s">
        <v>739</v>
      </c>
      <c r="G5686" t="s">
        <v>642</v>
      </c>
      <c r="H5686" t="s">
        <v>724</v>
      </c>
      <c r="I5686" t="s">
        <v>616</v>
      </c>
      <c r="J5686" t="s">
        <v>617</v>
      </c>
      <c r="K5686" t="s">
        <v>618</v>
      </c>
      <c r="L5686" t="s">
        <v>742</v>
      </c>
      <c r="M5686" t="s">
        <v>644</v>
      </c>
      <c r="N5686">
        <v>94</v>
      </c>
      <c r="O5686">
        <v>199823.41</v>
      </c>
      <c r="P5686">
        <v>389578</v>
      </c>
      <c r="Q5686" t="str">
        <f t="shared" si="102"/>
        <v>E6 - OTHER</v>
      </c>
    </row>
    <row r="5687" spans="1:17" x14ac:dyDescent="0.25">
      <c r="A5687">
        <v>49</v>
      </c>
      <c r="B5687" t="s">
        <v>418</v>
      </c>
      <c r="C5687">
        <v>2022</v>
      </c>
      <c r="D5687">
        <v>8</v>
      </c>
      <c r="E5687" t="s">
        <v>814</v>
      </c>
      <c r="F5687" t="s">
        <v>739</v>
      </c>
      <c r="G5687" t="s">
        <v>642</v>
      </c>
      <c r="H5687" t="s">
        <v>743</v>
      </c>
      <c r="I5687" t="s">
        <v>645</v>
      </c>
      <c r="J5687" t="s">
        <v>621</v>
      </c>
      <c r="K5687" t="s">
        <v>622</v>
      </c>
      <c r="L5687" t="s">
        <v>742</v>
      </c>
      <c r="M5687" t="s">
        <v>644</v>
      </c>
      <c r="N5687">
        <v>128</v>
      </c>
      <c r="O5687">
        <v>129619.92</v>
      </c>
      <c r="P5687">
        <v>990362</v>
      </c>
      <c r="Q5687" t="str">
        <f t="shared" si="102"/>
        <v>E6 - OTHER</v>
      </c>
    </row>
    <row r="5688" spans="1:17" x14ac:dyDescent="0.25">
      <c r="A5688">
        <v>49</v>
      </c>
      <c r="B5688" t="s">
        <v>418</v>
      </c>
      <c r="C5688">
        <v>2022</v>
      </c>
      <c r="D5688">
        <v>8</v>
      </c>
      <c r="E5688" t="s">
        <v>814</v>
      </c>
      <c r="F5688" t="s">
        <v>739</v>
      </c>
      <c r="G5688" t="s">
        <v>642</v>
      </c>
      <c r="H5688" t="s">
        <v>827</v>
      </c>
      <c r="I5688" t="s">
        <v>828</v>
      </c>
      <c r="J5688" t="s">
        <v>647</v>
      </c>
      <c r="K5688" t="s">
        <v>622</v>
      </c>
      <c r="L5688" t="s">
        <v>740</v>
      </c>
      <c r="M5688" t="s">
        <v>137</v>
      </c>
      <c r="N5688">
        <v>2</v>
      </c>
      <c r="O5688">
        <v>589.16999999999996</v>
      </c>
      <c r="P5688">
        <v>174</v>
      </c>
      <c r="Q5688" t="str">
        <f t="shared" si="102"/>
        <v>E6 - OTHER</v>
      </c>
    </row>
    <row r="5689" spans="1:17" x14ac:dyDescent="0.25">
      <c r="A5689">
        <v>49</v>
      </c>
      <c r="B5689" t="s">
        <v>418</v>
      </c>
      <c r="C5689">
        <v>2022</v>
      </c>
      <c r="D5689">
        <v>8</v>
      </c>
      <c r="E5689" t="s">
        <v>814</v>
      </c>
      <c r="F5689" t="s">
        <v>739</v>
      </c>
      <c r="G5689" t="s">
        <v>642</v>
      </c>
      <c r="H5689" t="s">
        <v>713</v>
      </c>
      <c r="I5689" t="s">
        <v>438</v>
      </c>
      <c r="J5689" t="s">
        <v>599</v>
      </c>
      <c r="K5689" t="s">
        <v>600</v>
      </c>
      <c r="L5689" t="s">
        <v>740</v>
      </c>
      <c r="M5689" t="s">
        <v>137</v>
      </c>
      <c r="N5689">
        <v>200</v>
      </c>
      <c r="O5689">
        <v>14254.4</v>
      </c>
      <c r="P5689">
        <v>46168</v>
      </c>
      <c r="Q5689" t="str">
        <f t="shared" si="102"/>
        <v>E6 - OTHER</v>
      </c>
    </row>
    <row r="5690" spans="1:17" x14ac:dyDescent="0.25">
      <c r="A5690">
        <v>49</v>
      </c>
      <c r="B5690" t="s">
        <v>418</v>
      </c>
      <c r="C5690">
        <v>2022</v>
      </c>
      <c r="D5690">
        <v>8</v>
      </c>
      <c r="E5690" t="s">
        <v>814</v>
      </c>
      <c r="F5690" t="s">
        <v>739</v>
      </c>
      <c r="G5690" t="s">
        <v>642</v>
      </c>
      <c r="H5690" t="s">
        <v>725</v>
      </c>
      <c r="I5690" t="s">
        <v>619</v>
      </c>
      <c r="J5690" t="s">
        <v>617</v>
      </c>
      <c r="K5690" t="s">
        <v>618</v>
      </c>
      <c r="L5690" t="s">
        <v>740</v>
      </c>
      <c r="M5690" t="s">
        <v>137</v>
      </c>
      <c r="N5690">
        <v>105</v>
      </c>
      <c r="O5690">
        <v>84553.39</v>
      </c>
      <c r="P5690">
        <v>150606</v>
      </c>
      <c r="Q5690" t="str">
        <f t="shared" si="102"/>
        <v>E6 - OTHER</v>
      </c>
    </row>
    <row r="5691" spans="1:17" x14ac:dyDescent="0.25">
      <c r="A5691">
        <v>49</v>
      </c>
      <c r="B5691" t="s">
        <v>418</v>
      </c>
      <c r="C5691">
        <v>2022</v>
      </c>
      <c r="D5691">
        <v>8</v>
      </c>
      <c r="E5691" t="s">
        <v>814</v>
      </c>
      <c r="F5691" t="s">
        <v>739</v>
      </c>
      <c r="G5691" t="s">
        <v>642</v>
      </c>
      <c r="H5691" t="s">
        <v>745</v>
      </c>
      <c r="I5691" t="s">
        <v>648</v>
      </c>
      <c r="J5691" t="s">
        <v>621</v>
      </c>
      <c r="K5691" t="s">
        <v>622</v>
      </c>
      <c r="L5691" t="s">
        <v>740</v>
      </c>
      <c r="M5691" t="s">
        <v>137</v>
      </c>
      <c r="N5691">
        <v>1</v>
      </c>
      <c r="O5691">
        <v>611.37</v>
      </c>
      <c r="P5691">
        <v>2894</v>
      </c>
      <c r="Q5691" t="str">
        <f t="shared" si="102"/>
        <v>E6 - OTHER</v>
      </c>
    </row>
    <row r="5692" spans="1:17" x14ac:dyDescent="0.25">
      <c r="A5692">
        <v>49</v>
      </c>
      <c r="B5692" t="s">
        <v>418</v>
      </c>
      <c r="C5692">
        <v>2022</v>
      </c>
      <c r="D5692">
        <v>8</v>
      </c>
      <c r="E5692" t="s">
        <v>814</v>
      </c>
      <c r="F5692" t="s">
        <v>739</v>
      </c>
      <c r="G5692" t="s">
        <v>642</v>
      </c>
      <c r="H5692" t="s">
        <v>726</v>
      </c>
      <c r="I5692" t="s">
        <v>620</v>
      </c>
      <c r="J5692" t="s">
        <v>621</v>
      </c>
      <c r="K5692" t="s">
        <v>622</v>
      </c>
      <c r="L5692" t="s">
        <v>740</v>
      </c>
      <c r="M5692" t="s">
        <v>137</v>
      </c>
      <c r="N5692">
        <v>29</v>
      </c>
      <c r="O5692">
        <v>23548.639999999999</v>
      </c>
      <c r="P5692">
        <v>109565</v>
      </c>
      <c r="Q5692" t="str">
        <f t="shared" si="102"/>
        <v>E6 - OTHER</v>
      </c>
    </row>
    <row r="5693" spans="1:17" x14ac:dyDescent="0.25">
      <c r="A5693">
        <v>49</v>
      </c>
      <c r="B5693" t="s">
        <v>418</v>
      </c>
      <c r="C5693">
        <v>2022</v>
      </c>
      <c r="D5693">
        <v>8</v>
      </c>
      <c r="E5693" t="s">
        <v>814</v>
      </c>
      <c r="F5693" t="s">
        <v>739</v>
      </c>
      <c r="G5693" t="s">
        <v>642</v>
      </c>
      <c r="H5693" t="s">
        <v>732</v>
      </c>
      <c r="I5693" t="s">
        <v>632</v>
      </c>
      <c r="J5693" t="s">
        <v>595</v>
      </c>
      <c r="K5693" t="s">
        <v>596</v>
      </c>
      <c r="L5693" t="s">
        <v>742</v>
      </c>
      <c r="M5693" t="s">
        <v>644</v>
      </c>
      <c r="N5693">
        <v>228</v>
      </c>
      <c r="O5693">
        <v>13313.38</v>
      </c>
      <c r="P5693">
        <v>88027</v>
      </c>
      <c r="Q5693" t="str">
        <f t="shared" si="102"/>
        <v>E3 - Small C&amp;I</v>
      </c>
    </row>
    <row r="5694" spans="1:17" x14ac:dyDescent="0.25">
      <c r="A5694">
        <v>49</v>
      </c>
      <c r="B5694" t="s">
        <v>418</v>
      </c>
      <c r="C5694">
        <v>2022</v>
      </c>
      <c r="D5694">
        <v>8</v>
      </c>
      <c r="E5694" t="s">
        <v>814</v>
      </c>
      <c r="F5694" t="s">
        <v>746</v>
      </c>
      <c r="G5694" t="s">
        <v>649</v>
      </c>
      <c r="H5694" t="s">
        <v>704</v>
      </c>
      <c r="I5694" t="s">
        <v>581</v>
      </c>
      <c r="J5694" t="s">
        <v>582</v>
      </c>
      <c r="K5694" t="s">
        <v>583</v>
      </c>
      <c r="L5694" t="s">
        <v>747</v>
      </c>
      <c r="M5694" t="s">
        <v>650</v>
      </c>
      <c r="N5694">
        <v>15092</v>
      </c>
      <c r="O5694">
        <v>2664428.35</v>
      </c>
      <c r="P5694">
        <v>12712975</v>
      </c>
      <c r="Q5694" t="str">
        <f t="shared" si="102"/>
        <v>E1 - Residential</v>
      </c>
    </row>
    <row r="5695" spans="1:17" x14ac:dyDescent="0.25">
      <c r="A5695">
        <v>49</v>
      </c>
      <c r="B5695" t="s">
        <v>418</v>
      </c>
      <c r="C5695">
        <v>2022</v>
      </c>
      <c r="D5695">
        <v>8</v>
      </c>
      <c r="E5695" t="s">
        <v>814</v>
      </c>
      <c r="F5695" t="s">
        <v>746</v>
      </c>
      <c r="G5695" t="s">
        <v>649</v>
      </c>
      <c r="H5695" t="s">
        <v>706</v>
      </c>
      <c r="I5695" t="s">
        <v>651</v>
      </c>
      <c r="J5695" t="s">
        <v>586</v>
      </c>
      <c r="K5695" t="s">
        <v>587</v>
      </c>
      <c r="L5695" t="s">
        <v>747</v>
      </c>
      <c r="M5695" t="s">
        <v>650</v>
      </c>
      <c r="N5695">
        <v>2</v>
      </c>
      <c r="O5695">
        <v>200.28</v>
      </c>
      <c r="P5695">
        <v>856</v>
      </c>
      <c r="Q5695" t="str">
        <f t="shared" si="102"/>
        <v>E3 - Small C&amp;I</v>
      </c>
    </row>
    <row r="5696" spans="1:17" x14ac:dyDescent="0.25">
      <c r="A5696">
        <v>49</v>
      </c>
      <c r="B5696" t="s">
        <v>418</v>
      </c>
      <c r="C5696">
        <v>2022</v>
      </c>
      <c r="D5696">
        <v>8</v>
      </c>
      <c r="E5696" t="s">
        <v>814</v>
      </c>
      <c r="F5696" t="s">
        <v>746</v>
      </c>
      <c r="G5696" t="s">
        <v>649</v>
      </c>
      <c r="H5696" t="s">
        <v>707</v>
      </c>
      <c r="I5696" t="s">
        <v>588</v>
      </c>
      <c r="J5696" t="s">
        <v>589</v>
      </c>
      <c r="K5696" t="s">
        <v>590</v>
      </c>
      <c r="L5696" t="s">
        <v>747</v>
      </c>
      <c r="M5696" t="s">
        <v>650</v>
      </c>
      <c r="N5696">
        <v>1220</v>
      </c>
      <c r="O5696">
        <v>143335.97</v>
      </c>
      <c r="P5696">
        <v>921164</v>
      </c>
      <c r="Q5696" t="str">
        <f t="shared" si="102"/>
        <v>E2 - Low Income Residential</v>
      </c>
    </row>
    <row r="5697" spans="1:17" x14ac:dyDescent="0.25">
      <c r="A5697">
        <v>49</v>
      </c>
      <c r="B5697" t="s">
        <v>418</v>
      </c>
      <c r="C5697">
        <v>2022</v>
      </c>
      <c r="D5697">
        <v>8</v>
      </c>
      <c r="E5697" t="s">
        <v>814</v>
      </c>
      <c r="F5697" t="s">
        <v>746</v>
      </c>
      <c r="G5697" t="s">
        <v>649</v>
      </c>
      <c r="H5697" t="s">
        <v>713</v>
      </c>
      <c r="I5697" t="s">
        <v>438</v>
      </c>
      <c r="J5697" t="s">
        <v>599</v>
      </c>
      <c r="K5697" t="s">
        <v>600</v>
      </c>
      <c r="L5697" t="s">
        <v>747</v>
      </c>
      <c r="M5697" t="s">
        <v>650</v>
      </c>
      <c r="N5697">
        <v>7</v>
      </c>
      <c r="O5697">
        <v>178.35</v>
      </c>
      <c r="P5697">
        <v>531</v>
      </c>
      <c r="Q5697" t="str">
        <f t="shared" si="102"/>
        <v>E6 - OTHER</v>
      </c>
    </row>
    <row r="5698" spans="1:17" x14ac:dyDescent="0.25">
      <c r="A5698">
        <v>49</v>
      </c>
      <c r="B5698" t="s">
        <v>418</v>
      </c>
      <c r="C5698">
        <v>2022</v>
      </c>
      <c r="D5698">
        <v>8</v>
      </c>
      <c r="E5698" t="s">
        <v>814</v>
      </c>
      <c r="F5698" t="s">
        <v>746</v>
      </c>
      <c r="G5698" t="s">
        <v>649</v>
      </c>
      <c r="H5698" t="s">
        <v>714</v>
      </c>
      <c r="I5698" t="s">
        <v>602</v>
      </c>
      <c r="J5698" t="s">
        <v>582</v>
      </c>
      <c r="K5698" t="s">
        <v>583</v>
      </c>
      <c r="L5698" t="s">
        <v>748</v>
      </c>
      <c r="M5698" t="s">
        <v>652</v>
      </c>
      <c r="N5698">
        <v>1065</v>
      </c>
      <c r="O5698">
        <v>112793.2</v>
      </c>
      <c r="P5698">
        <v>881882</v>
      </c>
      <c r="Q5698" t="str">
        <f t="shared" si="102"/>
        <v>E1 - Residential</v>
      </c>
    </row>
    <row r="5699" spans="1:17" x14ac:dyDescent="0.25">
      <c r="A5699">
        <v>49</v>
      </c>
      <c r="B5699" t="s">
        <v>418</v>
      </c>
      <c r="C5699">
        <v>2022</v>
      </c>
      <c r="D5699">
        <v>8</v>
      </c>
      <c r="E5699" t="s">
        <v>814</v>
      </c>
      <c r="F5699" t="s">
        <v>746</v>
      </c>
      <c r="G5699" t="s">
        <v>649</v>
      </c>
      <c r="H5699" t="s">
        <v>715</v>
      </c>
      <c r="I5699" t="s">
        <v>603</v>
      </c>
      <c r="J5699" t="s">
        <v>589</v>
      </c>
      <c r="K5699" t="s">
        <v>590</v>
      </c>
      <c r="L5699" t="s">
        <v>748</v>
      </c>
      <c r="M5699" t="s">
        <v>652</v>
      </c>
      <c r="N5699">
        <v>110</v>
      </c>
      <c r="O5699">
        <v>3656.3</v>
      </c>
      <c r="P5699">
        <v>69842</v>
      </c>
      <c r="Q5699" t="str">
        <f t="shared" si="102"/>
        <v>E2 - Low Income Residential</v>
      </c>
    </row>
    <row r="5700" spans="1:17" x14ac:dyDescent="0.25">
      <c r="A5700">
        <v>49</v>
      </c>
      <c r="B5700" t="s">
        <v>418</v>
      </c>
      <c r="C5700">
        <v>2022</v>
      </c>
      <c r="D5700">
        <v>8</v>
      </c>
      <c r="E5700" t="s">
        <v>814</v>
      </c>
      <c r="F5700" t="s">
        <v>746</v>
      </c>
      <c r="G5700" t="s">
        <v>649</v>
      </c>
      <c r="H5700" t="s">
        <v>716</v>
      </c>
      <c r="I5700" t="s">
        <v>604</v>
      </c>
      <c r="J5700" t="s">
        <v>586</v>
      </c>
      <c r="K5700" t="s">
        <v>587</v>
      </c>
      <c r="L5700" t="s">
        <v>712</v>
      </c>
      <c r="M5700" t="s">
        <v>601</v>
      </c>
      <c r="N5700">
        <v>1</v>
      </c>
      <c r="O5700">
        <v>2101.34</v>
      </c>
      <c r="P5700">
        <v>17840</v>
      </c>
      <c r="Q5700" t="str">
        <f t="shared" si="102"/>
        <v>E3 - Small C&amp;I</v>
      </c>
    </row>
    <row r="5701" spans="1:17" x14ac:dyDescent="0.25">
      <c r="A5701">
        <v>49</v>
      </c>
      <c r="B5701" t="s">
        <v>418</v>
      </c>
      <c r="C5701">
        <v>2022</v>
      </c>
      <c r="D5701">
        <v>9</v>
      </c>
      <c r="E5701" t="s">
        <v>818</v>
      </c>
      <c r="F5701" t="s">
        <v>703</v>
      </c>
      <c r="G5701" t="s">
        <v>580</v>
      </c>
      <c r="H5701" t="s">
        <v>749</v>
      </c>
      <c r="I5701" t="s">
        <v>653</v>
      </c>
      <c r="J5701" s="145">
        <v>1247</v>
      </c>
      <c r="K5701" t="s">
        <v>622</v>
      </c>
      <c r="L5701" t="s">
        <v>747</v>
      </c>
      <c r="M5701" t="s">
        <v>650</v>
      </c>
      <c r="N5701">
        <v>13</v>
      </c>
      <c r="O5701">
        <v>446.67</v>
      </c>
      <c r="P5701">
        <v>170.61</v>
      </c>
      <c r="Q5701" t="str">
        <f t="shared" si="102"/>
        <v>G1 - Residential</v>
      </c>
    </row>
    <row r="5702" spans="1:17" x14ac:dyDescent="0.25">
      <c r="A5702">
        <v>49</v>
      </c>
      <c r="B5702" t="s">
        <v>418</v>
      </c>
      <c r="C5702">
        <v>2022</v>
      </c>
      <c r="D5702">
        <v>9</v>
      </c>
      <c r="E5702" t="s">
        <v>818</v>
      </c>
      <c r="F5702" t="s">
        <v>703</v>
      </c>
      <c r="G5702" t="s">
        <v>580</v>
      </c>
      <c r="H5702" t="s">
        <v>750</v>
      </c>
      <c r="I5702" t="s">
        <v>654</v>
      </c>
      <c r="J5702" s="145">
        <v>1012</v>
      </c>
      <c r="K5702" t="s">
        <v>622</v>
      </c>
      <c r="L5702" t="s">
        <v>705</v>
      </c>
      <c r="M5702" t="s">
        <v>584</v>
      </c>
      <c r="N5702">
        <v>14028</v>
      </c>
      <c r="O5702">
        <v>358538.85</v>
      </c>
      <c r="P5702">
        <v>108064.01</v>
      </c>
      <c r="Q5702" t="str">
        <f t="shared" si="102"/>
        <v>G1 - Residential</v>
      </c>
    </row>
    <row r="5703" spans="1:17" x14ac:dyDescent="0.25">
      <c r="A5703">
        <v>49</v>
      </c>
      <c r="B5703" t="s">
        <v>418</v>
      </c>
      <c r="C5703">
        <v>2022</v>
      </c>
      <c r="D5703">
        <v>9</v>
      </c>
      <c r="E5703" t="s">
        <v>818</v>
      </c>
      <c r="F5703" t="s">
        <v>703</v>
      </c>
      <c r="G5703" t="s">
        <v>580</v>
      </c>
      <c r="H5703" t="s">
        <v>751</v>
      </c>
      <c r="I5703" t="s">
        <v>655</v>
      </c>
      <c r="J5703" s="145">
        <v>1101</v>
      </c>
      <c r="K5703" t="s">
        <v>622</v>
      </c>
      <c r="L5703" t="s">
        <v>705</v>
      </c>
      <c r="M5703" t="s">
        <v>584</v>
      </c>
      <c r="N5703">
        <v>934</v>
      </c>
      <c r="O5703">
        <v>20331.689999999999</v>
      </c>
      <c r="P5703">
        <v>9722.7000000000007</v>
      </c>
      <c r="Q5703" t="str">
        <f t="shared" si="102"/>
        <v>G2 - Low Income Residential</v>
      </c>
    </row>
    <row r="5704" spans="1:17" x14ac:dyDescent="0.25">
      <c r="A5704">
        <v>49</v>
      </c>
      <c r="B5704" t="s">
        <v>418</v>
      </c>
      <c r="C5704">
        <v>2022</v>
      </c>
      <c r="D5704">
        <v>9</v>
      </c>
      <c r="E5704" t="s">
        <v>818</v>
      </c>
      <c r="F5704" t="s">
        <v>717</v>
      </c>
      <c r="G5704" t="s">
        <v>606</v>
      </c>
      <c r="H5704" t="s">
        <v>749</v>
      </c>
      <c r="I5704" t="s">
        <v>653</v>
      </c>
      <c r="J5704" s="145">
        <v>1247</v>
      </c>
      <c r="K5704" t="s">
        <v>622</v>
      </c>
      <c r="L5704" t="s">
        <v>747</v>
      </c>
      <c r="M5704" t="s">
        <v>650</v>
      </c>
      <c r="N5704">
        <v>1</v>
      </c>
      <c r="O5704">
        <v>1039.42</v>
      </c>
      <c r="P5704">
        <v>672.31</v>
      </c>
      <c r="Q5704" t="str">
        <f t="shared" si="102"/>
        <v>G1 - Residential</v>
      </c>
    </row>
    <row r="5705" spans="1:17" x14ac:dyDescent="0.25">
      <c r="A5705">
        <v>49</v>
      </c>
      <c r="B5705" t="s">
        <v>418</v>
      </c>
      <c r="C5705">
        <v>2022</v>
      </c>
      <c r="D5705">
        <v>9</v>
      </c>
      <c r="E5705" t="s">
        <v>818</v>
      </c>
      <c r="F5705" t="s">
        <v>717</v>
      </c>
      <c r="G5705" t="s">
        <v>606</v>
      </c>
      <c r="H5705" t="s">
        <v>752</v>
      </c>
      <c r="I5705" t="s">
        <v>657</v>
      </c>
      <c r="J5705" s="145">
        <v>2107</v>
      </c>
      <c r="K5705" t="s">
        <v>622</v>
      </c>
      <c r="L5705" t="s">
        <v>718</v>
      </c>
      <c r="M5705" t="s">
        <v>607</v>
      </c>
      <c r="N5705">
        <v>18044</v>
      </c>
      <c r="O5705">
        <v>961770.62</v>
      </c>
      <c r="P5705">
        <v>354171.71</v>
      </c>
      <c r="Q5705" t="str">
        <f t="shared" si="102"/>
        <v>G3 - Small C&amp;I</v>
      </c>
    </row>
    <row r="5706" spans="1:17" x14ac:dyDescent="0.25">
      <c r="A5706">
        <v>49</v>
      </c>
      <c r="B5706" t="s">
        <v>418</v>
      </c>
      <c r="C5706">
        <v>2022</v>
      </c>
      <c r="D5706">
        <v>9</v>
      </c>
      <c r="E5706" t="s">
        <v>818</v>
      </c>
      <c r="F5706" t="s">
        <v>717</v>
      </c>
      <c r="G5706" t="s">
        <v>606</v>
      </c>
      <c r="H5706" t="s">
        <v>753</v>
      </c>
      <c r="I5706" t="s">
        <v>658</v>
      </c>
      <c r="J5706" s="145">
        <v>2237</v>
      </c>
      <c r="K5706" t="s">
        <v>622</v>
      </c>
      <c r="L5706" t="s">
        <v>718</v>
      </c>
      <c r="M5706" t="s">
        <v>607</v>
      </c>
      <c r="N5706">
        <v>3256</v>
      </c>
      <c r="O5706">
        <v>1613652.26</v>
      </c>
      <c r="P5706">
        <v>904797.06</v>
      </c>
      <c r="Q5706" t="str">
        <f t="shared" si="102"/>
        <v>G4 - Medium C&amp;I</v>
      </c>
    </row>
    <row r="5707" spans="1:17" x14ac:dyDescent="0.25">
      <c r="A5707">
        <v>49</v>
      </c>
      <c r="B5707" t="s">
        <v>418</v>
      </c>
      <c r="C5707">
        <v>2022</v>
      </c>
      <c r="D5707">
        <v>9</v>
      </c>
      <c r="E5707" t="s">
        <v>818</v>
      </c>
      <c r="F5707" t="s">
        <v>717</v>
      </c>
      <c r="G5707" t="s">
        <v>606</v>
      </c>
      <c r="H5707" t="s">
        <v>754</v>
      </c>
      <c r="I5707" t="s">
        <v>659</v>
      </c>
      <c r="J5707" s="145">
        <v>2221</v>
      </c>
      <c r="K5707" t="s">
        <v>622</v>
      </c>
      <c r="L5707" t="s">
        <v>755</v>
      </c>
      <c r="M5707" t="s">
        <v>660</v>
      </c>
      <c r="N5707">
        <v>1347</v>
      </c>
      <c r="O5707">
        <v>486157.12</v>
      </c>
      <c r="P5707">
        <v>416033.74</v>
      </c>
      <c r="Q5707" t="str">
        <f t="shared" si="102"/>
        <v>G4 - Medium C&amp;I</v>
      </c>
    </row>
    <row r="5708" spans="1:17" x14ac:dyDescent="0.25">
      <c r="A5708">
        <v>49</v>
      </c>
      <c r="B5708" t="s">
        <v>418</v>
      </c>
      <c r="C5708">
        <v>2022</v>
      </c>
      <c r="D5708">
        <v>9</v>
      </c>
      <c r="E5708" t="s">
        <v>818</v>
      </c>
      <c r="F5708" t="s">
        <v>717</v>
      </c>
      <c r="G5708" t="s">
        <v>606</v>
      </c>
      <c r="H5708" t="s">
        <v>756</v>
      </c>
      <c r="I5708" t="s">
        <v>661</v>
      </c>
      <c r="J5708" t="s">
        <v>495</v>
      </c>
      <c r="K5708" t="s">
        <v>622</v>
      </c>
      <c r="L5708" t="s">
        <v>755</v>
      </c>
      <c r="M5708" t="s">
        <v>660</v>
      </c>
      <c r="N5708">
        <v>295</v>
      </c>
      <c r="O5708">
        <v>151947.48000000001</v>
      </c>
      <c r="P5708">
        <v>163398.22</v>
      </c>
      <c r="Q5708" t="str">
        <f t="shared" si="102"/>
        <v>G4 - Medium C&amp;I</v>
      </c>
    </row>
    <row r="5709" spans="1:17" x14ac:dyDescent="0.25">
      <c r="A5709">
        <v>49</v>
      </c>
      <c r="B5709" t="s">
        <v>418</v>
      </c>
      <c r="C5709">
        <v>2022</v>
      </c>
      <c r="D5709">
        <v>9</v>
      </c>
      <c r="E5709" t="s">
        <v>818</v>
      </c>
      <c r="F5709" t="s">
        <v>717</v>
      </c>
      <c r="G5709" t="s">
        <v>606</v>
      </c>
      <c r="H5709" t="s">
        <v>757</v>
      </c>
      <c r="I5709" t="s">
        <v>662</v>
      </c>
      <c r="J5709" s="145">
        <v>2231</v>
      </c>
      <c r="K5709" t="s">
        <v>622</v>
      </c>
      <c r="L5709" t="s">
        <v>718</v>
      </c>
      <c r="M5709" t="s">
        <v>607</v>
      </c>
      <c r="N5709">
        <v>12</v>
      </c>
      <c r="O5709">
        <v>13678.48</v>
      </c>
      <c r="P5709">
        <v>7115.91</v>
      </c>
      <c r="Q5709" t="str">
        <f t="shared" si="102"/>
        <v>G4 - Medium C&amp;I</v>
      </c>
    </row>
    <row r="5710" spans="1:17" x14ac:dyDescent="0.25">
      <c r="A5710">
        <v>49</v>
      </c>
      <c r="B5710" t="s">
        <v>418</v>
      </c>
      <c r="C5710">
        <v>2022</v>
      </c>
      <c r="D5710">
        <v>9</v>
      </c>
      <c r="E5710" t="s">
        <v>818</v>
      </c>
      <c r="F5710" t="s">
        <v>717</v>
      </c>
      <c r="G5710" t="s">
        <v>606</v>
      </c>
      <c r="H5710" t="s">
        <v>758</v>
      </c>
      <c r="I5710" t="s">
        <v>663</v>
      </c>
      <c r="J5710" s="145">
        <v>3367</v>
      </c>
      <c r="K5710" t="s">
        <v>622</v>
      </c>
      <c r="L5710" t="s">
        <v>718</v>
      </c>
      <c r="M5710" t="s">
        <v>607</v>
      </c>
      <c r="N5710">
        <v>88</v>
      </c>
      <c r="O5710">
        <v>184564.24</v>
      </c>
      <c r="P5710">
        <v>96712.07</v>
      </c>
      <c r="Q5710" t="str">
        <f t="shared" si="102"/>
        <v>G5 - Large C&amp;I</v>
      </c>
    </row>
    <row r="5711" spans="1:17" x14ac:dyDescent="0.25">
      <c r="A5711">
        <v>49</v>
      </c>
      <c r="B5711" t="s">
        <v>418</v>
      </c>
      <c r="C5711">
        <v>2022</v>
      </c>
      <c r="D5711">
        <v>9</v>
      </c>
      <c r="E5711" t="s">
        <v>818</v>
      </c>
      <c r="F5711" t="s">
        <v>717</v>
      </c>
      <c r="G5711" t="s">
        <v>606</v>
      </c>
      <c r="H5711" t="s">
        <v>759</v>
      </c>
      <c r="I5711" t="s">
        <v>664</v>
      </c>
      <c r="J5711" s="145">
        <v>3321</v>
      </c>
      <c r="K5711" t="s">
        <v>622</v>
      </c>
      <c r="L5711" t="s">
        <v>755</v>
      </c>
      <c r="M5711" t="s">
        <v>660</v>
      </c>
      <c r="N5711">
        <v>205</v>
      </c>
      <c r="O5711">
        <v>265822.53000000003</v>
      </c>
      <c r="P5711">
        <v>185816.92</v>
      </c>
      <c r="Q5711" t="str">
        <f t="shared" si="102"/>
        <v>G5 - Large C&amp;I</v>
      </c>
    </row>
    <row r="5712" spans="1:17" x14ac:dyDescent="0.25">
      <c r="A5712">
        <v>49</v>
      </c>
      <c r="B5712" t="s">
        <v>418</v>
      </c>
      <c r="C5712">
        <v>2022</v>
      </c>
      <c r="D5712">
        <v>9</v>
      </c>
      <c r="E5712" t="s">
        <v>818</v>
      </c>
      <c r="F5712" t="s">
        <v>717</v>
      </c>
      <c r="G5712" t="s">
        <v>606</v>
      </c>
      <c r="H5712" t="s">
        <v>760</v>
      </c>
      <c r="I5712" t="s">
        <v>665</v>
      </c>
      <c r="J5712" t="s">
        <v>488</v>
      </c>
      <c r="K5712" t="s">
        <v>622</v>
      </c>
      <c r="L5712" t="s">
        <v>755</v>
      </c>
      <c r="M5712" t="s">
        <v>660</v>
      </c>
      <c r="N5712">
        <v>108</v>
      </c>
      <c r="O5712">
        <v>131892.21</v>
      </c>
      <c r="P5712">
        <v>96430.98</v>
      </c>
      <c r="Q5712" t="str">
        <f t="shared" si="102"/>
        <v>G5 - Large C&amp;I</v>
      </c>
    </row>
    <row r="5713" spans="1:17" x14ac:dyDescent="0.25">
      <c r="A5713">
        <v>49</v>
      </c>
      <c r="B5713" t="s">
        <v>418</v>
      </c>
      <c r="C5713">
        <v>2022</v>
      </c>
      <c r="D5713">
        <v>9</v>
      </c>
      <c r="E5713" t="s">
        <v>818</v>
      </c>
      <c r="F5713" t="s">
        <v>717</v>
      </c>
      <c r="G5713" t="s">
        <v>606</v>
      </c>
      <c r="H5713" t="s">
        <v>761</v>
      </c>
      <c r="I5713" t="s">
        <v>666</v>
      </c>
      <c r="J5713" s="145">
        <v>3331</v>
      </c>
      <c r="K5713" t="s">
        <v>622</v>
      </c>
      <c r="L5713" t="s">
        <v>718</v>
      </c>
      <c r="M5713" t="s">
        <v>607</v>
      </c>
      <c r="N5713">
        <v>2</v>
      </c>
      <c r="O5713">
        <v>12456.8</v>
      </c>
      <c r="P5713">
        <v>5459.21</v>
      </c>
      <c r="Q5713" t="str">
        <f t="shared" si="102"/>
        <v>G5 - Large C&amp;I</v>
      </c>
    </row>
    <row r="5714" spans="1:17" x14ac:dyDescent="0.25">
      <c r="A5714">
        <v>49</v>
      </c>
      <c r="B5714" t="s">
        <v>418</v>
      </c>
      <c r="C5714">
        <v>2022</v>
      </c>
      <c r="D5714">
        <v>9</v>
      </c>
      <c r="E5714" t="s">
        <v>818</v>
      </c>
      <c r="F5714" t="s">
        <v>717</v>
      </c>
      <c r="G5714" t="s">
        <v>606</v>
      </c>
      <c r="H5714" t="s">
        <v>762</v>
      </c>
      <c r="I5714" t="s">
        <v>667</v>
      </c>
      <c r="J5714" s="145">
        <v>3496</v>
      </c>
      <c r="K5714" t="s">
        <v>622</v>
      </c>
      <c r="L5714" t="s">
        <v>718</v>
      </c>
      <c r="M5714" t="s">
        <v>607</v>
      </c>
      <c r="N5714">
        <v>4</v>
      </c>
      <c r="O5714">
        <v>7380.61</v>
      </c>
      <c r="P5714">
        <v>1581.07</v>
      </c>
      <c r="Q5714" t="str">
        <f t="shared" si="102"/>
        <v>G5 - Large C&amp;I</v>
      </c>
    </row>
    <row r="5715" spans="1:17" x14ac:dyDescent="0.25">
      <c r="A5715">
        <v>49</v>
      </c>
      <c r="B5715" t="s">
        <v>418</v>
      </c>
      <c r="C5715">
        <v>2022</v>
      </c>
      <c r="D5715">
        <v>9</v>
      </c>
      <c r="E5715" t="s">
        <v>818</v>
      </c>
      <c r="F5715" t="s">
        <v>717</v>
      </c>
      <c r="G5715" t="s">
        <v>606</v>
      </c>
      <c r="H5715" t="s">
        <v>763</v>
      </c>
      <c r="I5715" t="s">
        <v>668</v>
      </c>
      <c r="J5715" s="145">
        <v>3421</v>
      </c>
      <c r="K5715" t="s">
        <v>622</v>
      </c>
      <c r="L5715" t="s">
        <v>755</v>
      </c>
      <c r="M5715" t="s">
        <v>660</v>
      </c>
      <c r="N5715">
        <v>4</v>
      </c>
      <c r="O5715">
        <v>10758.36</v>
      </c>
      <c r="P5715">
        <v>7767.6</v>
      </c>
      <c r="Q5715" t="str">
        <f t="shared" si="102"/>
        <v>G5 - Large C&amp;I</v>
      </c>
    </row>
    <row r="5716" spans="1:17" x14ac:dyDescent="0.25">
      <c r="A5716">
        <v>49</v>
      </c>
      <c r="B5716" t="s">
        <v>418</v>
      </c>
      <c r="C5716">
        <v>2022</v>
      </c>
      <c r="D5716">
        <v>9</v>
      </c>
      <c r="E5716" t="s">
        <v>818</v>
      </c>
      <c r="F5716" t="s">
        <v>717</v>
      </c>
      <c r="G5716" t="s">
        <v>606</v>
      </c>
      <c r="H5716" t="s">
        <v>764</v>
      </c>
      <c r="I5716" t="s">
        <v>669</v>
      </c>
      <c r="J5716" t="s">
        <v>500</v>
      </c>
      <c r="K5716" t="s">
        <v>622</v>
      </c>
      <c r="L5716" t="s">
        <v>755</v>
      </c>
      <c r="M5716" t="s">
        <v>660</v>
      </c>
      <c r="N5716">
        <v>23</v>
      </c>
      <c r="O5716">
        <v>129826.2</v>
      </c>
      <c r="P5716">
        <v>164504.64000000001</v>
      </c>
      <c r="Q5716" t="str">
        <f t="shared" si="102"/>
        <v>G5 - Large C&amp;I</v>
      </c>
    </row>
    <row r="5717" spans="1:17" x14ac:dyDescent="0.25">
      <c r="A5717">
        <v>49</v>
      </c>
      <c r="B5717" t="s">
        <v>418</v>
      </c>
      <c r="C5717">
        <v>2022</v>
      </c>
      <c r="D5717">
        <v>9</v>
      </c>
      <c r="E5717" t="s">
        <v>818</v>
      </c>
      <c r="F5717" t="s">
        <v>717</v>
      </c>
      <c r="G5717" t="s">
        <v>606</v>
      </c>
      <c r="H5717" t="s">
        <v>765</v>
      </c>
      <c r="I5717" t="s">
        <v>670</v>
      </c>
      <c r="J5717" s="145">
        <v>2367</v>
      </c>
      <c r="K5717" t="s">
        <v>622</v>
      </c>
      <c r="L5717" t="s">
        <v>718</v>
      </c>
      <c r="M5717" t="s">
        <v>607</v>
      </c>
      <c r="N5717">
        <v>37</v>
      </c>
      <c r="O5717">
        <v>104746.58</v>
      </c>
      <c r="P5717">
        <v>83148.81</v>
      </c>
      <c r="Q5717" t="str">
        <f t="shared" si="102"/>
        <v>G5 - Large C&amp;I</v>
      </c>
    </row>
    <row r="5718" spans="1:17" x14ac:dyDescent="0.25">
      <c r="A5718">
        <v>49</v>
      </c>
      <c r="B5718" t="s">
        <v>418</v>
      </c>
      <c r="C5718">
        <v>2022</v>
      </c>
      <c r="D5718">
        <v>9</v>
      </c>
      <c r="E5718" t="s">
        <v>818</v>
      </c>
      <c r="F5718" t="s">
        <v>717</v>
      </c>
      <c r="G5718" t="s">
        <v>606</v>
      </c>
      <c r="H5718" t="s">
        <v>766</v>
      </c>
      <c r="I5718" t="s">
        <v>671</v>
      </c>
      <c r="J5718" s="145">
        <v>2321</v>
      </c>
      <c r="K5718" t="s">
        <v>622</v>
      </c>
      <c r="L5718" t="s">
        <v>767</v>
      </c>
      <c r="M5718" t="s">
        <v>672</v>
      </c>
      <c r="N5718">
        <v>44</v>
      </c>
      <c r="O5718">
        <v>90310.84</v>
      </c>
      <c r="P5718">
        <v>142192.48000000001</v>
      </c>
      <c r="Q5718" t="str">
        <f t="shared" si="102"/>
        <v>G5 - Large C&amp;I</v>
      </c>
    </row>
    <row r="5719" spans="1:17" x14ac:dyDescent="0.25">
      <c r="A5719">
        <v>49</v>
      </c>
      <c r="B5719" t="s">
        <v>418</v>
      </c>
      <c r="C5719">
        <v>2022</v>
      </c>
      <c r="D5719">
        <v>9</v>
      </c>
      <c r="E5719" t="s">
        <v>818</v>
      </c>
      <c r="F5719" t="s">
        <v>717</v>
      </c>
      <c r="G5719" t="s">
        <v>606</v>
      </c>
      <c r="H5719" t="s">
        <v>768</v>
      </c>
      <c r="I5719" t="s">
        <v>673</v>
      </c>
      <c r="J5719" t="s">
        <v>518</v>
      </c>
      <c r="K5719" t="s">
        <v>622</v>
      </c>
      <c r="L5719" t="s">
        <v>767</v>
      </c>
      <c r="M5719" t="s">
        <v>672</v>
      </c>
      <c r="N5719">
        <v>12</v>
      </c>
      <c r="O5719">
        <v>30576.86</v>
      </c>
      <c r="P5719">
        <v>48910.57</v>
      </c>
      <c r="Q5719" t="str">
        <f t="shared" ref="Q5719:Q5782" si="103">IF(ISERROR(VLOOKUP(J5719,S:T,2,FALSE)) =FALSE,VLOOKUP(J5719,S:T,2,FALSE),VLOOKUP(TRIM(J5719),S:T,2,FALSE))</f>
        <v>G5 - Large C&amp;I</v>
      </c>
    </row>
    <row r="5720" spans="1:17" x14ac:dyDescent="0.25">
      <c r="A5720">
        <v>49</v>
      </c>
      <c r="B5720" t="s">
        <v>418</v>
      </c>
      <c r="C5720">
        <v>2022</v>
      </c>
      <c r="D5720">
        <v>9</v>
      </c>
      <c r="E5720" t="s">
        <v>818</v>
      </c>
      <c r="F5720" t="s">
        <v>717</v>
      </c>
      <c r="G5720" t="s">
        <v>606</v>
      </c>
      <c r="H5720" t="s">
        <v>770</v>
      </c>
      <c r="I5720" t="s">
        <v>674</v>
      </c>
      <c r="J5720" s="145">
        <v>2496</v>
      </c>
      <c r="K5720" t="s">
        <v>622</v>
      </c>
      <c r="L5720" t="s">
        <v>718</v>
      </c>
      <c r="M5720" t="s">
        <v>607</v>
      </c>
      <c r="N5720">
        <v>1</v>
      </c>
      <c r="O5720">
        <v>81915.88</v>
      </c>
      <c r="P5720">
        <v>100466.44</v>
      </c>
      <c r="Q5720" t="str">
        <f t="shared" si="103"/>
        <v>G5 - Large C&amp;I</v>
      </c>
    </row>
    <row r="5721" spans="1:17" x14ac:dyDescent="0.25">
      <c r="A5721">
        <v>49</v>
      </c>
      <c r="B5721" t="s">
        <v>418</v>
      </c>
      <c r="C5721">
        <v>2022</v>
      </c>
      <c r="D5721">
        <v>9</v>
      </c>
      <c r="E5721" t="s">
        <v>818</v>
      </c>
      <c r="F5721" t="s">
        <v>717</v>
      </c>
      <c r="G5721" t="s">
        <v>606</v>
      </c>
      <c r="H5721" t="s">
        <v>771</v>
      </c>
      <c r="I5721" t="s">
        <v>675</v>
      </c>
      <c r="J5721" s="145">
        <v>2421</v>
      </c>
      <c r="K5721" t="s">
        <v>622</v>
      </c>
      <c r="L5721" t="s">
        <v>767</v>
      </c>
      <c r="M5721" t="s">
        <v>672</v>
      </c>
      <c r="N5721">
        <v>3</v>
      </c>
      <c r="O5721">
        <v>12815.76</v>
      </c>
      <c r="P5721">
        <v>29212.11</v>
      </c>
      <c r="Q5721" t="str">
        <f t="shared" si="103"/>
        <v>G5 - Large C&amp;I</v>
      </c>
    </row>
    <row r="5722" spans="1:17" x14ac:dyDescent="0.25">
      <c r="A5722">
        <v>49</v>
      </c>
      <c r="B5722" t="s">
        <v>418</v>
      </c>
      <c r="C5722">
        <v>2022</v>
      </c>
      <c r="D5722">
        <v>9</v>
      </c>
      <c r="E5722" t="s">
        <v>818</v>
      </c>
      <c r="F5722" t="s">
        <v>717</v>
      </c>
      <c r="G5722" t="s">
        <v>606</v>
      </c>
      <c r="H5722" t="s">
        <v>772</v>
      </c>
      <c r="I5722" t="s">
        <v>676</v>
      </c>
      <c r="J5722" t="s">
        <v>481</v>
      </c>
      <c r="K5722" t="s">
        <v>622</v>
      </c>
      <c r="L5722" t="s">
        <v>767</v>
      </c>
      <c r="M5722" t="s">
        <v>672</v>
      </c>
      <c r="N5722">
        <v>16</v>
      </c>
      <c r="O5722">
        <v>279234.09000000003</v>
      </c>
      <c r="P5722">
        <v>1087204.53</v>
      </c>
      <c r="Q5722" t="str">
        <f t="shared" si="103"/>
        <v>G5 - Large C&amp;I</v>
      </c>
    </row>
    <row r="5723" spans="1:17" x14ac:dyDescent="0.25">
      <c r="A5723">
        <v>49</v>
      </c>
      <c r="B5723" t="s">
        <v>418</v>
      </c>
      <c r="C5723">
        <v>2022</v>
      </c>
      <c r="D5723">
        <v>9</v>
      </c>
      <c r="E5723" t="s">
        <v>818</v>
      </c>
      <c r="F5723" t="s">
        <v>717</v>
      </c>
      <c r="G5723" t="s">
        <v>606</v>
      </c>
      <c r="H5723" t="s">
        <v>773</v>
      </c>
      <c r="I5723" t="s">
        <v>677</v>
      </c>
      <c r="J5723" t="s">
        <v>478</v>
      </c>
      <c r="K5723" t="s">
        <v>622</v>
      </c>
      <c r="L5723" t="s">
        <v>774</v>
      </c>
      <c r="M5723" t="s">
        <v>678</v>
      </c>
      <c r="N5723">
        <v>4</v>
      </c>
      <c r="O5723">
        <v>5417.94</v>
      </c>
      <c r="P5723">
        <v>1382.66</v>
      </c>
      <c r="Q5723" t="str">
        <f t="shared" si="103"/>
        <v>G5 - Large C&amp;I</v>
      </c>
    </row>
    <row r="5724" spans="1:17" x14ac:dyDescent="0.25">
      <c r="A5724">
        <v>49</v>
      </c>
      <c r="B5724" t="s">
        <v>418</v>
      </c>
      <c r="C5724">
        <v>2022</v>
      </c>
      <c r="D5724">
        <v>9</v>
      </c>
      <c r="E5724" t="s">
        <v>818</v>
      </c>
      <c r="F5724" t="s">
        <v>717</v>
      </c>
      <c r="G5724" t="s">
        <v>606</v>
      </c>
      <c r="H5724" t="s">
        <v>775</v>
      </c>
      <c r="I5724" t="s">
        <v>527</v>
      </c>
      <c r="J5724" t="s">
        <v>528</v>
      </c>
      <c r="K5724" t="s">
        <v>622</v>
      </c>
      <c r="L5724" t="s">
        <v>774</v>
      </c>
      <c r="M5724" t="s">
        <v>678</v>
      </c>
      <c r="N5724">
        <v>1</v>
      </c>
      <c r="O5724">
        <v>18617.8</v>
      </c>
      <c r="P5724">
        <v>11713.03</v>
      </c>
      <c r="Q5724" t="str">
        <f t="shared" si="103"/>
        <v>G5 - Large C&amp;I</v>
      </c>
    </row>
    <row r="5725" spans="1:17" x14ac:dyDescent="0.25">
      <c r="A5725">
        <v>49</v>
      </c>
      <c r="B5725" t="s">
        <v>418</v>
      </c>
      <c r="C5725">
        <v>2022</v>
      </c>
      <c r="D5725">
        <v>9</v>
      </c>
      <c r="E5725" t="s">
        <v>818</v>
      </c>
      <c r="F5725" t="s">
        <v>717</v>
      </c>
      <c r="G5725" t="s">
        <v>606</v>
      </c>
      <c r="H5725" t="s">
        <v>776</v>
      </c>
      <c r="I5725" t="s">
        <v>679</v>
      </c>
      <c r="J5725" t="s">
        <v>491</v>
      </c>
      <c r="K5725" t="s">
        <v>622</v>
      </c>
      <c r="L5725" t="s">
        <v>718</v>
      </c>
      <c r="M5725" t="s">
        <v>607</v>
      </c>
      <c r="N5725">
        <v>1</v>
      </c>
      <c r="O5725">
        <v>18749.63</v>
      </c>
      <c r="P5725">
        <v>1</v>
      </c>
      <c r="Q5725" t="str">
        <f t="shared" si="103"/>
        <v>E6 - OTHER</v>
      </c>
    </row>
    <row r="5726" spans="1:17" x14ac:dyDescent="0.25">
      <c r="A5726">
        <v>49</v>
      </c>
      <c r="B5726" t="s">
        <v>418</v>
      </c>
      <c r="C5726">
        <v>2022</v>
      </c>
      <c r="D5726">
        <v>9</v>
      </c>
      <c r="E5726" t="s">
        <v>818</v>
      </c>
      <c r="F5726" t="s">
        <v>717</v>
      </c>
      <c r="G5726" t="s">
        <v>606</v>
      </c>
      <c r="H5726" t="s">
        <v>777</v>
      </c>
      <c r="I5726" t="s">
        <v>680</v>
      </c>
      <c r="J5726" t="s">
        <v>513</v>
      </c>
      <c r="K5726" t="s">
        <v>622</v>
      </c>
      <c r="L5726" t="s">
        <v>778</v>
      </c>
      <c r="M5726" t="s">
        <v>681</v>
      </c>
      <c r="N5726">
        <v>4</v>
      </c>
      <c r="O5726">
        <v>-136747.64000000001</v>
      </c>
      <c r="P5726">
        <v>0</v>
      </c>
      <c r="Q5726" t="str">
        <f t="shared" si="103"/>
        <v>G6 - OTHER</v>
      </c>
    </row>
    <row r="5727" spans="1:17" x14ac:dyDescent="0.25">
      <c r="A5727">
        <v>49</v>
      </c>
      <c r="B5727" t="s">
        <v>418</v>
      </c>
      <c r="C5727">
        <v>2022</v>
      </c>
      <c r="D5727">
        <v>9</v>
      </c>
      <c r="E5727" t="s">
        <v>818</v>
      </c>
      <c r="F5727" t="s">
        <v>717</v>
      </c>
      <c r="G5727" t="s">
        <v>606</v>
      </c>
      <c r="H5727" t="s">
        <v>779</v>
      </c>
      <c r="I5727" t="s">
        <v>682</v>
      </c>
      <c r="J5727" t="s">
        <v>506</v>
      </c>
      <c r="K5727" t="s">
        <v>622</v>
      </c>
      <c r="L5727" t="s">
        <v>780</v>
      </c>
      <c r="M5727" t="s">
        <v>683</v>
      </c>
      <c r="N5727">
        <v>4</v>
      </c>
      <c r="O5727">
        <v>240671.63</v>
      </c>
      <c r="P5727">
        <v>0</v>
      </c>
      <c r="Q5727" t="str">
        <f t="shared" si="103"/>
        <v>G6 - OTHER</v>
      </c>
    </row>
    <row r="5728" spans="1:17" x14ac:dyDescent="0.25">
      <c r="A5728">
        <v>49</v>
      </c>
      <c r="B5728" t="s">
        <v>418</v>
      </c>
      <c r="C5728">
        <v>2022</v>
      </c>
      <c r="D5728">
        <v>9</v>
      </c>
      <c r="E5728" t="s">
        <v>818</v>
      </c>
      <c r="F5728" t="s">
        <v>717</v>
      </c>
      <c r="G5728" t="s">
        <v>606</v>
      </c>
      <c r="H5728" t="s">
        <v>781</v>
      </c>
      <c r="I5728" t="s">
        <v>684</v>
      </c>
      <c r="J5728" t="s">
        <v>486</v>
      </c>
      <c r="K5728" t="s">
        <v>622</v>
      </c>
      <c r="L5728" t="s">
        <v>718</v>
      </c>
      <c r="M5728" t="s">
        <v>607</v>
      </c>
      <c r="N5728">
        <v>1</v>
      </c>
      <c r="O5728">
        <v>644.35</v>
      </c>
      <c r="P5728">
        <v>0</v>
      </c>
      <c r="Q5728" t="str">
        <f t="shared" si="103"/>
        <v>G5 - Large C&amp;I</v>
      </c>
    </row>
    <row r="5729" spans="1:17" x14ac:dyDescent="0.25">
      <c r="A5729">
        <v>49</v>
      </c>
      <c r="B5729" t="s">
        <v>418</v>
      </c>
      <c r="C5729">
        <v>2022</v>
      </c>
      <c r="D5729">
        <v>9</v>
      </c>
      <c r="E5729" t="s">
        <v>818</v>
      </c>
      <c r="F5729" t="s">
        <v>717</v>
      </c>
      <c r="G5729" t="s">
        <v>606</v>
      </c>
      <c r="H5729" t="s">
        <v>782</v>
      </c>
      <c r="I5729" t="s">
        <v>685</v>
      </c>
      <c r="J5729" t="s">
        <v>521</v>
      </c>
      <c r="K5729" t="s">
        <v>622</v>
      </c>
      <c r="L5729" t="s">
        <v>783</v>
      </c>
      <c r="M5729" t="s">
        <v>686</v>
      </c>
      <c r="N5729">
        <v>1</v>
      </c>
      <c r="O5729">
        <v>27063.29</v>
      </c>
      <c r="P5729">
        <v>146474.57999999999</v>
      </c>
      <c r="Q5729" t="str">
        <f t="shared" si="103"/>
        <v>G5 - Large C&amp;I</v>
      </c>
    </row>
    <row r="5730" spans="1:17" x14ac:dyDescent="0.25">
      <c r="A5730">
        <v>49</v>
      </c>
      <c r="B5730" t="s">
        <v>418</v>
      </c>
      <c r="C5730">
        <v>2022</v>
      </c>
      <c r="D5730">
        <v>9</v>
      </c>
      <c r="E5730" t="s">
        <v>818</v>
      </c>
      <c r="F5730" t="s">
        <v>717</v>
      </c>
      <c r="G5730" t="s">
        <v>606</v>
      </c>
      <c r="H5730" t="s">
        <v>784</v>
      </c>
      <c r="I5730" t="s">
        <v>687</v>
      </c>
      <c r="J5730" t="s">
        <v>525</v>
      </c>
      <c r="K5730" t="s">
        <v>622</v>
      </c>
      <c r="L5730" t="s">
        <v>718</v>
      </c>
      <c r="M5730" t="s">
        <v>607</v>
      </c>
      <c r="N5730">
        <v>1</v>
      </c>
      <c r="O5730">
        <v>52922.9</v>
      </c>
      <c r="P5730">
        <v>48142.26</v>
      </c>
      <c r="Q5730" t="str">
        <f t="shared" si="103"/>
        <v>G5 - Large C&amp;I</v>
      </c>
    </row>
    <row r="5731" spans="1:17" x14ac:dyDescent="0.25">
      <c r="A5731">
        <v>49</v>
      </c>
      <c r="B5731" t="s">
        <v>418</v>
      </c>
      <c r="C5731">
        <v>2022</v>
      </c>
      <c r="D5731">
        <v>9</v>
      </c>
      <c r="E5731" t="s">
        <v>818</v>
      </c>
      <c r="F5731" t="s">
        <v>717</v>
      </c>
      <c r="G5731" t="s">
        <v>606</v>
      </c>
      <c r="H5731" t="s">
        <v>785</v>
      </c>
      <c r="I5731" t="s">
        <v>688</v>
      </c>
      <c r="J5731" t="s">
        <v>530</v>
      </c>
      <c r="K5731" t="s">
        <v>622</v>
      </c>
      <c r="L5731" t="s">
        <v>783</v>
      </c>
      <c r="M5731" t="s">
        <v>686</v>
      </c>
      <c r="N5731">
        <v>7</v>
      </c>
      <c r="O5731">
        <v>208085.74</v>
      </c>
      <c r="P5731">
        <v>1223095.8899999999</v>
      </c>
      <c r="Q5731" t="str">
        <f t="shared" si="103"/>
        <v>G5 - Large C&amp;I</v>
      </c>
    </row>
    <row r="5732" spans="1:17" x14ac:dyDescent="0.25">
      <c r="A5732">
        <v>49</v>
      </c>
      <c r="B5732" t="s">
        <v>418</v>
      </c>
      <c r="C5732">
        <v>2022</v>
      </c>
      <c r="D5732">
        <v>9</v>
      </c>
      <c r="E5732" t="s">
        <v>818</v>
      </c>
      <c r="F5732" t="s">
        <v>717</v>
      </c>
      <c r="G5732" t="s">
        <v>606</v>
      </c>
      <c r="H5732" t="s">
        <v>786</v>
      </c>
      <c r="I5732" t="s">
        <v>689</v>
      </c>
      <c r="J5732" s="145">
        <v>2121</v>
      </c>
      <c r="K5732" t="s">
        <v>622</v>
      </c>
      <c r="L5732" t="s">
        <v>755</v>
      </c>
      <c r="M5732" t="s">
        <v>660</v>
      </c>
      <c r="N5732">
        <v>732</v>
      </c>
      <c r="O5732">
        <v>29448.52</v>
      </c>
      <c r="P5732">
        <v>13168.51</v>
      </c>
      <c r="Q5732" t="str">
        <f t="shared" si="103"/>
        <v>G3 - Small C&amp;I</v>
      </c>
    </row>
    <row r="5733" spans="1:17" x14ac:dyDescent="0.25">
      <c r="A5733">
        <v>49</v>
      </c>
      <c r="B5733" t="s">
        <v>418</v>
      </c>
      <c r="C5733">
        <v>2022</v>
      </c>
      <c r="D5733">
        <v>9</v>
      </c>
      <c r="E5733" t="s">
        <v>818</v>
      </c>
      <c r="F5733" t="s">
        <v>717</v>
      </c>
      <c r="G5733" t="s">
        <v>606</v>
      </c>
      <c r="H5733" t="s">
        <v>787</v>
      </c>
      <c r="I5733" t="s">
        <v>690</v>
      </c>
      <c r="J5733" s="145">
        <v>2131</v>
      </c>
      <c r="K5733" t="s">
        <v>622</v>
      </c>
      <c r="L5733" t="s">
        <v>718</v>
      </c>
      <c r="M5733" t="s">
        <v>607</v>
      </c>
      <c r="N5733">
        <v>9</v>
      </c>
      <c r="O5733">
        <v>226.12</v>
      </c>
      <c r="P5733">
        <v>53.47</v>
      </c>
      <c r="Q5733" t="str">
        <f t="shared" si="103"/>
        <v>G3 - Small C&amp;I</v>
      </c>
    </row>
    <row r="5734" spans="1:17" x14ac:dyDescent="0.25">
      <c r="A5734">
        <v>49</v>
      </c>
      <c r="B5734" t="s">
        <v>418</v>
      </c>
      <c r="C5734">
        <v>2022</v>
      </c>
      <c r="D5734">
        <v>9</v>
      </c>
      <c r="E5734" t="s">
        <v>818</v>
      </c>
      <c r="F5734" t="s">
        <v>717</v>
      </c>
      <c r="G5734" t="s">
        <v>606</v>
      </c>
      <c r="H5734" t="s">
        <v>788</v>
      </c>
      <c r="I5734" t="s">
        <v>691</v>
      </c>
      <c r="J5734" s="145">
        <v>8011</v>
      </c>
      <c r="K5734" t="s">
        <v>622</v>
      </c>
      <c r="L5734" t="s">
        <v>718</v>
      </c>
      <c r="M5734" t="s">
        <v>607</v>
      </c>
      <c r="N5734">
        <v>23</v>
      </c>
      <c r="O5734">
        <v>1845.69</v>
      </c>
      <c r="P5734">
        <v>0</v>
      </c>
      <c r="Q5734" t="str">
        <f t="shared" si="103"/>
        <v>G6 - OTHER</v>
      </c>
    </row>
    <row r="5735" spans="1:17" x14ac:dyDescent="0.25">
      <c r="A5735">
        <v>49</v>
      </c>
      <c r="B5735" t="s">
        <v>418</v>
      </c>
      <c r="C5735">
        <v>2022</v>
      </c>
      <c r="D5735">
        <v>9</v>
      </c>
      <c r="E5735" t="s">
        <v>818</v>
      </c>
      <c r="F5735" t="s">
        <v>734</v>
      </c>
      <c r="G5735" t="s">
        <v>633</v>
      </c>
      <c r="H5735" t="s">
        <v>752</v>
      </c>
      <c r="I5735" t="s">
        <v>657</v>
      </c>
      <c r="J5735" s="145">
        <v>2107</v>
      </c>
      <c r="K5735" t="s">
        <v>622</v>
      </c>
      <c r="L5735" t="s">
        <v>789</v>
      </c>
      <c r="M5735" t="s">
        <v>692</v>
      </c>
      <c r="N5735">
        <v>5</v>
      </c>
      <c r="O5735">
        <v>252.31</v>
      </c>
      <c r="P5735">
        <v>88.4</v>
      </c>
      <c r="Q5735" t="str">
        <f t="shared" si="103"/>
        <v>G3 - Small C&amp;I</v>
      </c>
    </row>
    <row r="5736" spans="1:17" x14ac:dyDescent="0.25">
      <c r="A5736">
        <v>49</v>
      </c>
      <c r="B5736" t="s">
        <v>418</v>
      </c>
      <c r="C5736">
        <v>2022</v>
      </c>
      <c r="D5736">
        <v>9</v>
      </c>
      <c r="E5736" t="s">
        <v>818</v>
      </c>
      <c r="F5736" t="s">
        <v>734</v>
      </c>
      <c r="G5736" t="s">
        <v>633</v>
      </c>
      <c r="H5736" t="s">
        <v>753</v>
      </c>
      <c r="I5736" t="s">
        <v>658</v>
      </c>
      <c r="J5736" s="145">
        <v>2237</v>
      </c>
      <c r="K5736" t="s">
        <v>622</v>
      </c>
      <c r="L5736" t="s">
        <v>789</v>
      </c>
      <c r="M5736" t="s">
        <v>692</v>
      </c>
      <c r="N5736">
        <v>21</v>
      </c>
      <c r="O5736">
        <v>25428.240000000002</v>
      </c>
      <c r="P5736">
        <v>17211.439999999999</v>
      </c>
      <c r="Q5736" t="str">
        <f t="shared" si="103"/>
        <v>G4 - Medium C&amp;I</v>
      </c>
    </row>
    <row r="5737" spans="1:17" x14ac:dyDescent="0.25">
      <c r="A5737">
        <v>49</v>
      </c>
      <c r="B5737" t="s">
        <v>418</v>
      </c>
      <c r="C5737">
        <v>2022</v>
      </c>
      <c r="D5737">
        <v>9</v>
      </c>
      <c r="E5737" t="s">
        <v>818</v>
      </c>
      <c r="F5737" t="s">
        <v>734</v>
      </c>
      <c r="G5737" t="s">
        <v>633</v>
      </c>
      <c r="H5737" t="s">
        <v>754</v>
      </c>
      <c r="I5737" t="s">
        <v>659</v>
      </c>
      <c r="J5737" s="145">
        <v>2221</v>
      </c>
      <c r="K5737" t="s">
        <v>622</v>
      </c>
      <c r="L5737" t="s">
        <v>755</v>
      </c>
      <c r="M5737" t="s">
        <v>660</v>
      </c>
      <c r="N5737">
        <v>21</v>
      </c>
      <c r="O5737">
        <v>40055.919999999998</v>
      </c>
      <c r="P5737">
        <v>58579.86</v>
      </c>
      <c r="Q5737" t="str">
        <f t="shared" si="103"/>
        <v>G4 - Medium C&amp;I</v>
      </c>
    </row>
    <row r="5738" spans="1:17" x14ac:dyDescent="0.25">
      <c r="A5738">
        <v>49</v>
      </c>
      <c r="B5738" t="s">
        <v>418</v>
      </c>
      <c r="C5738">
        <v>2022</v>
      </c>
      <c r="D5738">
        <v>9</v>
      </c>
      <c r="E5738" t="s">
        <v>818</v>
      </c>
      <c r="F5738" t="s">
        <v>734</v>
      </c>
      <c r="G5738" t="s">
        <v>633</v>
      </c>
      <c r="H5738" t="s">
        <v>756</v>
      </c>
      <c r="I5738" t="s">
        <v>661</v>
      </c>
      <c r="J5738" t="s">
        <v>495</v>
      </c>
      <c r="K5738" t="s">
        <v>622</v>
      </c>
      <c r="L5738" t="s">
        <v>755</v>
      </c>
      <c r="M5738" t="s">
        <v>660</v>
      </c>
      <c r="N5738">
        <v>11</v>
      </c>
      <c r="O5738">
        <v>11191.48</v>
      </c>
      <c r="P5738">
        <v>15743.8</v>
      </c>
      <c r="Q5738" t="str">
        <f t="shared" si="103"/>
        <v>G4 - Medium C&amp;I</v>
      </c>
    </row>
    <row r="5739" spans="1:17" x14ac:dyDescent="0.25">
      <c r="A5739">
        <v>49</v>
      </c>
      <c r="B5739" t="s">
        <v>418</v>
      </c>
      <c r="C5739">
        <v>2022</v>
      </c>
      <c r="D5739">
        <v>9</v>
      </c>
      <c r="E5739" t="s">
        <v>818</v>
      </c>
      <c r="F5739" t="s">
        <v>734</v>
      </c>
      <c r="G5739" t="s">
        <v>633</v>
      </c>
      <c r="H5739" t="s">
        <v>758</v>
      </c>
      <c r="I5739" t="s">
        <v>663</v>
      </c>
      <c r="J5739" s="145">
        <v>3367</v>
      </c>
      <c r="K5739" t="s">
        <v>622</v>
      </c>
      <c r="L5739" t="s">
        <v>789</v>
      </c>
      <c r="M5739" t="s">
        <v>692</v>
      </c>
      <c r="N5739">
        <v>13</v>
      </c>
      <c r="O5739">
        <v>35360.18</v>
      </c>
      <c r="P5739">
        <v>24416.01</v>
      </c>
      <c r="Q5739" t="str">
        <f t="shared" si="103"/>
        <v>G5 - Large C&amp;I</v>
      </c>
    </row>
    <row r="5740" spans="1:17" x14ac:dyDescent="0.25">
      <c r="A5740">
        <v>49</v>
      </c>
      <c r="B5740" t="s">
        <v>418</v>
      </c>
      <c r="C5740">
        <v>2022</v>
      </c>
      <c r="D5740">
        <v>9</v>
      </c>
      <c r="E5740" t="s">
        <v>818</v>
      </c>
      <c r="F5740" t="s">
        <v>734</v>
      </c>
      <c r="G5740" t="s">
        <v>633</v>
      </c>
      <c r="H5740" t="s">
        <v>759</v>
      </c>
      <c r="I5740" t="s">
        <v>664</v>
      </c>
      <c r="J5740" s="145">
        <v>3321</v>
      </c>
      <c r="K5740" t="s">
        <v>622</v>
      </c>
      <c r="L5740" t="s">
        <v>755</v>
      </c>
      <c r="M5740" t="s">
        <v>660</v>
      </c>
      <c r="N5740">
        <v>19</v>
      </c>
      <c r="O5740">
        <v>24666.880000000001</v>
      </c>
      <c r="P5740">
        <v>20241.900000000001</v>
      </c>
      <c r="Q5740" t="str">
        <f t="shared" si="103"/>
        <v>G5 - Large C&amp;I</v>
      </c>
    </row>
    <row r="5741" spans="1:17" x14ac:dyDescent="0.25">
      <c r="A5741">
        <v>49</v>
      </c>
      <c r="B5741" t="s">
        <v>418</v>
      </c>
      <c r="C5741">
        <v>2022</v>
      </c>
      <c r="D5741">
        <v>9</v>
      </c>
      <c r="E5741" t="s">
        <v>818</v>
      </c>
      <c r="F5741" t="s">
        <v>734</v>
      </c>
      <c r="G5741" t="s">
        <v>633</v>
      </c>
      <c r="H5741" t="s">
        <v>760</v>
      </c>
      <c r="I5741" t="s">
        <v>665</v>
      </c>
      <c r="J5741" t="s">
        <v>488</v>
      </c>
      <c r="K5741" t="s">
        <v>622</v>
      </c>
      <c r="L5741" t="s">
        <v>755</v>
      </c>
      <c r="M5741" t="s">
        <v>660</v>
      </c>
      <c r="N5741">
        <v>12</v>
      </c>
      <c r="O5741">
        <v>20333.53</v>
      </c>
      <c r="P5741">
        <v>20782.009999999998</v>
      </c>
      <c r="Q5741" t="str">
        <f t="shared" si="103"/>
        <v>G5 - Large C&amp;I</v>
      </c>
    </row>
    <row r="5742" spans="1:17" x14ac:dyDescent="0.25">
      <c r="A5742">
        <v>49</v>
      </c>
      <c r="B5742" t="s">
        <v>418</v>
      </c>
      <c r="C5742">
        <v>2022</v>
      </c>
      <c r="D5742">
        <v>9</v>
      </c>
      <c r="E5742" t="s">
        <v>818</v>
      </c>
      <c r="F5742" t="s">
        <v>734</v>
      </c>
      <c r="G5742" t="s">
        <v>633</v>
      </c>
      <c r="H5742" t="s">
        <v>763</v>
      </c>
      <c r="I5742" t="s">
        <v>668</v>
      </c>
      <c r="J5742" s="145">
        <v>3421</v>
      </c>
      <c r="K5742" t="s">
        <v>622</v>
      </c>
      <c r="L5742" t="s">
        <v>755</v>
      </c>
      <c r="M5742" t="s">
        <v>660</v>
      </c>
      <c r="N5742">
        <v>3</v>
      </c>
      <c r="O5742">
        <v>17562.18</v>
      </c>
      <c r="P5742">
        <v>42697.97</v>
      </c>
      <c r="Q5742" t="str">
        <f t="shared" si="103"/>
        <v>G5 - Large C&amp;I</v>
      </c>
    </row>
    <row r="5743" spans="1:17" x14ac:dyDescent="0.25">
      <c r="A5743">
        <v>49</v>
      </c>
      <c r="B5743" t="s">
        <v>418</v>
      </c>
      <c r="C5743">
        <v>2022</v>
      </c>
      <c r="D5743">
        <v>9</v>
      </c>
      <c r="E5743" t="s">
        <v>818</v>
      </c>
      <c r="F5743" t="s">
        <v>734</v>
      </c>
      <c r="G5743" t="s">
        <v>633</v>
      </c>
      <c r="H5743" t="s">
        <v>764</v>
      </c>
      <c r="I5743" t="s">
        <v>669</v>
      </c>
      <c r="J5743" t="s">
        <v>500</v>
      </c>
      <c r="K5743" t="s">
        <v>622</v>
      </c>
      <c r="L5743" t="s">
        <v>755</v>
      </c>
      <c r="M5743" t="s">
        <v>660</v>
      </c>
      <c r="N5743">
        <v>2</v>
      </c>
      <c r="O5743">
        <v>7420.78</v>
      </c>
      <c r="P5743">
        <v>12252.73</v>
      </c>
      <c r="Q5743" t="str">
        <f t="shared" si="103"/>
        <v>G5 - Large C&amp;I</v>
      </c>
    </row>
    <row r="5744" spans="1:17" x14ac:dyDescent="0.25">
      <c r="A5744">
        <v>49</v>
      </c>
      <c r="B5744" t="s">
        <v>418</v>
      </c>
      <c r="C5744">
        <v>2022</v>
      </c>
      <c r="D5744">
        <v>9</v>
      </c>
      <c r="E5744" t="s">
        <v>818</v>
      </c>
      <c r="F5744" t="s">
        <v>734</v>
      </c>
      <c r="G5744" t="s">
        <v>633</v>
      </c>
      <c r="H5744" t="s">
        <v>765</v>
      </c>
      <c r="I5744" t="s">
        <v>670</v>
      </c>
      <c r="J5744" s="145">
        <v>2367</v>
      </c>
      <c r="K5744" t="s">
        <v>622</v>
      </c>
      <c r="L5744" t="s">
        <v>789</v>
      </c>
      <c r="M5744" t="s">
        <v>692</v>
      </c>
      <c r="N5744">
        <v>24</v>
      </c>
      <c r="O5744">
        <v>70226.84</v>
      </c>
      <c r="P5744">
        <v>59158.22</v>
      </c>
      <c r="Q5744" t="str">
        <f t="shared" si="103"/>
        <v>G5 - Large C&amp;I</v>
      </c>
    </row>
    <row r="5745" spans="1:17" x14ac:dyDescent="0.25">
      <c r="A5745">
        <v>49</v>
      </c>
      <c r="B5745" t="s">
        <v>418</v>
      </c>
      <c r="C5745">
        <v>2022</v>
      </c>
      <c r="D5745">
        <v>9</v>
      </c>
      <c r="E5745" t="s">
        <v>818</v>
      </c>
      <c r="F5745" t="s">
        <v>734</v>
      </c>
      <c r="G5745" t="s">
        <v>633</v>
      </c>
      <c r="H5745" t="s">
        <v>766</v>
      </c>
      <c r="I5745" t="s">
        <v>671</v>
      </c>
      <c r="J5745" s="145">
        <v>2321</v>
      </c>
      <c r="K5745" t="s">
        <v>622</v>
      </c>
      <c r="L5745" t="s">
        <v>767</v>
      </c>
      <c r="M5745" t="s">
        <v>672</v>
      </c>
      <c r="N5745">
        <v>43</v>
      </c>
      <c r="O5745">
        <v>68548.179999999993</v>
      </c>
      <c r="P5745">
        <v>99655.1</v>
      </c>
      <c r="Q5745" t="str">
        <f t="shared" si="103"/>
        <v>G5 - Large C&amp;I</v>
      </c>
    </row>
    <row r="5746" spans="1:17" x14ac:dyDescent="0.25">
      <c r="A5746">
        <v>49</v>
      </c>
      <c r="B5746" t="s">
        <v>418</v>
      </c>
      <c r="C5746">
        <v>2022</v>
      </c>
      <c r="D5746">
        <v>9</v>
      </c>
      <c r="E5746" t="s">
        <v>818</v>
      </c>
      <c r="F5746" t="s">
        <v>734</v>
      </c>
      <c r="G5746" t="s">
        <v>633</v>
      </c>
      <c r="H5746" t="s">
        <v>768</v>
      </c>
      <c r="I5746" t="s">
        <v>673</v>
      </c>
      <c r="J5746" t="s">
        <v>518</v>
      </c>
      <c r="K5746" t="s">
        <v>622</v>
      </c>
      <c r="L5746" t="s">
        <v>767</v>
      </c>
      <c r="M5746" t="s">
        <v>672</v>
      </c>
      <c r="N5746">
        <v>42</v>
      </c>
      <c r="O5746">
        <v>119709.57</v>
      </c>
      <c r="P5746">
        <v>199680.7</v>
      </c>
      <c r="Q5746" t="str">
        <f t="shared" si="103"/>
        <v>G5 - Large C&amp;I</v>
      </c>
    </row>
    <row r="5747" spans="1:17" x14ac:dyDescent="0.25">
      <c r="A5747">
        <v>49</v>
      </c>
      <c r="B5747" t="s">
        <v>418</v>
      </c>
      <c r="C5747">
        <v>2022</v>
      </c>
      <c r="D5747">
        <v>9</v>
      </c>
      <c r="E5747" t="s">
        <v>818</v>
      </c>
      <c r="F5747" t="s">
        <v>734</v>
      </c>
      <c r="G5747" t="s">
        <v>633</v>
      </c>
      <c r="H5747" t="s">
        <v>769</v>
      </c>
      <c r="I5747" t="s">
        <v>693</v>
      </c>
      <c r="J5747" s="145">
        <v>2331</v>
      </c>
      <c r="K5747" t="s">
        <v>622</v>
      </c>
      <c r="L5747" t="s">
        <v>789</v>
      </c>
      <c r="M5747" t="s">
        <v>692</v>
      </c>
      <c r="N5747">
        <v>2</v>
      </c>
      <c r="O5747">
        <v>-18829.98</v>
      </c>
      <c r="P5747">
        <v>-14833</v>
      </c>
      <c r="Q5747" t="str">
        <f t="shared" si="103"/>
        <v>G5 - Large C&amp;I</v>
      </c>
    </row>
    <row r="5748" spans="1:17" x14ac:dyDescent="0.25">
      <c r="A5748">
        <v>49</v>
      </c>
      <c r="B5748" t="s">
        <v>418</v>
      </c>
      <c r="C5748">
        <v>2022</v>
      </c>
      <c r="D5748">
        <v>9</v>
      </c>
      <c r="E5748" t="s">
        <v>818</v>
      </c>
      <c r="F5748" t="s">
        <v>734</v>
      </c>
      <c r="G5748" t="s">
        <v>633</v>
      </c>
      <c r="H5748" t="s">
        <v>770</v>
      </c>
      <c r="I5748" t="s">
        <v>674</v>
      </c>
      <c r="J5748" s="145">
        <v>2496</v>
      </c>
      <c r="K5748" t="s">
        <v>622</v>
      </c>
      <c r="L5748" t="s">
        <v>789</v>
      </c>
      <c r="M5748" t="s">
        <v>692</v>
      </c>
      <c r="N5748">
        <v>5</v>
      </c>
      <c r="O5748">
        <v>57697.34</v>
      </c>
      <c r="P5748">
        <v>59944.28</v>
      </c>
      <c r="Q5748" t="str">
        <f t="shared" si="103"/>
        <v>G5 - Large C&amp;I</v>
      </c>
    </row>
    <row r="5749" spans="1:17" x14ac:dyDescent="0.25">
      <c r="A5749">
        <v>49</v>
      </c>
      <c r="B5749" t="s">
        <v>418</v>
      </c>
      <c r="C5749">
        <v>2022</v>
      </c>
      <c r="D5749">
        <v>9</v>
      </c>
      <c r="E5749" t="s">
        <v>818</v>
      </c>
      <c r="F5749" t="s">
        <v>734</v>
      </c>
      <c r="G5749" t="s">
        <v>633</v>
      </c>
      <c r="H5749" t="s">
        <v>771</v>
      </c>
      <c r="I5749" t="s">
        <v>675</v>
      </c>
      <c r="J5749" s="145">
        <v>2421</v>
      </c>
      <c r="K5749" t="s">
        <v>622</v>
      </c>
      <c r="L5749" t="s">
        <v>767</v>
      </c>
      <c r="M5749" t="s">
        <v>672</v>
      </c>
      <c r="N5749">
        <v>8</v>
      </c>
      <c r="O5749">
        <v>64810.27</v>
      </c>
      <c r="P5749">
        <v>168349.38</v>
      </c>
      <c r="Q5749" t="str">
        <f t="shared" si="103"/>
        <v>G5 - Large C&amp;I</v>
      </c>
    </row>
    <row r="5750" spans="1:17" x14ac:dyDescent="0.25">
      <c r="A5750">
        <v>49</v>
      </c>
      <c r="B5750" t="s">
        <v>418</v>
      </c>
      <c r="C5750">
        <v>2022</v>
      </c>
      <c r="D5750">
        <v>9</v>
      </c>
      <c r="E5750" t="s">
        <v>818</v>
      </c>
      <c r="F5750" t="s">
        <v>734</v>
      </c>
      <c r="G5750" t="s">
        <v>633</v>
      </c>
      <c r="H5750" t="s">
        <v>772</v>
      </c>
      <c r="I5750" t="s">
        <v>676</v>
      </c>
      <c r="J5750" t="s">
        <v>481</v>
      </c>
      <c r="K5750" t="s">
        <v>622</v>
      </c>
      <c r="L5750" t="s">
        <v>767</v>
      </c>
      <c r="M5750" t="s">
        <v>672</v>
      </c>
      <c r="N5750">
        <v>45</v>
      </c>
      <c r="O5750">
        <v>931553.52</v>
      </c>
      <c r="P5750">
        <v>3043894.56</v>
      </c>
      <c r="Q5750" t="str">
        <f t="shared" si="103"/>
        <v>G5 - Large C&amp;I</v>
      </c>
    </row>
    <row r="5751" spans="1:17" x14ac:dyDescent="0.25">
      <c r="A5751">
        <v>49</v>
      </c>
      <c r="B5751" t="s">
        <v>418</v>
      </c>
      <c r="C5751">
        <v>2022</v>
      </c>
      <c r="D5751">
        <v>9</v>
      </c>
      <c r="E5751" t="s">
        <v>818</v>
      </c>
      <c r="F5751" t="s">
        <v>734</v>
      </c>
      <c r="G5751" t="s">
        <v>633</v>
      </c>
      <c r="H5751" t="s">
        <v>786</v>
      </c>
      <c r="I5751" t="s">
        <v>689</v>
      </c>
      <c r="J5751" s="145">
        <v>2121</v>
      </c>
      <c r="K5751" t="s">
        <v>622</v>
      </c>
      <c r="L5751" t="s">
        <v>755</v>
      </c>
      <c r="M5751" t="s">
        <v>660</v>
      </c>
      <c r="N5751">
        <v>2</v>
      </c>
      <c r="O5751">
        <v>63.63</v>
      </c>
      <c r="P5751">
        <v>15.42</v>
      </c>
      <c r="Q5751" t="str">
        <f t="shared" si="103"/>
        <v>G3 - Small C&amp;I</v>
      </c>
    </row>
    <row r="5752" spans="1:17" x14ac:dyDescent="0.25">
      <c r="A5752">
        <v>49</v>
      </c>
      <c r="B5752" t="s">
        <v>418</v>
      </c>
      <c r="C5752">
        <v>2022</v>
      </c>
      <c r="D5752">
        <v>9</v>
      </c>
      <c r="E5752" t="s">
        <v>818</v>
      </c>
      <c r="F5752" t="s">
        <v>746</v>
      </c>
      <c r="G5752" t="s">
        <v>649</v>
      </c>
      <c r="H5752" t="s">
        <v>749</v>
      </c>
      <c r="I5752" t="s">
        <v>653</v>
      </c>
      <c r="J5752" s="145">
        <v>1247</v>
      </c>
      <c r="K5752" t="s">
        <v>622</v>
      </c>
      <c r="L5752" t="s">
        <v>747</v>
      </c>
      <c r="M5752" t="s">
        <v>650</v>
      </c>
      <c r="N5752">
        <v>209345</v>
      </c>
      <c r="O5752">
        <v>8297821.0499999998</v>
      </c>
      <c r="P5752">
        <v>3493021.76</v>
      </c>
      <c r="Q5752" t="str">
        <f t="shared" si="103"/>
        <v>G1 - Residential</v>
      </c>
    </row>
    <row r="5753" spans="1:17" x14ac:dyDescent="0.25">
      <c r="A5753">
        <v>49</v>
      </c>
      <c r="B5753" t="s">
        <v>418</v>
      </c>
      <c r="C5753">
        <v>2022</v>
      </c>
      <c r="D5753">
        <v>9</v>
      </c>
      <c r="E5753" t="s">
        <v>818</v>
      </c>
      <c r="F5753" t="s">
        <v>746</v>
      </c>
      <c r="G5753" t="s">
        <v>649</v>
      </c>
      <c r="H5753" t="s">
        <v>750</v>
      </c>
      <c r="I5753" t="s">
        <v>654</v>
      </c>
      <c r="J5753" s="145">
        <v>1012</v>
      </c>
      <c r="K5753" t="s">
        <v>622</v>
      </c>
      <c r="L5753" t="s">
        <v>705</v>
      </c>
      <c r="M5753" t="s">
        <v>584</v>
      </c>
      <c r="N5753">
        <v>16</v>
      </c>
      <c r="O5753">
        <v>615.92999999999995</v>
      </c>
      <c r="P5753">
        <v>263.13</v>
      </c>
      <c r="Q5753" t="str">
        <f t="shared" si="103"/>
        <v>G1 - Residential</v>
      </c>
    </row>
    <row r="5754" spans="1:17" x14ac:dyDescent="0.25">
      <c r="A5754">
        <v>49</v>
      </c>
      <c r="B5754" t="s">
        <v>418</v>
      </c>
      <c r="C5754">
        <v>2022</v>
      </c>
      <c r="D5754">
        <v>9</v>
      </c>
      <c r="E5754" t="s">
        <v>818</v>
      </c>
      <c r="F5754" t="s">
        <v>746</v>
      </c>
      <c r="G5754" t="s">
        <v>649</v>
      </c>
      <c r="H5754" t="s">
        <v>791</v>
      </c>
      <c r="I5754" t="s">
        <v>694</v>
      </c>
      <c r="J5754" s="145">
        <v>1301</v>
      </c>
      <c r="K5754" t="s">
        <v>622</v>
      </c>
      <c r="L5754" t="s">
        <v>747</v>
      </c>
      <c r="M5754" t="s">
        <v>650</v>
      </c>
      <c r="N5754">
        <v>23517</v>
      </c>
      <c r="O5754">
        <v>725498.17</v>
      </c>
      <c r="P5754">
        <v>428449.92</v>
      </c>
      <c r="Q5754" t="str">
        <f t="shared" si="103"/>
        <v>G2 - Low Income Residential</v>
      </c>
    </row>
    <row r="5755" spans="1:17" x14ac:dyDescent="0.25">
      <c r="A5755">
        <v>49</v>
      </c>
      <c r="B5755" t="s">
        <v>418</v>
      </c>
      <c r="C5755">
        <v>2022</v>
      </c>
      <c r="D5755">
        <v>9</v>
      </c>
      <c r="E5755" t="s">
        <v>818</v>
      </c>
      <c r="F5755" t="s">
        <v>746</v>
      </c>
      <c r="G5755" t="s">
        <v>649</v>
      </c>
      <c r="H5755" t="s">
        <v>752</v>
      </c>
      <c r="I5755" t="s">
        <v>657</v>
      </c>
      <c r="J5755" s="145">
        <v>0</v>
      </c>
      <c r="K5755" t="s">
        <v>622</v>
      </c>
      <c r="L5755" t="s">
        <v>825</v>
      </c>
      <c r="M5755" t="s">
        <v>656</v>
      </c>
      <c r="N5755">
        <v>1</v>
      </c>
      <c r="O5755">
        <v>33.06</v>
      </c>
      <c r="P5755">
        <v>5.14</v>
      </c>
      <c r="Q5755" t="str">
        <f t="shared" si="103"/>
        <v>G6 - OTHER</v>
      </c>
    </row>
    <row r="5756" spans="1:17" x14ac:dyDescent="0.25">
      <c r="A5756">
        <v>49</v>
      </c>
      <c r="B5756" t="s">
        <v>418</v>
      </c>
      <c r="C5756">
        <v>2022</v>
      </c>
      <c r="D5756">
        <v>9</v>
      </c>
      <c r="E5756" t="s">
        <v>818</v>
      </c>
      <c r="F5756" t="s">
        <v>703</v>
      </c>
      <c r="G5756" t="s">
        <v>580</v>
      </c>
      <c r="H5756" t="s">
        <v>704</v>
      </c>
      <c r="I5756" t="s">
        <v>581</v>
      </c>
      <c r="J5756" t="s">
        <v>582</v>
      </c>
      <c r="K5756" t="s">
        <v>583</v>
      </c>
      <c r="L5756" t="s">
        <v>705</v>
      </c>
      <c r="M5756" t="s">
        <v>584</v>
      </c>
      <c r="N5756">
        <v>363624</v>
      </c>
      <c r="O5756">
        <v>57462263.869999997</v>
      </c>
      <c r="P5756">
        <v>271345595</v>
      </c>
      <c r="Q5756" t="str">
        <f t="shared" si="103"/>
        <v>E1 - Residential</v>
      </c>
    </row>
    <row r="5757" spans="1:17" x14ac:dyDescent="0.25">
      <c r="A5757">
        <v>49</v>
      </c>
      <c r="B5757" t="s">
        <v>418</v>
      </c>
      <c r="C5757">
        <v>2022</v>
      </c>
      <c r="D5757">
        <v>9</v>
      </c>
      <c r="E5757" t="s">
        <v>818</v>
      </c>
      <c r="F5757" t="s">
        <v>703</v>
      </c>
      <c r="G5757" t="s">
        <v>580</v>
      </c>
      <c r="H5757" t="s">
        <v>706</v>
      </c>
      <c r="I5757" t="s">
        <v>585</v>
      </c>
      <c r="J5757" t="s">
        <v>586</v>
      </c>
      <c r="K5757" t="s">
        <v>587</v>
      </c>
      <c r="L5757" t="s">
        <v>705</v>
      </c>
      <c r="M5757" t="s">
        <v>584</v>
      </c>
      <c r="N5757">
        <v>1222</v>
      </c>
      <c r="O5757">
        <v>105360.49</v>
      </c>
      <c r="P5757">
        <v>737632</v>
      </c>
      <c r="Q5757" t="str">
        <f t="shared" si="103"/>
        <v>E3 - Small C&amp;I</v>
      </c>
    </row>
    <row r="5758" spans="1:17" x14ac:dyDescent="0.25">
      <c r="A5758">
        <v>49</v>
      </c>
      <c r="B5758" t="s">
        <v>418</v>
      </c>
      <c r="C5758">
        <v>2022</v>
      </c>
      <c r="D5758">
        <v>9</v>
      </c>
      <c r="E5758" t="s">
        <v>818</v>
      </c>
      <c r="F5758" t="s">
        <v>703</v>
      </c>
      <c r="G5758" t="s">
        <v>580</v>
      </c>
      <c r="H5758" t="s">
        <v>707</v>
      </c>
      <c r="I5758" t="s">
        <v>588</v>
      </c>
      <c r="J5758" t="s">
        <v>589</v>
      </c>
      <c r="K5758" t="s">
        <v>590</v>
      </c>
      <c r="L5758" t="s">
        <v>705</v>
      </c>
      <c r="M5758" t="s">
        <v>584</v>
      </c>
      <c r="N5758">
        <v>33050</v>
      </c>
      <c r="O5758">
        <v>3440571.57</v>
      </c>
      <c r="P5758">
        <v>21902810</v>
      </c>
      <c r="Q5758" t="str">
        <f t="shared" si="103"/>
        <v>E2 - Low Income Residential</v>
      </c>
    </row>
    <row r="5759" spans="1:17" x14ac:dyDescent="0.25">
      <c r="A5759">
        <v>49</v>
      </c>
      <c r="B5759" t="s">
        <v>418</v>
      </c>
      <c r="C5759">
        <v>2022</v>
      </c>
      <c r="D5759">
        <v>9</v>
      </c>
      <c r="E5759" t="s">
        <v>818</v>
      </c>
      <c r="F5759" t="s">
        <v>703</v>
      </c>
      <c r="G5759" t="s">
        <v>580</v>
      </c>
      <c r="H5759" t="s">
        <v>708</v>
      </c>
      <c r="I5759" t="s">
        <v>591</v>
      </c>
      <c r="J5759" t="s">
        <v>592</v>
      </c>
      <c r="K5759" t="s">
        <v>593</v>
      </c>
      <c r="L5759" t="s">
        <v>705</v>
      </c>
      <c r="M5759" t="s">
        <v>584</v>
      </c>
      <c r="N5759">
        <v>5</v>
      </c>
      <c r="O5759">
        <v>5197.45</v>
      </c>
      <c r="P5759">
        <v>25171</v>
      </c>
      <c r="Q5759" t="str">
        <f t="shared" si="103"/>
        <v>E4 - Medium C&amp;I</v>
      </c>
    </row>
    <row r="5760" spans="1:17" x14ac:dyDescent="0.25">
      <c r="A5760">
        <v>49</v>
      </c>
      <c r="B5760" t="s">
        <v>418</v>
      </c>
      <c r="C5760">
        <v>2022</v>
      </c>
      <c r="D5760">
        <v>9</v>
      </c>
      <c r="E5760" t="s">
        <v>818</v>
      </c>
      <c r="F5760" t="s">
        <v>703</v>
      </c>
      <c r="G5760" t="s">
        <v>580</v>
      </c>
      <c r="H5760" t="s">
        <v>709</v>
      </c>
      <c r="I5760" t="s">
        <v>594</v>
      </c>
      <c r="J5760" t="s">
        <v>595</v>
      </c>
      <c r="K5760" t="s">
        <v>596</v>
      </c>
      <c r="L5760" t="s">
        <v>705</v>
      </c>
      <c r="M5760" t="s">
        <v>584</v>
      </c>
      <c r="N5760">
        <v>5</v>
      </c>
      <c r="O5760">
        <v>337.57</v>
      </c>
      <c r="P5760">
        <v>1361</v>
      </c>
      <c r="Q5760" t="str">
        <f t="shared" si="103"/>
        <v>E3 - Small C&amp;I</v>
      </c>
    </row>
    <row r="5761" spans="1:17" x14ac:dyDescent="0.25">
      <c r="A5761">
        <v>49</v>
      </c>
      <c r="B5761" t="s">
        <v>418</v>
      </c>
      <c r="C5761">
        <v>2022</v>
      </c>
      <c r="D5761">
        <v>9</v>
      </c>
      <c r="E5761" t="s">
        <v>818</v>
      </c>
      <c r="F5761" t="s">
        <v>703</v>
      </c>
      <c r="G5761" t="s">
        <v>580</v>
      </c>
      <c r="H5761" t="s">
        <v>710</v>
      </c>
      <c r="I5761" t="s">
        <v>597</v>
      </c>
      <c r="J5761" t="s">
        <v>586</v>
      </c>
      <c r="K5761" t="s">
        <v>587</v>
      </c>
      <c r="L5761" t="s">
        <v>705</v>
      </c>
      <c r="M5761" t="s">
        <v>584</v>
      </c>
      <c r="N5761">
        <v>2</v>
      </c>
      <c r="O5761">
        <v>807.34</v>
      </c>
      <c r="P5761">
        <v>3971</v>
      </c>
      <c r="Q5761" t="str">
        <f t="shared" si="103"/>
        <v>E3 - Small C&amp;I</v>
      </c>
    </row>
    <row r="5762" spans="1:17" x14ac:dyDescent="0.25">
      <c r="A5762">
        <v>49</v>
      </c>
      <c r="B5762" t="s">
        <v>418</v>
      </c>
      <c r="C5762">
        <v>2022</v>
      </c>
      <c r="D5762">
        <v>9</v>
      </c>
      <c r="E5762" t="s">
        <v>818</v>
      </c>
      <c r="F5762" t="s">
        <v>703</v>
      </c>
      <c r="G5762" t="s">
        <v>580</v>
      </c>
      <c r="H5762" t="s">
        <v>711</v>
      </c>
      <c r="I5762" t="s">
        <v>598</v>
      </c>
      <c r="J5762" t="s">
        <v>599</v>
      </c>
      <c r="K5762" t="s">
        <v>600</v>
      </c>
      <c r="L5762" t="s">
        <v>712</v>
      </c>
      <c r="M5762" t="s">
        <v>601</v>
      </c>
      <c r="N5762">
        <v>48</v>
      </c>
      <c r="O5762">
        <v>4925.3500000000004</v>
      </c>
      <c r="P5762">
        <v>14080</v>
      </c>
      <c r="Q5762" t="str">
        <f t="shared" si="103"/>
        <v>E6 - OTHER</v>
      </c>
    </row>
    <row r="5763" spans="1:17" x14ac:dyDescent="0.25">
      <c r="A5763">
        <v>49</v>
      </c>
      <c r="B5763" t="s">
        <v>418</v>
      </c>
      <c r="C5763">
        <v>2022</v>
      </c>
      <c r="D5763">
        <v>9</v>
      </c>
      <c r="E5763" t="s">
        <v>818</v>
      </c>
      <c r="F5763" t="s">
        <v>703</v>
      </c>
      <c r="G5763" t="s">
        <v>580</v>
      </c>
      <c r="H5763" t="s">
        <v>713</v>
      </c>
      <c r="I5763" t="s">
        <v>438</v>
      </c>
      <c r="J5763" t="s">
        <v>599</v>
      </c>
      <c r="K5763" t="s">
        <v>600</v>
      </c>
      <c r="L5763" t="s">
        <v>705</v>
      </c>
      <c r="M5763" t="s">
        <v>584</v>
      </c>
      <c r="N5763">
        <v>217</v>
      </c>
      <c r="O5763">
        <v>13598.2</v>
      </c>
      <c r="P5763">
        <v>27599</v>
      </c>
      <c r="Q5763" t="str">
        <f t="shared" si="103"/>
        <v>E6 - OTHER</v>
      </c>
    </row>
    <row r="5764" spans="1:17" x14ac:dyDescent="0.25">
      <c r="A5764">
        <v>49</v>
      </c>
      <c r="B5764" t="s">
        <v>418</v>
      </c>
      <c r="C5764">
        <v>2022</v>
      </c>
      <c r="D5764">
        <v>9</v>
      </c>
      <c r="E5764" t="s">
        <v>818</v>
      </c>
      <c r="F5764" t="s">
        <v>703</v>
      </c>
      <c r="G5764" t="s">
        <v>580</v>
      </c>
      <c r="H5764" t="s">
        <v>714</v>
      </c>
      <c r="I5764" t="s">
        <v>602</v>
      </c>
      <c r="J5764" t="s">
        <v>582</v>
      </c>
      <c r="K5764" t="s">
        <v>583</v>
      </c>
      <c r="L5764" t="s">
        <v>712</v>
      </c>
      <c r="M5764" t="s">
        <v>601</v>
      </c>
      <c r="N5764">
        <v>27300</v>
      </c>
      <c r="O5764">
        <v>2257101.14</v>
      </c>
      <c r="P5764">
        <v>17228019</v>
      </c>
      <c r="Q5764" t="str">
        <f t="shared" si="103"/>
        <v>E1 - Residential</v>
      </c>
    </row>
    <row r="5765" spans="1:17" x14ac:dyDescent="0.25">
      <c r="A5765">
        <v>49</v>
      </c>
      <c r="B5765" t="s">
        <v>418</v>
      </c>
      <c r="C5765">
        <v>2022</v>
      </c>
      <c r="D5765">
        <v>9</v>
      </c>
      <c r="E5765" t="s">
        <v>818</v>
      </c>
      <c r="F5765" t="s">
        <v>703</v>
      </c>
      <c r="G5765" t="s">
        <v>580</v>
      </c>
      <c r="H5765" t="s">
        <v>715</v>
      </c>
      <c r="I5765" t="s">
        <v>603</v>
      </c>
      <c r="J5765" t="s">
        <v>589</v>
      </c>
      <c r="K5765" t="s">
        <v>590</v>
      </c>
      <c r="L5765" t="s">
        <v>712</v>
      </c>
      <c r="M5765" t="s">
        <v>601</v>
      </c>
      <c r="N5765">
        <v>4496</v>
      </c>
      <c r="O5765">
        <v>122296.8</v>
      </c>
      <c r="P5765">
        <v>2357048</v>
      </c>
      <c r="Q5765" t="str">
        <f t="shared" si="103"/>
        <v>E2 - Low Income Residential</v>
      </c>
    </row>
    <row r="5766" spans="1:17" x14ac:dyDescent="0.25">
      <c r="A5766">
        <v>49</v>
      </c>
      <c r="B5766" t="s">
        <v>418</v>
      </c>
      <c r="C5766">
        <v>2022</v>
      </c>
      <c r="D5766">
        <v>9</v>
      </c>
      <c r="E5766" t="s">
        <v>818</v>
      </c>
      <c r="F5766" t="s">
        <v>703</v>
      </c>
      <c r="G5766" t="s">
        <v>580</v>
      </c>
      <c r="H5766" t="s">
        <v>716</v>
      </c>
      <c r="I5766" t="s">
        <v>604</v>
      </c>
      <c r="J5766" t="s">
        <v>586</v>
      </c>
      <c r="K5766" t="s">
        <v>587</v>
      </c>
      <c r="L5766" t="s">
        <v>712</v>
      </c>
      <c r="M5766" t="s">
        <v>601</v>
      </c>
      <c r="N5766">
        <v>67</v>
      </c>
      <c r="O5766">
        <v>7817.75</v>
      </c>
      <c r="P5766">
        <v>58810</v>
      </c>
      <c r="Q5766" t="str">
        <f t="shared" si="103"/>
        <v>E3 - Small C&amp;I</v>
      </c>
    </row>
    <row r="5767" spans="1:17" x14ac:dyDescent="0.25">
      <c r="A5767">
        <v>49</v>
      </c>
      <c r="B5767" t="s">
        <v>418</v>
      </c>
      <c r="C5767">
        <v>2022</v>
      </c>
      <c r="D5767">
        <v>9</v>
      </c>
      <c r="E5767" t="s">
        <v>818</v>
      </c>
      <c r="F5767" t="s">
        <v>717</v>
      </c>
      <c r="G5767" t="s">
        <v>606</v>
      </c>
      <c r="H5767" t="s">
        <v>704</v>
      </c>
      <c r="I5767" t="s">
        <v>581</v>
      </c>
      <c r="J5767" t="s">
        <v>582</v>
      </c>
      <c r="K5767" t="s">
        <v>583</v>
      </c>
      <c r="L5767" t="s">
        <v>718</v>
      </c>
      <c r="M5767" t="s">
        <v>607</v>
      </c>
      <c r="N5767">
        <v>830</v>
      </c>
      <c r="O5767">
        <v>212178.24</v>
      </c>
      <c r="P5767">
        <v>1016875</v>
      </c>
      <c r="Q5767" t="str">
        <f t="shared" si="103"/>
        <v>E1 - Residential</v>
      </c>
    </row>
    <row r="5768" spans="1:17" x14ac:dyDescent="0.25">
      <c r="A5768">
        <v>49</v>
      </c>
      <c r="B5768" t="s">
        <v>418</v>
      </c>
      <c r="C5768">
        <v>2022</v>
      </c>
      <c r="D5768">
        <v>9</v>
      </c>
      <c r="E5768" t="s">
        <v>818</v>
      </c>
      <c r="F5768" t="s">
        <v>717</v>
      </c>
      <c r="G5768" t="s">
        <v>606</v>
      </c>
      <c r="H5768" t="s">
        <v>706</v>
      </c>
      <c r="I5768" t="s">
        <v>585</v>
      </c>
      <c r="J5768" t="s">
        <v>586</v>
      </c>
      <c r="K5768" t="s">
        <v>587</v>
      </c>
      <c r="L5768" t="s">
        <v>718</v>
      </c>
      <c r="M5768" t="s">
        <v>607</v>
      </c>
      <c r="N5768">
        <v>40120</v>
      </c>
      <c r="O5768">
        <v>3038226.28</v>
      </c>
      <c r="P5768">
        <v>52318235</v>
      </c>
      <c r="Q5768" t="str">
        <f t="shared" si="103"/>
        <v>E3 - Small C&amp;I</v>
      </c>
    </row>
    <row r="5769" spans="1:17" x14ac:dyDescent="0.25">
      <c r="A5769">
        <v>49</v>
      </c>
      <c r="B5769" t="s">
        <v>418</v>
      </c>
      <c r="C5769">
        <v>2022</v>
      </c>
      <c r="D5769">
        <v>9</v>
      </c>
      <c r="E5769" t="s">
        <v>818</v>
      </c>
      <c r="F5769" t="s">
        <v>717</v>
      </c>
      <c r="G5769" t="s">
        <v>606</v>
      </c>
      <c r="H5769" t="s">
        <v>707</v>
      </c>
      <c r="I5769" t="s">
        <v>588</v>
      </c>
      <c r="J5769" t="s">
        <v>589</v>
      </c>
      <c r="K5769" t="s">
        <v>590</v>
      </c>
      <c r="L5769" t="s">
        <v>718</v>
      </c>
      <c r="M5769" t="s">
        <v>607</v>
      </c>
      <c r="N5769">
        <v>7</v>
      </c>
      <c r="O5769">
        <v>372.79</v>
      </c>
      <c r="P5769">
        <v>2195</v>
      </c>
      <c r="Q5769" t="str">
        <f t="shared" si="103"/>
        <v>E2 - Low Income Residential</v>
      </c>
    </row>
    <row r="5770" spans="1:17" x14ac:dyDescent="0.25">
      <c r="A5770">
        <v>49</v>
      </c>
      <c r="B5770" t="s">
        <v>418</v>
      </c>
      <c r="C5770">
        <v>2022</v>
      </c>
      <c r="D5770">
        <v>9</v>
      </c>
      <c r="E5770" t="s">
        <v>818</v>
      </c>
      <c r="F5770" t="s">
        <v>717</v>
      </c>
      <c r="G5770" t="s">
        <v>606</v>
      </c>
      <c r="H5770" t="s">
        <v>708</v>
      </c>
      <c r="I5770" t="s">
        <v>591</v>
      </c>
      <c r="J5770" t="s">
        <v>592</v>
      </c>
      <c r="K5770" t="s">
        <v>593</v>
      </c>
      <c r="L5770" t="s">
        <v>718</v>
      </c>
      <c r="M5770" t="s">
        <v>607</v>
      </c>
      <c r="N5770">
        <v>3367</v>
      </c>
      <c r="O5770">
        <v>7452178.7000000002</v>
      </c>
      <c r="P5770">
        <v>40960993</v>
      </c>
      <c r="Q5770" t="str">
        <f t="shared" si="103"/>
        <v>E4 - Medium C&amp;I</v>
      </c>
    </row>
    <row r="5771" spans="1:17" x14ac:dyDescent="0.25">
      <c r="A5771">
        <v>49</v>
      </c>
      <c r="B5771" t="s">
        <v>418</v>
      </c>
      <c r="C5771">
        <v>2022</v>
      </c>
      <c r="D5771">
        <v>9</v>
      </c>
      <c r="E5771" t="s">
        <v>818</v>
      </c>
      <c r="F5771" t="s">
        <v>717</v>
      </c>
      <c r="G5771" t="s">
        <v>606</v>
      </c>
      <c r="H5771" t="s">
        <v>709</v>
      </c>
      <c r="I5771" t="s">
        <v>594</v>
      </c>
      <c r="J5771" t="s">
        <v>595</v>
      </c>
      <c r="K5771" t="s">
        <v>596</v>
      </c>
      <c r="L5771" t="s">
        <v>718</v>
      </c>
      <c r="M5771" t="s">
        <v>607</v>
      </c>
      <c r="N5771">
        <v>98</v>
      </c>
      <c r="O5771">
        <v>8123.94</v>
      </c>
      <c r="P5771">
        <v>34193</v>
      </c>
      <c r="Q5771" t="str">
        <f t="shared" si="103"/>
        <v>E3 - Small C&amp;I</v>
      </c>
    </row>
    <row r="5772" spans="1:17" x14ac:dyDescent="0.25">
      <c r="A5772">
        <v>49</v>
      </c>
      <c r="B5772" t="s">
        <v>418</v>
      </c>
      <c r="C5772">
        <v>2022</v>
      </c>
      <c r="D5772">
        <v>9</v>
      </c>
      <c r="E5772" t="s">
        <v>818</v>
      </c>
      <c r="F5772" t="s">
        <v>717</v>
      </c>
      <c r="G5772" t="s">
        <v>606</v>
      </c>
      <c r="H5772" t="s">
        <v>719</v>
      </c>
      <c r="I5772" t="s">
        <v>608</v>
      </c>
      <c r="J5772" t="s">
        <v>592</v>
      </c>
      <c r="K5772" t="s">
        <v>593</v>
      </c>
      <c r="L5772" t="s">
        <v>718</v>
      </c>
      <c r="M5772" t="s">
        <v>607</v>
      </c>
      <c r="N5772">
        <v>158</v>
      </c>
      <c r="O5772">
        <v>374494.3</v>
      </c>
      <c r="P5772">
        <v>1984847</v>
      </c>
      <c r="Q5772" t="str">
        <f t="shared" si="103"/>
        <v>E4 - Medium C&amp;I</v>
      </c>
    </row>
    <row r="5773" spans="1:17" x14ac:dyDescent="0.25">
      <c r="A5773">
        <v>49</v>
      </c>
      <c r="B5773" t="s">
        <v>418</v>
      </c>
      <c r="C5773">
        <v>2022</v>
      </c>
      <c r="D5773">
        <v>9</v>
      </c>
      <c r="E5773" t="s">
        <v>818</v>
      </c>
      <c r="F5773" t="s">
        <v>717</v>
      </c>
      <c r="G5773" t="s">
        <v>606</v>
      </c>
      <c r="H5773" t="s">
        <v>720</v>
      </c>
      <c r="I5773" t="s">
        <v>609</v>
      </c>
      <c r="J5773" t="s">
        <v>595</v>
      </c>
      <c r="K5773" t="s">
        <v>596</v>
      </c>
      <c r="L5773" t="s">
        <v>718</v>
      </c>
      <c r="M5773" t="s">
        <v>607</v>
      </c>
      <c r="N5773">
        <v>4</v>
      </c>
      <c r="O5773">
        <v>3408.06</v>
      </c>
      <c r="P5773">
        <v>17112</v>
      </c>
      <c r="Q5773" t="str">
        <f t="shared" si="103"/>
        <v>E3 - Small C&amp;I</v>
      </c>
    </row>
    <row r="5774" spans="1:17" x14ac:dyDescent="0.25">
      <c r="A5774">
        <v>49</v>
      </c>
      <c r="B5774" t="s">
        <v>418</v>
      </c>
      <c r="C5774">
        <v>2022</v>
      </c>
      <c r="D5774">
        <v>9</v>
      </c>
      <c r="E5774" t="s">
        <v>818</v>
      </c>
      <c r="F5774" t="s">
        <v>717</v>
      </c>
      <c r="G5774" t="s">
        <v>606</v>
      </c>
      <c r="H5774" t="s">
        <v>710</v>
      </c>
      <c r="I5774" t="s">
        <v>597</v>
      </c>
      <c r="J5774" t="s">
        <v>586</v>
      </c>
      <c r="K5774" t="s">
        <v>587</v>
      </c>
      <c r="L5774" t="s">
        <v>718</v>
      </c>
      <c r="M5774" t="s">
        <v>607</v>
      </c>
      <c r="N5774">
        <v>73</v>
      </c>
      <c r="O5774">
        <v>-46653.24</v>
      </c>
      <c r="P5774">
        <v>162544</v>
      </c>
      <c r="Q5774" t="str">
        <f t="shared" si="103"/>
        <v>E3 - Small C&amp;I</v>
      </c>
    </row>
    <row r="5775" spans="1:17" x14ac:dyDescent="0.25">
      <c r="A5775">
        <v>49</v>
      </c>
      <c r="B5775" t="s">
        <v>418</v>
      </c>
      <c r="C5775">
        <v>2022</v>
      </c>
      <c r="D5775">
        <v>9</v>
      </c>
      <c r="E5775" t="s">
        <v>818</v>
      </c>
      <c r="F5775" t="s">
        <v>717</v>
      </c>
      <c r="G5775" t="s">
        <v>606</v>
      </c>
      <c r="H5775" t="s">
        <v>810</v>
      </c>
      <c r="I5775" t="s">
        <v>610</v>
      </c>
      <c r="J5775" t="s">
        <v>611</v>
      </c>
      <c r="K5775" t="s">
        <v>612</v>
      </c>
      <c r="L5775" t="s">
        <v>718</v>
      </c>
      <c r="M5775" t="s">
        <v>607</v>
      </c>
      <c r="N5775">
        <v>2</v>
      </c>
      <c r="O5775">
        <v>29094.42</v>
      </c>
      <c r="P5775">
        <v>133814</v>
      </c>
      <c r="Q5775" t="str">
        <f t="shared" si="103"/>
        <v>E5 - Large C&amp;I</v>
      </c>
    </row>
    <row r="5776" spans="1:17" x14ac:dyDescent="0.25">
      <c r="A5776">
        <v>49</v>
      </c>
      <c r="B5776" t="s">
        <v>418</v>
      </c>
      <c r="C5776">
        <v>2022</v>
      </c>
      <c r="D5776">
        <v>9</v>
      </c>
      <c r="E5776" t="s">
        <v>818</v>
      </c>
      <c r="F5776" t="s">
        <v>717</v>
      </c>
      <c r="G5776" t="s">
        <v>606</v>
      </c>
      <c r="H5776" t="s">
        <v>721</v>
      </c>
      <c r="I5776" t="s">
        <v>613</v>
      </c>
      <c r="J5776" t="s">
        <v>611</v>
      </c>
      <c r="K5776" t="s">
        <v>612</v>
      </c>
      <c r="L5776" t="s">
        <v>718</v>
      </c>
      <c r="M5776" t="s">
        <v>607</v>
      </c>
      <c r="N5776">
        <v>2</v>
      </c>
      <c r="O5776">
        <v>106134.47</v>
      </c>
      <c r="P5776">
        <v>1432191</v>
      </c>
      <c r="Q5776" t="str">
        <f t="shared" si="103"/>
        <v>E5 - Large C&amp;I</v>
      </c>
    </row>
    <row r="5777" spans="1:17" x14ac:dyDescent="0.25">
      <c r="A5777">
        <v>49</v>
      </c>
      <c r="B5777" t="s">
        <v>418</v>
      </c>
      <c r="C5777">
        <v>2022</v>
      </c>
      <c r="D5777">
        <v>9</v>
      </c>
      <c r="E5777" t="s">
        <v>818</v>
      </c>
      <c r="F5777" t="s">
        <v>717</v>
      </c>
      <c r="G5777" t="s">
        <v>606</v>
      </c>
      <c r="H5777" t="s">
        <v>722</v>
      </c>
      <c r="I5777" t="s">
        <v>614</v>
      </c>
      <c r="J5777" t="s">
        <v>599</v>
      </c>
      <c r="K5777" t="s">
        <v>600</v>
      </c>
      <c r="L5777" t="s">
        <v>718</v>
      </c>
      <c r="M5777" t="s">
        <v>607</v>
      </c>
      <c r="N5777">
        <v>15</v>
      </c>
      <c r="O5777">
        <v>779.24</v>
      </c>
      <c r="P5777">
        <v>2642</v>
      </c>
      <c r="Q5777" t="str">
        <f t="shared" si="103"/>
        <v>E6 - OTHER</v>
      </c>
    </row>
    <row r="5778" spans="1:17" x14ac:dyDescent="0.25">
      <c r="A5778">
        <v>49</v>
      </c>
      <c r="B5778" t="s">
        <v>418</v>
      </c>
      <c r="C5778">
        <v>2022</v>
      </c>
      <c r="D5778">
        <v>9</v>
      </c>
      <c r="E5778" t="s">
        <v>818</v>
      </c>
      <c r="F5778" t="s">
        <v>717</v>
      </c>
      <c r="G5778" t="s">
        <v>606</v>
      </c>
      <c r="H5778" t="s">
        <v>711</v>
      </c>
      <c r="I5778" t="s">
        <v>598</v>
      </c>
      <c r="J5778" t="s">
        <v>599</v>
      </c>
      <c r="K5778" t="s">
        <v>600</v>
      </c>
      <c r="L5778" t="s">
        <v>723</v>
      </c>
      <c r="M5778" t="s">
        <v>615</v>
      </c>
      <c r="N5778">
        <v>327</v>
      </c>
      <c r="O5778">
        <v>21676.54</v>
      </c>
      <c r="P5778">
        <v>102946</v>
      </c>
      <c r="Q5778" t="str">
        <f t="shared" si="103"/>
        <v>E6 - OTHER</v>
      </c>
    </row>
    <row r="5779" spans="1:17" x14ac:dyDescent="0.25">
      <c r="A5779">
        <v>49</v>
      </c>
      <c r="B5779" t="s">
        <v>418</v>
      </c>
      <c r="C5779">
        <v>2022</v>
      </c>
      <c r="D5779">
        <v>9</v>
      </c>
      <c r="E5779" t="s">
        <v>818</v>
      </c>
      <c r="F5779" t="s">
        <v>717</v>
      </c>
      <c r="G5779" t="s">
        <v>606</v>
      </c>
      <c r="H5779" t="s">
        <v>724</v>
      </c>
      <c r="I5779" t="s">
        <v>616</v>
      </c>
      <c r="J5779" t="s">
        <v>617</v>
      </c>
      <c r="K5779" t="s">
        <v>618</v>
      </c>
      <c r="L5779" t="s">
        <v>723</v>
      </c>
      <c r="M5779" t="s">
        <v>615</v>
      </c>
      <c r="N5779">
        <v>3</v>
      </c>
      <c r="O5779">
        <v>961.7</v>
      </c>
      <c r="P5779">
        <v>4432</v>
      </c>
      <c r="Q5779" t="str">
        <f t="shared" si="103"/>
        <v>E6 - OTHER</v>
      </c>
    </row>
    <row r="5780" spans="1:17" x14ac:dyDescent="0.25">
      <c r="A5780">
        <v>49</v>
      </c>
      <c r="B5780" t="s">
        <v>418</v>
      </c>
      <c r="C5780">
        <v>2022</v>
      </c>
      <c r="D5780">
        <v>9</v>
      </c>
      <c r="E5780" t="s">
        <v>818</v>
      </c>
      <c r="F5780" t="s">
        <v>717</v>
      </c>
      <c r="G5780" t="s">
        <v>606</v>
      </c>
      <c r="H5780" t="s">
        <v>713</v>
      </c>
      <c r="I5780" t="s">
        <v>438</v>
      </c>
      <c r="J5780" t="s">
        <v>599</v>
      </c>
      <c r="K5780" t="s">
        <v>600</v>
      </c>
      <c r="L5780" t="s">
        <v>718</v>
      </c>
      <c r="M5780" t="s">
        <v>607</v>
      </c>
      <c r="N5780">
        <v>1003</v>
      </c>
      <c r="O5780">
        <v>70488</v>
      </c>
      <c r="P5780">
        <v>241245</v>
      </c>
      <c r="Q5780" t="str">
        <f t="shared" si="103"/>
        <v>E6 - OTHER</v>
      </c>
    </row>
    <row r="5781" spans="1:17" x14ac:dyDescent="0.25">
      <c r="A5781">
        <v>49</v>
      </c>
      <c r="B5781" t="s">
        <v>418</v>
      </c>
      <c r="C5781">
        <v>2022</v>
      </c>
      <c r="D5781">
        <v>9</v>
      </c>
      <c r="E5781" t="s">
        <v>818</v>
      </c>
      <c r="F5781" t="s">
        <v>717</v>
      </c>
      <c r="G5781" t="s">
        <v>606</v>
      </c>
      <c r="H5781" t="s">
        <v>725</v>
      </c>
      <c r="I5781" t="s">
        <v>619</v>
      </c>
      <c r="J5781" t="s">
        <v>617</v>
      </c>
      <c r="K5781" t="s">
        <v>618</v>
      </c>
      <c r="L5781" t="s">
        <v>718</v>
      </c>
      <c r="M5781" t="s">
        <v>607</v>
      </c>
      <c r="N5781">
        <v>6</v>
      </c>
      <c r="O5781">
        <v>212.19</v>
      </c>
      <c r="P5781">
        <v>732</v>
      </c>
      <c r="Q5781" t="str">
        <f t="shared" si="103"/>
        <v>E6 - OTHER</v>
      </c>
    </row>
    <row r="5782" spans="1:17" x14ac:dyDescent="0.25">
      <c r="A5782">
        <v>49</v>
      </c>
      <c r="B5782" t="s">
        <v>418</v>
      </c>
      <c r="C5782">
        <v>2022</v>
      </c>
      <c r="D5782">
        <v>9</v>
      </c>
      <c r="E5782" t="s">
        <v>818</v>
      </c>
      <c r="F5782" t="s">
        <v>717</v>
      </c>
      <c r="G5782" t="s">
        <v>606</v>
      </c>
      <c r="H5782" t="s">
        <v>726</v>
      </c>
      <c r="I5782" t="s">
        <v>620</v>
      </c>
      <c r="J5782" t="s">
        <v>621</v>
      </c>
      <c r="K5782" t="s">
        <v>622</v>
      </c>
      <c r="L5782" t="s">
        <v>718</v>
      </c>
      <c r="M5782" t="s">
        <v>607</v>
      </c>
      <c r="N5782">
        <v>1</v>
      </c>
      <c r="O5782">
        <v>37.17</v>
      </c>
      <c r="P5782">
        <v>190</v>
      </c>
      <c r="Q5782" t="str">
        <f t="shared" si="103"/>
        <v>E6 - OTHER</v>
      </c>
    </row>
    <row r="5783" spans="1:17" x14ac:dyDescent="0.25">
      <c r="A5783">
        <v>49</v>
      </c>
      <c r="B5783" t="s">
        <v>418</v>
      </c>
      <c r="C5783">
        <v>2022</v>
      </c>
      <c r="D5783">
        <v>9</v>
      </c>
      <c r="E5783" t="s">
        <v>818</v>
      </c>
      <c r="F5783" t="s">
        <v>717</v>
      </c>
      <c r="G5783" t="s">
        <v>606</v>
      </c>
      <c r="H5783" t="s">
        <v>727</v>
      </c>
      <c r="I5783" t="s">
        <v>623</v>
      </c>
      <c r="J5783" t="s">
        <v>624</v>
      </c>
      <c r="K5783" t="s">
        <v>625</v>
      </c>
      <c r="L5783" t="s">
        <v>718</v>
      </c>
      <c r="M5783" t="s">
        <v>607</v>
      </c>
      <c r="N5783">
        <v>49</v>
      </c>
      <c r="O5783">
        <v>1235876.8799999999</v>
      </c>
      <c r="P5783">
        <v>5753402</v>
      </c>
      <c r="Q5783" t="str">
        <f t="shared" ref="Q5783:Q5846" si="104">IF(ISERROR(VLOOKUP(J5783,S:T,2,FALSE)) =FALSE,VLOOKUP(J5783,S:T,2,FALSE),VLOOKUP(TRIM(J5783),S:T,2,FALSE))</f>
        <v>E5 - Large C&amp;I</v>
      </c>
    </row>
    <row r="5784" spans="1:17" x14ac:dyDescent="0.25">
      <c r="A5784">
        <v>49</v>
      </c>
      <c r="B5784" t="s">
        <v>418</v>
      </c>
      <c r="C5784">
        <v>2022</v>
      </c>
      <c r="D5784">
        <v>9</v>
      </c>
      <c r="E5784" t="s">
        <v>818</v>
      </c>
      <c r="F5784" t="s">
        <v>717</v>
      </c>
      <c r="G5784" t="s">
        <v>606</v>
      </c>
      <c r="H5784" t="s">
        <v>728</v>
      </c>
      <c r="I5784" t="s">
        <v>626</v>
      </c>
      <c r="J5784" t="s">
        <v>624</v>
      </c>
      <c r="K5784" t="s">
        <v>625</v>
      </c>
      <c r="L5784" t="s">
        <v>718</v>
      </c>
      <c r="M5784" t="s">
        <v>607</v>
      </c>
      <c r="N5784">
        <v>68</v>
      </c>
      <c r="O5784">
        <v>2185013.27</v>
      </c>
      <c r="P5784">
        <v>9979126</v>
      </c>
      <c r="Q5784" t="str">
        <f t="shared" si="104"/>
        <v>E5 - Large C&amp;I</v>
      </c>
    </row>
    <row r="5785" spans="1:17" x14ac:dyDescent="0.25">
      <c r="A5785">
        <v>49</v>
      </c>
      <c r="B5785" t="s">
        <v>418</v>
      </c>
      <c r="C5785">
        <v>2022</v>
      </c>
      <c r="D5785">
        <v>9</v>
      </c>
      <c r="E5785" t="s">
        <v>818</v>
      </c>
      <c r="F5785" t="s">
        <v>717</v>
      </c>
      <c r="G5785" t="s">
        <v>606</v>
      </c>
      <c r="H5785" t="s">
        <v>729</v>
      </c>
      <c r="I5785" t="s">
        <v>627</v>
      </c>
      <c r="J5785" t="s">
        <v>624</v>
      </c>
      <c r="K5785" t="s">
        <v>625</v>
      </c>
      <c r="L5785" t="s">
        <v>723</v>
      </c>
      <c r="M5785" t="s">
        <v>615</v>
      </c>
      <c r="N5785">
        <v>290</v>
      </c>
      <c r="O5785">
        <v>5270334.1500000004</v>
      </c>
      <c r="P5785">
        <v>68539594</v>
      </c>
      <c r="Q5785" t="str">
        <f t="shared" si="104"/>
        <v>E5 - Large C&amp;I</v>
      </c>
    </row>
    <row r="5786" spans="1:17" x14ac:dyDescent="0.25">
      <c r="A5786">
        <v>49</v>
      </c>
      <c r="B5786" t="s">
        <v>418</v>
      </c>
      <c r="C5786">
        <v>2022</v>
      </c>
      <c r="D5786">
        <v>9</v>
      </c>
      <c r="E5786" t="s">
        <v>818</v>
      </c>
      <c r="F5786" t="s">
        <v>717</v>
      </c>
      <c r="G5786" t="s">
        <v>606</v>
      </c>
      <c r="H5786" t="s">
        <v>730</v>
      </c>
      <c r="I5786" t="s">
        <v>628</v>
      </c>
      <c r="J5786" t="s">
        <v>624</v>
      </c>
      <c r="K5786" t="s">
        <v>625</v>
      </c>
      <c r="L5786" t="s">
        <v>723</v>
      </c>
      <c r="M5786" t="s">
        <v>615</v>
      </c>
      <c r="N5786">
        <v>346</v>
      </c>
      <c r="O5786">
        <v>6576611.0099999998</v>
      </c>
      <c r="P5786">
        <v>85798153</v>
      </c>
      <c r="Q5786" t="str">
        <f t="shared" si="104"/>
        <v>E5 - Large C&amp;I</v>
      </c>
    </row>
    <row r="5787" spans="1:17" x14ac:dyDescent="0.25">
      <c r="A5787">
        <v>49</v>
      </c>
      <c r="B5787" t="s">
        <v>418</v>
      </c>
      <c r="C5787">
        <v>2022</v>
      </c>
      <c r="D5787">
        <v>9</v>
      </c>
      <c r="E5787" t="s">
        <v>818</v>
      </c>
      <c r="F5787" t="s">
        <v>717</v>
      </c>
      <c r="G5787" t="s">
        <v>606</v>
      </c>
      <c r="H5787" t="s">
        <v>714</v>
      </c>
      <c r="I5787" t="s">
        <v>602</v>
      </c>
      <c r="J5787" t="s">
        <v>582</v>
      </c>
      <c r="K5787" t="s">
        <v>583</v>
      </c>
      <c r="L5787" t="s">
        <v>723</v>
      </c>
      <c r="M5787" t="s">
        <v>615</v>
      </c>
      <c r="N5787">
        <v>122</v>
      </c>
      <c r="O5787">
        <v>62609.02</v>
      </c>
      <c r="P5787">
        <v>507195</v>
      </c>
      <c r="Q5787" t="str">
        <f t="shared" si="104"/>
        <v>E1 - Residential</v>
      </c>
    </row>
    <row r="5788" spans="1:17" x14ac:dyDescent="0.25">
      <c r="A5788">
        <v>49</v>
      </c>
      <c r="B5788" t="s">
        <v>418</v>
      </c>
      <c r="C5788">
        <v>2022</v>
      </c>
      <c r="D5788">
        <v>9</v>
      </c>
      <c r="E5788" t="s">
        <v>818</v>
      </c>
      <c r="F5788" t="s">
        <v>717</v>
      </c>
      <c r="G5788" t="s">
        <v>606</v>
      </c>
      <c r="H5788" t="s">
        <v>715</v>
      </c>
      <c r="I5788" t="s">
        <v>603</v>
      </c>
      <c r="J5788" t="s">
        <v>589</v>
      </c>
      <c r="K5788" t="s">
        <v>590</v>
      </c>
      <c r="L5788" t="s">
        <v>723</v>
      </c>
      <c r="M5788" t="s">
        <v>615</v>
      </c>
      <c r="N5788">
        <v>1</v>
      </c>
      <c r="O5788">
        <v>26.95</v>
      </c>
      <c r="P5788">
        <v>524</v>
      </c>
      <c r="Q5788" t="str">
        <f t="shared" si="104"/>
        <v>E2 - Low Income Residential</v>
      </c>
    </row>
    <row r="5789" spans="1:17" x14ac:dyDescent="0.25">
      <c r="A5789">
        <v>49</v>
      </c>
      <c r="B5789" t="s">
        <v>418</v>
      </c>
      <c r="C5789">
        <v>2022</v>
      </c>
      <c r="D5789">
        <v>9</v>
      </c>
      <c r="E5789" t="s">
        <v>818</v>
      </c>
      <c r="F5789" t="s">
        <v>717</v>
      </c>
      <c r="G5789" t="s">
        <v>606</v>
      </c>
      <c r="H5789" t="s">
        <v>731</v>
      </c>
      <c r="I5789" t="s">
        <v>629</v>
      </c>
      <c r="J5789" t="s">
        <v>630</v>
      </c>
      <c r="K5789" t="s">
        <v>631</v>
      </c>
      <c r="L5789" t="s">
        <v>723</v>
      </c>
      <c r="M5789" t="s">
        <v>615</v>
      </c>
      <c r="N5789">
        <v>1</v>
      </c>
      <c r="O5789">
        <v>198980.75</v>
      </c>
      <c r="P5789">
        <v>2030419</v>
      </c>
      <c r="Q5789" t="str">
        <f t="shared" si="104"/>
        <v>E5 - Large C&amp;I</v>
      </c>
    </row>
    <row r="5790" spans="1:17" x14ac:dyDescent="0.25">
      <c r="A5790">
        <v>49</v>
      </c>
      <c r="B5790" t="s">
        <v>418</v>
      </c>
      <c r="C5790">
        <v>2022</v>
      </c>
      <c r="D5790">
        <v>9</v>
      </c>
      <c r="E5790" t="s">
        <v>818</v>
      </c>
      <c r="F5790" t="s">
        <v>717</v>
      </c>
      <c r="G5790" t="s">
        <v>606</v>
      </c>
      <c r="H5790" t="s">
        <v>716</v>
      </c>
      <c r="I5790" t="s">
        <v>604</v>
      </c>
      <c r="J5790" t="s">
        <v>586</v>
      </c>
      <c r="K5790" t="s">
        <v>587</v>
      </c>
      <c r="L5790" t="s">
        <v>723</v>
      </c>
      <c r="M5790" t="s">
        <v>615</v>
      </c>
      <c r="N5790">
        <v>9733</v>
      </c>
      <c r="O5790">
        <v>1729920.1</v>
      </c>
      <c r="P5790">
        <v>13609121</v>
      </c>
      <c r="Q5790" t="str">
        <f t="shared" si="104"/>
        <v>E3 - Small C&amp;I</v>
      </c>
    </row>
    <row r="5791" spans="1:17" x14ac:dyDescent="0.25">
      <c r="A5791">
        <v>49</v>
      </c>
      <c r="B5791" t="s">
        <v>418</v>
      </c>
      <c r="C5791">
        <v>2022</v>
      </c>
      <c r="D5791">
        <v>9</v>
      </c>
      <c r="E5791" t="s">
        <v>818</v>
      </c>
      <c r="F5791" t="s">
        <v>717</v>
      </c>
      <c r="G5791" t="s">
        <v>606</v>
      </c>
      <c r="H5791" t="s">
        <v>732</v>
      </c>
      <c r="I5791" t="s">
        <v>632</v>
      </c>
      <c r="J5791" t="s">
        <v>595</v>
      </c>
      <c r="K5791" t="s">
        <v>596</v>
      </c>
      <c r="L5791" t="s">
        <v>723</v>
      </c>
      <c r="M5791" t="s">
        <v>615</v>
      </c>
      <c r="N5791">
        <v>125</v>
      </c>
      <c r="O5791">
        <v>10701.25</v>
      </c>
      <c r="P5791">
        <v>74758</v>
      </c>
      <c r="Q5791" t="str">
        <f t="shared" si="104"/>
        <v>E3 - Small C&amp;I</v>
      </c>
    </row>
    <row r="5792" spans="1:17" x14ac:dyDescent="0.25">
      <c r="A5792">
        <v>49</v>
      </c>
      <c r="B5792" t="s">
        <v>418</v>
      </c>
      <c r="C5792">
        <v>2022</v>
      </c>
      <c r="D5792">
        <v>9</v>
      </c>
      <c r="E5792" t="s">
        <v>818</v>
      </c>
      <c r="F5792" t="s">
        <v>717</v>
      </c>
      <c r="G5792" t="s">
        <v>606</v>
      </c>
      <c r="H5792" t="s">
        <v>733</v>
      </c>
      <c r="I5792" t="s">
        <v>605</v>
      </c>
      <c r="J5792" t="s">
        <v>592</v>
      </c>
      <c r="K5792" t="s">
        <v>593</v>
      </c>
      <c r="L5792" t="s">
        <v>723</v>
      </c>
      <c r="M5792" t="s">
        <v>615</v>
      </c>
      <c r="N5792">
        <v>3267</v>
      </c>
      <c r="O5792">
        <v>6325366.0800000001</v>
      </c>
      <c r="P5792">
        <v>67297082</v>
      </c>
      <c r="Q5792" t="str">
        <f t="shared" si="104"/>
        <v>E4 - Medium C&amp;I</v>
      </c>
    </row>
    <row r="5793" spans="1:17" x14ac:dyDescent="0.25">
      <c r="A5793">
        <v>49</v>
      </c>
      <c r="B5793" t="s">
        <v>418</v>
      </c>
      <c r="C5793">
        <v>2022</v>
      </c>
      <c r="D5793">
        <v>9</v>
      </c>
      <c r="E5793" t="s">
        <v>818</v>
      </c>
      <c r="F5793" t="s">
        <v>734</v>
      </c>
      <c r="G5793" t="s">
        <v>633</v>
      </c>
      <c r="H5793" t="s">
        <v>704</v>
      </c>
      <c r="I5793" t="s">
        <v>581</v>
      </c>
      <c r="J5793" t="s">
        <v>582</v>
      </c>
      <c r="K5793" t="s">
        <v>583</v>
      </c>
      <c r="L5793" t="s">
        <v>735</v>
      </c>
      <c r="M5793" t="s">
        <v>634</v>
      </c>
      <c r="N5793">
        <v>7</v>
      </c>
      <c r="O5793">
        <v>975.99</v>
      </c>
      <c r="P5793">
        <v>4515</v>
      </c>
      <c r="Q5793" t="str">
        <f t="shared" si="104"/>
        <v>E1 - Residential</v>
      </c>
    </row>
    <row r="5794" spans="1:17" x14ac:dyDescent="0.25">
      <c r="A5794">
        <v>49</v>
      </c>
      <c r="B5794" t="s">
        <v>418</v>
      </c>
      <c r="C5794">
        <v>2022</v>
      </c>
      <c r="D5794">
        <v>9</v>
      </c>
      <c r="E5794" t="s">
        <v>818</v>
      </c>
      <c r="F5794" t="s">
        <v>734</v>
      </c>
      <c r="G5794" t="s">
        <v>633</v>
      </c>
      <c r="H5794" t="s">
        <v>706</v>
      </c>
      <c r="I5794" t="s">
        <v>585</v>
      </c>
      <c r="J5794" t="s">
        <v>586</v>
      </c>
      <c r="K5794" t="s">
        <v>587</v>
      </c>
      <c r="L5794" t="s">
        <v>735</v>
      </c>
      <c r="M5794" t="s">
        <v>634</v>
      </c>
      <c r="N5794">
        <v>743</v>
      </c>
      <c r="O5794">
        <v>285000.21999999997</v>
      </c>
      <c r="P5794">
        <v>1257100</v>
      </c>
      <c r="Q5794" t="str">
        <f t="shared" si="104"/>
        <v>E3 - Small C&amp;I</v>
      </c>
    </row>
    <row r="5795" spans="1:17" x14ac:dyDescent="0.25">
      <c r="A5795">
        <v>49</v>
      </c>
      <c r="B5795" t="s">
        <v>418</v>
      </c>
      <c r="C5795">
        <v>2022</v>
      </c>
      <c r="D5795">
        <v>9</v>
      </c>
      <c r="E5795" t="s">
        <v>818</v>
      </c>
      <c r="F5795" t="s">
        <v>734</v>
      </c>
      <c r="G5795" t="s">
        <v>633</v>
      </c>
      <c r="H5795" t="s">
        <v>707</v>
      </c>
      <c r="I5795" t="s">
        <v>588</v>
      </c>
      <c r="J5795" t="s">
        <v>589</v>
      </c>
      <c r="K5795" t="s">
        <v>590</v>
      </c>
      <c r="L5795" t="s">
        <v>735</v>
      </c>
      <c r="M5795" t="s">
        <v>634</v>
      </c>
      <c r="N5795">
        <v>1</v>
      </c>
      <c r="O5795">
        <v>69.47</v>
      </c>
      <c r="P5795">
        <v>420</v>
      </c>
      <c r="Q5795" t="str">
        <f t="shared" si="104"/>
        <v>E2 - Low Income Residential</v>
      </c>
    </row>
    <row r="5796" spans="1:17" x14ac:dyDescent="0.25">
      <c r="A5796">
        <v>49</v>
      </c>
      <c r="B5796" t="s">
        <v>418</v>
      </c>
      <c r="C5796">
        <v>2022</v>
      </c>
      <c r="D5796">
        <v>9</v>
      </c>
      <c r="E5796" t="s">
        <v>818</v>
      </c>
      <c r="F5796" t="s">
        <v>734</v>
      </c>
      <c r="G5796" t="s">
        <v>633</v>
      </c>
      <c r="H5796" t="s">
        <v>708</v>
      </c>
      <c r="I5796" t="s">
        <v>591</v>
      </c>
      <c r="J5796" t="s">
        <v>592</v>
      </c>
      <c r="K5796" t="s">
        <v>593</v>
      </c>
      <c r="L5796" t="s">
        <v>735</v>
      </c>
      <c r="M5796" t="s">
        <v>634</v>
      </c>
      <c r="N5796">
        <v>252</v>
      </c>
      <c r="O5796">
        <v>720869.61</v>
      </c>
      <c r="P5796">
        <v>3754846</v>
      </c>
      <c r="Q5796" t="str">
        <f t="shared" si="104"/>
        <v>E4 - Medium C&amp;I</v>
      </c>
    </row>
    <row r="5797" spans="1:17" x14ac:dyDescent="0.25">
      <c r="A5797">
        <v>49</v>
      </c>
      <c r="B5797" t="s">
        <v>418</v>
      </c>
      <c r="C5797">
        <v>2022</v>
      </c>
      <c r="D5797">
        <v>9</v>
      </c>
      <c r="E5797" t="s">
        <v>818</v>
      </c>
      <c r="F5797" t="s">
        <v>734</v>
      </c>
      <c r="G5797" t="s">
        <v>633</v>
      </c>
      <c r="H5797" t="s">
        <v>719</v>
      </c>
      <c r="I5797" t="s">
        <v>608</v>
      </c>
      <c r="J5797" t="s">
        <v>592</v>
      </c>
      <c r="K5797" t="s">
        <v>593</v>
      </c>
      <c r="L5797" t="s">
        <v>735</v>
      </c>
      <c r="M5797" t="s">
        <v>634</v>
      </c>
      <c r="N5797">
        <v>9</v>
      </c>
      <c r="O5797">
        <v>20749.36</v>
      </c>
      <c r="P5797">
        <v>89522</v>
      </c>
      <c r="Q5797" t="str">
        <f t="shared" si="104"/>
        <v>E4 - Medium C&amp;I</v>
      </c>
    </row>
    <row r="5798" spans="1:17" x14ac:dyDescent="0.25">
      <c r="A5798">
        <v>49</v>
      </c>
      <c r="B5798" t="s">
        <v>418</v>
      </c>
      <c r="C5798">
        <v>2022</v>
      </c>
      <c r="D5798">
        <v>9</v>
      </c>
      <c r="E5798" t="s">
        <v>818</v>
      </c>
      <c r="F5798" t="s">
        <v>734</v>
      </c>
      <c r="G5798" t="s">
        <v>633</v>
      </c>
      <c r="H5798" t="s">
        <v>721</v>
      </c>
      <c r="I5798" t="s">
        <v>613</v>
      </c>
      <c r="J5798" t="s">
        <v>611</v>
      </c>
      <c r="K5798" t="s">
        <v>612</v>
      </c>
      <c r="L5798" t="s">
        <v>735</v>
      </c>
      <c r="M5798" t="s">
        <v>634</v>
      </c>
      <c r="N5798">
        <v>1</v>
      </c>
      <c r="O5798">
        <v>38931.160000000003</v>
      </c>
      <c r="P5798">
        <v>545006</v>
      </c>
      <c r="Q5798" t="str">
        <f t="shared" si="104"/>
        <v>E5 - Large C&amp;I</v>
      </c>
    </row>
    <row r="5799" spans="1:17" x14ac:dyDescent="0.25">
      <c r="A5799">
        <v>49</v>
      </c>
      <c r="B5799" t="s">
        <v>418</v>
      </c>
      <c r="C5799">
        <v>2022</v>
      </c>
      <c r="D5799">
        <v>9</v>
      </c>
      <c r="E5799" t="s">
        <v>818</v>
      </c>
      <c r="F5799" t="s">
        <v>734</v>
      </c>
      <c r="G5799" t="s">
        <v>633</v>
      </c>
      <c r="H5799" t="s">
        <v>711</v>
      </c>
      <c r="I5799" t="s">
        <v>598</v>
      </c>
      <c r="J5799" t="s">
        <v>599</v>
      </c>
      <c r="K5799" t="s">
        <v>600</v>
      </c>
      <c r="L5799" t="s">
        <v>736</v>
      </c>
      <c r="M5799" t="s">
        <v>635</v>
      </c>
      <c r="N5799">
        <v>19</v>
      </c>
      <c r="O5799">
        <v>2497.19</v>
      </c>
      <c r="P5799">
        <v>11600</v>
      </c>
      <c r="Q5799" t="str">
        <f t="shared" si="104"/>
        <v>E6 - OTHER</v>
      </c>
    </row>
    <row r="5800" spans="1:17" x14ac:dyDescent="0.25">
      <c r="A5800">
        <v>49</v>
      </c>
      <c r="B5800" t="s">
        <v>418</v>
      </c>
      <c r="C5800">
        <v>2022</v>
      </c>
      <c r="D5800">
        <v>9</v>
      </c>
      <c r="E5800" t="s">
        <v>818</v>
      </c>
      <c r="F5800" t="s">
        <v>734</v>
      </c>
      <c r="G5800" t="s">
        <v>633</v>
      </c>
      <c r="H5800" t="s">
        <v>713</v>
      </c>
      <c r="I5800" t="s">
        <v>438</v>
      </c>
      <c r="J5800" t="s">
        <v>599</v>
      </c>
      <c r="K5800" t="s">
        <v>600</v>
      </c>
      <c r="L5800" t="s">
        <v>735</v>
      </c>
      <c r="M5800" t="s">
        <v>634</v>
      </c>
      <c r="N5800">
        <v>52</v>
      </c>
      <c r="O5800">
        <v>8092.72</v>
      </c>
      <c r="P5800">
        <v>28791</v>
      </c>
      <c r="Q5800" t="str">
        <f t="shared" si="104"/>
        <v>E6 - OTHER</v>
      </c>
    </row>
    <row r="5801" spans="1:17" x14ac:dyDescent="0.25">
      <c r="A5801">
        <v>49</v>
      </c>
      <c r="B5801" t="s">
        <v>418</v>
      </c>
      <c r="C5801">
        <v>2022</v>
      </c>
      <c r="D5801">
        <v>9</v>
      </c>
      <c r="E5801" t="s">
        <v>818</v>
      </c>
      <c r="F5801" t="s">
        <v>734</v>
      </c>
      <c r="G5801" t="s">
        <v>633</v>
      </c>
      <c r="H5801" t="s">
        <v>727</v>
      </c>
      <c r="I5801" t="s">
        <v>623</v>
      </c>
      <c r="J5801" t="s">
        <v>624</v>
      </c>
      <c r="K5801" t="s">
        <v>625</v>
      </c>
      <c r="L5801" t="s">
        <v>735</v>
      </c>
      <c r="M5801" t="s">
        <v>634</v>
      </c>
      <c r="N5801">
        <v>31</v>
      </c>
      <c r="O5801">
        <v>477741.22</v>
      </c>
      <c r="P5801">
        <v>1991044</v>
      </c>
      <c r="Q5801" t="str">
        <f t="shared" si="104"/>
        <v>E5 - Large C&amp;I</v>
      </c>
    </row>
    <row r="5802" spans="1:17" x14ac:dyDescent="0.25">
      <c r="A5802">
        <v>49</v>
      </c>
      <c r="B5802" t="s">
        <v>418</v>
      </c>
      <c r="C5802">
        <v>2022</v>
      </c>
      <c r="D5802">
        <v>9</v>
      </c>
      <c r="E5802" t="s">
        <v>818</v>
      </c>
      <c r="F5802" t="s">
        <v>734</v>
      </c>
      <c r="G5802" t="s">
        <v>633</v>
      </c>
      <c r="H5802" t="s">
        <v>728</v>
      </c>
      <c r="I5802" t="s">
        <v>626</v>
      </c>
      <c r="J5802" t="s">
        <v>624</v>
      </c>
      <c r="K5802" t="s">
        <v>625</v>
      </c>
      <c r="L5802" t="s">
        <v>735</v>
      </c>
      <c r="M5802" t="s">
        <v>634</v>
      </c>
      <c r="N5802">
        <v>24</v>
      </c>
      <c r="O5802">
        <v>509606.89</v>
      </c>
      <c r="P5802">
        <v>2303631</v>
      </c>
      <c r="Q5802" t="str">
        <f t="shared" si="104"/>
        <v>E5 - Large C&amp;I</v>
      </c>
    </row>
    <row r="5803" spans="1:17" x14ac:dyDescent="0.25">
      <c r="A5803">
        <v>49</v>
      </c>
      <c r="B5803" t="s">
        <v>418</v>
      </c>
      <c r="C5803">
        <v>2022</v>
      </c>
      <c r="D5803">
        <v>9</v>
      </c>
      <c r="E5803" t="s">
        <v>818</v>
      </c>
      <c r="F5803" t="s">
        <v>734</v>
      </c>
      <c r="G5803" t="s">
        <v>633</v>
      </c>
      <c r="H5803" t="s">
        <v>729</v>
      </c>
      <c r="I5803" t="s">
        <v>627</v>
      </c>
      <c r="J5803" t="s">
        <v>624</v>
      </c>
      <c r="K5803" t="s">
        <v>625</v>
      </c>
      <c r="L5803" t="s">
        <v>736</v>
      </c>
      <c r="M5803" t="s">
        <v>635</v>
      </c>
      <c r="N5803">
        <v>94</v>
      </c>
      <c r="O5803">
        <v>1867787.75</v>
      </c>
      <c r="P5803">
        <v>23012601</v>
      </c>
      <c r="Q5803" t="str">
        <f t="shared" si="104"/>
        <v>E5 - Large C&amp;I</v>
      </c>
    </row>
    <row r="5804" spans="1:17" x14ac:dyDescent="0.25">
      <c r="A5804">
        <v>49</v>
      </c>
      <c r="B5804" t="s">
        <v>418</v>
      </c>
      <c r="C5804">
        <v>2022</v>
      </c>
      <c r="D5804">
        <v>9</v>
      </c>
      <c r="E5804" t="s">
        <v>818</v>
      </c>
      <c r="F5804" t="s">
        <v>734</v>
      </c>
      <c r="G5804" t="s">
        <v>633</v>
      </c>
      <c r="H5804" t="s">
        <v>730</v>
      </c>
      <c r="I5804" t="s">
        <v>628</v>
      </c>
      <c r="J5804" t="s">
        <v>624</v>
      </c>
      <c r="K5804" t="s">
        <v>625</v>
      </c>
      <c r="L5804" t="s">
        <v>736</v>
      </c>
      <c r="M5804" t="s">
        <v>635</v>
      </c>
      <c r="N5804">
        <v>71</v>
      </c>
      <c r="O5804">
        <v>1195154.01</v>
      </c>
      <c r="P5804">
        <v>14508896</v>
      </c>
      <c r="Q5804" t="str">
        <f t="shared" si="104"/>
        <v>E5 - Large C&amp;I</v>
      </c>
    </row>
    <row r="5805" spans="1:17" x14ac:dyDescent="0.25">
      <c r="A5805">
        <v>49</v>
      </c>
      <c r="B5805" t="s">
        <v>418</v>
      </c>
      <c r="C5805">
        <v>2022</v>
      </c>
      <c r="D5805">
        <v>9</v>
      </c>
      <c r="E5805" t="s">
        <v>818</v>
      </c>
      <c r="F5805" t="s">
        <v>734</v>
      </c>
      <c r="G5805" t="s">
        <v>633</v>
      </c>
      <c r="H5805" t="s">
        <v>737</v>
      </c>
      <c r="I5805" t="s">
        <v>636</v>
      </c>
      <c r="J5805" t="s">
        <v>637</v>
      </c>
      <c r="K5805" t="s">
        <v>638</v>
      </c>
      <c r="L5805" t="s">
        <v>736</v>
      </c>
      <c r="M5805" t="s">
        <v>635</v>
      </c>
      <c r="N5805">
        <v>1</v>
      </c>
      <c r="O5805">
        <v>8786.49</v>
      </c>
      <c r="P5805">
        <v>0</v>
      </c>
      <c r="Q5805" t="str">
        <f t="shared" si="104"/>
        <v>E6 - OTHER</v>
      </c>
    </row>
    <row r="5806" spans="1:17" x14ac:dyDescent="0.25">
      <c r="A5806">
        <v>49</v>
      </c>
      <c r="B5806" t="s">
        <v>418</v>
      </c>
      <c r="C5806">
        <v>2022</v>
      </c>
      <c r="D5806">
        <v>9</v>
      </c>
      <c r="E5806" t="s">
        <v>818</v>
      </c>
      <c r="F5806" t="s">
        <v>734</v>
      </c>
      <c r="G5806" t="s">
        <v>633</v>
      </c>
      <c r="H5806" t="s">
        <v>738</v>
      </c>
      <c r="I5806" t="s">
        <v>639</v>
      </c>
      <c r="J5806" t="s">
        <v>640</v>
      </c>
      <c r="K5806" t="s">
        <v>641</v>
      </c>
      <c r="L5806" t="s">
        <v>736</v>
      </c>
      <c r="M5806" t="s">
        <v>635</v>
      </c>
      <c r="N5806">
        <v>1</v>
      </c>
      <c r="O5806">
        <v>4876.66</v>
      </c>
      <c r="P5806">
        <v>58990</v>
      </c>
      <c r="Q5806" t="str">
        <f t="shared" si="104"/>
        <v>E6 - OTHER</v>
      </c>
    </row>
    <row r="5807" spans="1:17" x14ac:dyDescent="0.25">
      <c r="A5807">
        <v>49</v>
      </c>
      <c r="B5807" t="s">
        <v>418</v>
      </c>
      <c r="C5807">
        <v>2022</v>
      </c>
      <c r="D5807">
        <v>9</v>
      </c>
      <c r="E5807" t="s">
        <v>818</v>
      </c>
      <c r="F5807" t="s">
        <v>734</v>
      </c>
      <c r="G5807" t="s">
        <v>633</v>
      </c>
      <c r="H5807" t="s">
        <v>716</v>
      </c>
      <c r="I5807" t="s">
        <v>604</v>
      </c>
      <c r="J5807" t="s">
        <v>586</v>
      </c>
      <c r="K5807" t="s">
        <v>587</v>
      </c>
      <c r="L5807" t="s">
        <v>736</v>
      </c>
      <c r="M5807" t="s">
        <v>635</v>
      </c>
      <c r="N5807">
        <v>139</v>
      </c>
      <c r="O5807">
        <v>41355.01</v>
      </c>
      <c r="P5807">
        <v>339140</v>
      </c>
      <c r="Q5807" t="str">
        <f t="shared" si="104"/>
        <v>E3 - Small C&amp;I</v>
      </c>
    </row>
    <row r="5808" spans="1:17" x14ac:dyDescent="0.25">
      <c r="A5808">
        <v>49</v>
      </c>
      <c r="B5808" t="s">
        <v>418</v>
      </c>
      <c r="C5808">
        <v>2022</v>
      </c>
      <c r="D5808">
        <v>9</v>
      </c>
      <c r="E5808" t="s">
        <v>818</v>
      </c>
      <c r="F5808" t="s">
        <v>734</v>
      </c>
      <c r="G5808" t="s">
        <v>633</v>
      </c>
      <c r="H5808" t="s">
        <v>733</v>
      </c>
      <c r="I5808" t="s">
        <v>605</v>
      </c>
      <c r="J5808" t="s">
        <v>592</v>
      </c>
      <c r="K5808" t="s">
        <v>593</v>
      </c>
      <c r="L5808" t="s">
        <v>736</v>
      </c>
      <c r="M5808" t="s">
        <v>635</v>
      </c>
      <c r="N5808">
        <v>162</v>
      </c>
      <c r="O5808">
        <v>441555.86</v>
      </c>
      <c r="P5808">
        <v>4496347</v>
      </c>
      <c r="Q5808" t="str">
        <f t="shared" si="104"/>
        <v>E4 - Medium C&amp;I</v>
      </c>
    </row>
    <row r="5809" spans="1:17" x14ac:dyDescent="0.25">
      <c r="A5809">
        <v>49</v>
      </c>
      <c r="B5809" t="s">
        <v>418</v>
      </c>
      <c r="C5809">
        <v>2022</v>
      </c>
      <c r="D5809">
        <v>9</v>
      </c>
      <c r="E5809" t="s">
        <v>818</v>
      </c>
      <c r="F5809" t="s">
        <v>739</v>
      </c>
      <c r="G5809" t="s">
        <v>642</v>
      </c>
      <c r="H5809" t="s">
        <v>709</v>
      </c>
      <c r="I5809" t="s">
        <v>594</v>
      </c>
      <c r="J5809" t="s">
        <v>595</v>
      </c>
      <c r="K5809" t="s">
        <v>596</v>
      </c>
      <c r="L5809" t="s">
        <v>740</v>
      </c>
      <c r="M5809" t="s">
        <v>137</v>
      </c>
      <c r="N5809">
        <v>92</v>
      </c>
      <c r="O5809">
        <v>10098.379999999999</v>
      </c>
      <c r="P5809">
        <v>44449</v>
      </c>
      <c r="Q5809" t="str">
        <f t="shared" si="104"/>
        <v>E3 - Small C&amp;I</v>
      </c>
    </row>
    <row r="5810" spans="1:17" x14ac:dyDescent="0.25">
      <c r="A5810">
        <v>49</v>
      </c>
      <c r="B5810" t="s">
        <v>418</v>
      </c>
      <c r="C5810">
        <v>2022</v>
      </c>
      <c r="D5810">
        <v>9</v>
      </c>
      <c r="E5810" t="s">
        <v>818</v>
      </c>
      <c r="F5810" t="s">
        <v>739</v>
      </c>
      <c r="G5810" t="s">
        <v>642</v>
      </c>
      <c r="H5810" t="s">
        <v>722</v>
      </c>
      <c r="I5810" t="s">
        <v>614</v>
      </c>
      <c r="J5810" t="s">
        <v>599</v>
      </c>
      <c r="K5810" t="s">
        <v>600</v>
      </c>
      <c r="L5810" t="s">
        <v>740</v>
      </c>
      <c r="M5810" t="s">
        <v>137</v>
      </c>
      <c r="N5810">
        <v>15</v>
      </c>
      <c r="O5810">
        <v>964.16</v>
      </c>
      <c r="P5810">
        <v>3308</v>
      </c>
      <c r="Q5810" t="str">
        <f t="shared" si="104"/>
        <v>E6 - OTHER</v>
      </c>
    </row>
    <row r="5811" spans="1:17" x14ac:dyDescent="0.25">
      <c r="A5811">
        <v>49</v>
      </c>
      <c r="B5811" t="s">
        <v>418</v>
      </c>
      <c r="C5811">
        <v>2022</v>
      </c>
      <c r="D5811">
        <v>9</v>
      </c>
      <c r="E5811" t="s">
        <v>818</v>
      </c>
      <c r="F5811" t="s">
        <v>739</v>
      </c>
      <c r="G5811" t="s">
        <v>642</v>
      </c>
      <c r="H5811" t="s">
        <v>741</v>
      </c>
      <c r="I5811" t="s">
        <v>643</v>
      </c>
      <c r="J5811" t="s">
        <v>617</v>
      </c>
      <c r="K5811" t="s">
        <v>618</v>
      </c>
      <c r="L5811" t="s">
        <v>740</v>
      </c>
      <c r="M5811" t="s">
        <v>137</v>
      </c>
      <c r="N5811">
        <v>9</v>
      </c>
      <c r="O5811">
        <v>2471.35</v>
      </c>
      <c r="P5811">
        <v>4214</v>
      </c>
      <c r="Q5811" t="str">
        <f t="shared" si="104"/>
        <v>E6 - OTHER</v>
      </c>
    </row>
    <row r="5812" spans="1:17" x14ac:dyDescent="0.25">
      <c r="A5812">
        <v>49</v>
      </c>
      <c r="B5812" t="s">
        <v>418</v>
      </c>
      <c r="C5812">
        <v>2022</v>
      </c>
      <c r="D5812">
        <v>9</v>
      </c>
      <c r="E5812" t="s">
        <v>818</v>
      </c>
      <c r="F5812" t="s">
        <v>739</v>
      </c>
      <c r="G5812" t="s">
        <v>642</v>
      </c>
      <c r="H5812" t="s">
        <v>711</v>
      </c>
      <c r="I5812" t="s">
        <v>598</v>
      </c>
      <c r="J5812" t="s">
        <v>599</v>
      </c>
      <c r="K5812" t="s">
        <v>600</v>
      </c>
      <c r="L5812" t="s">
        <v>742</v>
      </c>
      <c r="M5812" t="s">
        <v>644</v>
      </c>
      <c r="N5812">
        <v>43</v>
      </c>
      <c r="O5812">
        <v>3231.22</v>
      </c>
      <c r="P5812">
        <v>15985</v>
      </c>
      <c r="Q5812" t="str">
        <f t="shared" si="104"/>
        <v>E6 - OTHER</v>
      </c>
    </row>
    <row r="5813" spans="1:17" x14ac:dyDescent="0.25">
      <c r="A5813">
        <v>49</v>
      </c>
      <c r="B5813" t="s">
        <v>418</v>
      </c>
      <c r="C5813">
        <v>2022</v>
      </c>
      <c r="D5813">
        <v>9</v>
      </c>
      <c r="E5813" t="s">
        <v>818</v>
      </c>
      <c r="F5813" t="s">
        <v>739</v>
      </c>
      <c r="G5813" t="s">
        <v>642</v>
      </c>
      <c r="H5813" t="s">
        <v>724</v>
      </c>
      <c r="I5813" t="s">
        <v>616</v>
      </c>
      <c r="J5813" t="s">
        <v>617</v>
      </c>
      <c r="K5813" t="s">
        <v>618</v>
      </c>
      <c r="L5813" t="s">
        <v>742</v>
      </c>
      <c r="M5813" t="s">
        <v>644</v>
      </c>
      <c r="N5813">
        <v>92</v>
      </c>
      <c r="O5813">
        <v>233158.9</v>
      </c>
      <c r="P5813">
        <v>579299</v>
      </c>
      <c r="Q5813" t="str">
        <f t="shared" si="104"/>
        <v>E6 - OTHER</v>
      </c>
    </row>
    <row r="5814" spans="1:17" x14ac:dyDescent="0.25">
      <c r="A5814">
        <v>49</v>
      </c>
      <c r="B5814" t="s">
        <v>418</v>
      </c>
      <c r="C5814">
        <v>2022</v>
      </c>
      <c r="D5814">
        <v>9</v>
      </c>
      <c r="E5814" t="s">
        <v>818</v>
      </c>
      <c r="F5814" t="s">
        <v>739</v>
      </c>
      <c r="G5814" t="s">
        <v>642</v>
      </c>
      <c r="H5814" t="s">
        <v>743</v>
      </c>
      <c r="I5814" t="s">
        <v>645</v>
      </c>
      <c r="J5814" t="s">
        <v>621</v>
      </c>
      <c r="K5814" t="s">
        <v>622</v>
      </c>
      <c r="L5814" t="s">
        <v>742</v>
      </c>
      <c r="M5814" t="s">
        <v>644</v>
      </c>
      <c r="N5814">
        <v>128</v>
      </c>
      <c r="O5814">
        <v>145049.29999999999</v>
      </c>
      <c r="P5814">
        <v>1121488</v>
      </c>
      <c r="Q5814" t="str">
        <f t="shared" si="104"/>
        <v>E6 - OTHER</v>
      </c>
    </row>
    <row r="5815" spans="1:17" x14ac:dyDescent="0.25">
      <c r="A5815">
        <v>49</v>
      </c>
      <c r="B5815" t="s">
        <v>418</v>
      </c>
      <c r="C5815">
        <v>2022</v>
      </c>
      <c r="D5815">
        <v>9</v>
      </c>
      <c r="E5815" t="s">
        <v>818</v>
      </c>
      <c r="F5815" t="s">
        <v>739</v>
      </c>
      <c r="G5815" t="s">
        <v>642</v>
      </c>
      <c r="H5815" t="s">
        <v>827</v>
      </c>
      <c r="I5815" t="s">
        <v>828</v>
      </c>
      <c r="J5815" t="s">
        <v>647</v>
      </c>
      <c r="K5815" t="s">
        <v>622</v>
      </c>
      <c r="L5815" t="s">
        <v>740</v>
      </c>
      <c r="M5815" t="s">
        <v>137</v>
      </c>
      <c r="N5815">
        <v>2</v>
      </c>
      <c r="O5815">
        <v>572.85</v>
      </c>
      <c r="P5815">
        <v>192</v>
      </c>
      <c r="Q5815" t="str">
        <f t="shared" si="104"/>
        <v>E6 - OTHER</v>
      </c>
    </row>
    <row r="5816" spans="1:17" x14ac:dyDescent="0.25">
      <c r="A5816">
        <v>49</v>
      </c>
      <c r="B5816" t="s">
        <v>418</v>
      </c>
      <c r="C5816">
        <v>2022</v>
      </c>
      <c r="D5816">
        <v>9</v>
      </c>
      <c r="E5816" t="s">
        <v>818</v>
      </c>
      <c r="F5816" t="s">
        <v>739</v>
      </c>
      <c r="G5816" t="s">
        <v>642</v>
      </c>
      <c r="H5816" t="s">
        <v>713</v>
      </c>
      <c r="I5816" t="s">
        <v>438</v>
      </c>
      <c r="J5816" t="s">
        <v>599</v>
      </c>
      <c r="K5816" t="s">
        <v>600</v>
      </c>
      <c r="L5816" t="s">
        <v>740</v>
      </c>
      <c r="M5816" t="s">
        <v>137</v>
      </c>
      <c r="N5816">
        <v>200</v>
      </c>
      <c r="O5816">
        <v>14674.24</v>
      </c>
      <c r="P5816">
        <v>51184</v>
      </c>
      <c r="Q5816" t="str">
        <f t="shared" si="104"/>
        <v>E6 - OTHER</v>
      </c>
    </row>
    <row r="5817" spans="1:17" x14ac:dyDescent="0.25">
      <c r="A5817">
        <v>49</v>
      </c>
      <c r="B5817" t="s">
        <v>418</v>
      </c>
      <c r="C5817">
        <v>2022</v>
      </c>
      <c r="D5817">
        <v>9</v>
      </c>
      <c r="E5817" t="s">
        <v>818</v>
      </c>
      <c r="F5817" t="s">
        <v>739</v>
      </c>
      <c r="G5817" t="s">
        <v>642</v>
      </c>
      <c r="H5817" t="s">
        <v>725</v>
      </c>
      <c r="I5817" t="s">
        <v>619</v>
      </c>
      <c r="J5817" t="s">
        <v>617</v>
      </c>
      <c r="K5817" t="s">
        <v>618</v>
      </c>
      <c r="L5817" t="s">
        <v>740</v>
      </c>
      <c r="M5817" t="s">
        <v>137</v>
      </c>
      <c r="N5817">
        <v>105</v>
      </c>
      <c r="O5817">
        <v>-37783.69</v>
      </c>
      <c r="P5817">
        <v>-57598</v>
      </c>
      <c r="Q5817" t="str">
        <f t="shared" si="104"/>
        <v>E6 - OTHER</v>
      </c>
    </row>
    <row r="5818" spans="1:17" x14ac:dyDescent="0.25">
      <c r="A5818">
        <v>49</v>
      </c>
      <c r="B5818" t="s">
        <v>418</v>
      </c>
      <c r="C5818">
        <v>2022</v>
      </c>
      <c r="D5818">
        <v>9</v>
      </c>
      <c r="E5818" t="s">
        <v>818</v>
      </c>
      <c r="F5818" t="s">
        <v>739</v>
      </c>
      <c r="G5818" t="s">
        <v>642</v>
      </c>
      <c r="H5818" t="s">
        <v>745</v>
      </c>
      <c r="I5818" t="s">
        <v>648</v>
      </c>
      <c r="J5818" t="s">
        <v>621</v>
      </c>
      <c r="K5818" t="s">
        <v>622</v>
      </c>
      <c r="L5818" t="s">
        <v>740</v>
      </c>
      <c r="M5818" t="s">
        <v>137</v>
      </c>
      <c r="N5818">
        <v>1</v>
      </c>
      <c r="O5818">
        <v>675.44</v>
      </c>
      <c r="P5818">
        <v>3212</v>
      </c>
      <c r="Q5818" t="str">
        <f t="shared" si="104"/>
        <v>E6 - OTHER</v>
      </c>
    </row>
    <row r="5819" spans="1:17" x14ac:dyDescent="0.25">
      <c r="A5819">
        <v>49</v>
      </c>
      <c r="B5819" t="s">
        <v>418</v>
      </c>
      <c r="C5819">
        <v>2022</v>
      </c>
      <c r="D5819">
        <v>9</v>
      </c>
      <c r="E5819" t="s">
        <v>818</v>
      </c>
      <c r="F5819" t="s">
        <v>739</v>
      </c>
      <c r="G5819" t="s">
        <v>642</v>
      </c>
      <c r="H5819" t="s">
        <v>726</v>
      </c>
      <c r="I5819" t="s">
        <v>620</v>
      </c>
      <c r="J5819" t="s">
        <v>621</v>
      </c>
      <c r="K5819" t="s">
        <v>622</v>
      </c>
      <c r="L5819" t="s">
        <v>740</v>
      </c>
      <c r="M5819" t="s">
        <v>137</v>
      </c>
      <c r="N5819">
        <v>29</v>
      </c>
      <c r="O5819">
        <v>26019.41</v>
      </c>
      <c r="P5819">
        <v>123760</v>
      </c>
      <c r="Q5819" t="str">
        <f t="shared" si="104"/>
        <v>E6 - OTHER</v>
      </c>
    </row>
    <row r="5820" spans="1:17" x14ac:dyDescent="0.25">
      <c r="A5820">
        <v>49</v>
      </c>
      <c r="B5820" t="s">
        <v>418</v>
      </c>
      <c r="C5820">
        <v>2022</v>
      </c>
      <c r="D5820">
        <v>9</v>
      </c>
      <c r="E5820" t="s">
        <v>818</v>
      </c>
      <c r="F5820" t="s">
        <v>739</v>
      </c>
      <c r="G5820" t="s">
        <v>642</v>
      </c>
      <c r="H5820" t="s">
        <v>732</v>
      </c>
      <c r="I5820" t="s">
        <v>632</v>
      </c>
      <c r="J5820" t="s">
        <v>595</v>
      </c>
      <c r="K5820" t="s">
        <v>596</v>
      </c>
      <c r="L5820" t="s">
        <v>742</v>
      </c>
      <c r="M5820" t="s">
        <v>644</v>
      </c>
      <c r="N5820">
        <v>228</v>
      </c>
      <c r="O5820">
        <v>12688.08</v>
      </c>
      <c r="P5820">
        <v>83470</v>
      </c>
      <c r="Q5820" t="str">
        <f t="shared" si="104"/>
        <v>E3 - Small C&amp;I</v>
      </c>
    </row>
    <row r="5821" spans="1:17" x14ac:dyDescent="0.25">
      <c r="A5821">
        <v>49</v>
      </c>
      <c r="B5821" t="s">
        <v>418</v>
      </c>
      <c r="C5821">
        <v>2022</v>
      </c>
      <c r="D5821">
        <v>9</v>
      </c>
      <c r="E5821" t="s">
        <v>818</v>
      </c>
      <c r="F5821" t="s">
        <v>746</v>
      </c>
      <c r="G5821" t="s">
        <v>649</v>
      </c>
      <c r="H5821" t="s">
        <v>704</v>
      </c>
      <c r="I5821" t="s">
        <v>581</v>
      </c>
      <c r="J5821" t="s">
        <v>582</v>
      </c>
      <c r="K5821" t="s">
        <v>583</v>
      </c>
      <c r="L5821" t="s">
        <v>747</v>
      </c>
      <c r="M5821" t="s">
        <v>650</v>
      </c>
      <c r="N5821">
        <v>15250</v>
      </c>
      <c r="O5821">
        <v>2339081.48</v>
      </c>
      <c r="P5821">
        <v>11107400</v>
      </c>
      <c r="Q5821" t="str">
        <f t="shared" si="104"/>
        <v>E1 - Residential</v>
      </c>
    </row>
    <row r="5822" spans="1:17" x14ac:dyDescent="0.25">
      <c r="A5822">
        <v>49</v>
      </c>
      <c r="B5822" t="s">
        <v>418</v>
      </c>
      <c r="C5822">
        <v>2022</v>
      </c>
      <c r="D5822">
        <v>9</v>
      </c>
      <c r="E5822" t="s">
        <v>818</v>
      </c>
      <c r="F5822" t="s">
        <v>746</v>
      </c>
      <c r="G5822" t="s">
        <v>649</v>
      </c>
      <c r="H5822" t="s">
        <v>706</v>
      </c>
      <c r="I5822" t="s">
        <v>651</v>
      </c>
      <c r="J5822" t="s">
        <v>586</v>
      </c>
      <c r="K5822" t="s">
        <v>587</v>
      </c>
      <c r="L5822" t="s">
        <v>747</v>
      </c>
      <c r="M5822" t="s">
        <v>650</v>
      </c>
      <c r="N5822">
        <v>2</v>
      </c>
      <c r="O5822">
        <v>153.31</v>
      </c>
      <c r="P5822">
        <v>622</v>
      </c>
      <c r="Q5822" t="str">
        <f t="shared" si="104"/>
        <v>E3 - Small C&amp;I</v>
      </c>
    </row>
    <row r="5823" spans="1:17" x14ac:dyDescent="0.25">
      <c r="A5823">
        <v>49</v>
      </c>
      <c r="B5823" t="s">
        <v>418</v>
      </c>
      <c r="C5823">
        <v>2022</v>
      </c>
      <c r="D5823">
        <v>9</v>
      </c>
      <c r="E5823" t="s">
        <v>818</v>
      </c>
      <c r="F5823" t="s">
        <v>746</v>
      </c>
      <c r="G5823" t="s">
        <v>649</v>
      </c>
      <c r="H5823" t="s">
        <v>707</v>
      </c>
      <c r="I5823" t="s">
        <v>588</v>
      </c>
      <c r="J5823" t="s">
        <v>589</v>
      </c>
      <c r="K5823" t="s">
        <v>590</v>
      </c>
      <c r="L5823" t="s">
        <v>747</v>
      </c>
      <c r="M5823" t="s">
        <v>650</v>
      </c>
      <c r="N5823">
        <v>1218</v>
      </c>
      <c r="O5823">
        <v>133877.01999999999</v>
      </c>
      <c r="P5823">
        <v>851899</v>
      </c>
      <c r="Q5823" t="str">
        <f t="shared" si="104"/>
        <v>E2 - Low Income Residential</v>
      </c>
    </row>
    <row r="5824" spans="1:17" x14ac:dyDescent="0.25">
      <c r="A5824">
        <v>49</v>
      </c>
      <c r="B5824" t="s">
        <v>418</v>
      </c>
      <c r="C5824">
        <v>2022</v>
      </c>
      <c r="D5824">
        <v>9</v>
      </c>
      <c r="E5824" t="s">
        <v>818</v>
      </c>
      <c r="F5824" t="s">
        <v>746</v>
      </c>
      <c r="G5824" t="s">
        <v>649</v>
      </c>
      <c r="H5824" t="s">
        <v>713</v>
      </c>
      <c r="I5824" t="s">
        <v>438</v>
      </c>
      <c r="J5824" t="s">
        <v>599</v>
      </c>
      <c r="K5824" t="s">
        <v>600</v>
      </c>
      <c r="L5824" t="s">
        <v>747</v>
      </c>
      <c r="M5824" t="s">
        <v>650</v>
      </c>
      <c r="N5824">
        <v>7</v>
      </c>
      <c r="O5824">
        <v>182.86</v>
      </c>
      <c r="P5824">
        <v>589</v>
      </c>
      <c r="Q5824" t="str">
        <f t="shared" si="104"/>
        <v>E6 - OTHER</v>
      </c>
    </row>
    <row r="5825" spans="1:17" x14ac:dyDescent="0.25">
      <c r="A5825">
        <v>49</v>
      </c>
      <c r="B5825" t="s">
        <v>418</v>
      </c>
      <c r="C5825">
        <v>2022</v>
      </c>
      <c r="D5825">
        <v>9</v>
      </c>
      <c r="E5825" t="s">
        <v>818</v>
      </c>
      <c r="F5825" t="s">
        <v>746</v>
      </c>
      <c r="G5825" t="s">
        <v>649</v>
      </c>
      <c r="H5825" t="s">
        <v>714</v>
      </c>
      <c r="I5825" t="s">
        <v>602</v>
      </c>
      <c r="J5825" t="s">
        <v>582</v>
      </c>
      <c r="K5825" t="s">
        <v>583</v>
      </c>
      <c r="L5825" t="s">
        <v>748</v>
      </c>
      <c r="M5825" t="s">
        <v>652</v>
      </c>
      <c r="N5825">
        <v>1053</v>
      </c>
      <c r="O5825">
        <v>96333.67</v>
      </c>
      <c r="P5825">
        <v>745812</v>
      </c>
      <c r="Q5825" t="str">
        <f t="shared" si="104"/>
        <v>E1 - Residential</v>
      </c>
    </row>
    <row r="5826" spans="1:17" x14ac:dyDescent="0.25">
      <c r="A5826">
        <v>49</v>
      </c>
      <c r="B5826" t="s">
        <v>418</v>
      </c>
      <c r="C5826">
        <v>2022</v>
      </c>
      <c r="D5826">
        <v>9</v>
      </c>
      <c r="E5826" t="s">
        <v>818</v>
      </c>
      <c r="F5826" t="s">
        <v>746</v>
      </c>
      <c r="G5826" t="s">
        <v>649</v>
      </c>
      <c r="H5826" t="s">
        <v>715</v>
      </c>
      <c r="I5826" t="s">
        <v>603</v>
      </c>
      <c r="J5826" t="s">
        <v>589</v>
      </c>
      <c r="K5826" t="s">
        <v>590</v>
      </c>
      <c r="L5826" t="s">
        <v>748</v>
      </c>
      <c r="M5826" t="s">
        <v>652</v>
      </c>
      <c r="N5826">
        <v>109</v>
      </c>
      <c r="O5826">
        <v>2877.35</v>
      </c>
      <c r="P5826">
        <v>56228</v>
      </c>
      <c r="Q5826" t="str">
        <f t="shared" si="104"/>
        <v>E2 - Low Income Residential</v>
      </c>
    </row>
    <row r="5827" spans="1:17" x14ac:dyDescent="0.25">
      <c r="A5827">
        <v>49</v>
      </c>
      <c r="B5827" t="s">
        <v>418</v>
      </c>
      <c r="C5827">
        <v>2022</v>
      </c>
      <c r="D5827">
        <v>9</v>
      </c>
      <c r="E5827" t="s">
        <v>818</v>
      </c>
      <c r="F5827" t="s">
        <v>746</v>
      </c>
      <c r="G5827" t="s">
        <v>649</v>
      </c>
      <c r="H5827" t="s">
        <v>716</v>
      </c>
      <c r="I5827" t="s">
        <v>604</v>
      </c>
      <c r="J5827" t="s">
        <v>586</v>
      </c>
      <c r="K5827" t="s">
        <v>587</v>
      </c>
      <c r="L5827" t="s">
        <v>712</v>
      </c>
      <c r="M5827" t="s">
        <v>601</v>
      </c>
      <c r="N5827">
        <v>1</v>
      </c>
      <c r="O5827">
        <v>1876.72</v>
      </c>
      <c r="P5827">
        <v>15920</v>
      </c>
      <c r="Q5827" t="str">
        <f t="shared" si="104"/>
        <v>E3 - Small C&amp;I</v>
      </c>
    </row>
    <row r="5828" spans="1:17" x14ac:dyDescent="0.25">
      <c r="A5828">
        <v>49</v>
      </c>
      <c r="B5828" t="s">
        <v>418</v>
      </c>
      <c r="C5828">
        <v>2022</v>
      </c>
      <c r="D5828">
        <v>10</v>
      </c>
      <c r="E5828" t="s">
        <v>819</v>
      </c>
      <c r="F5828" t="s">
        <v>703</v>
      </c>
      <c r="G5828" t="s">
        <v>580</v>
      </c>
      <c r="H5828" t="s">
        <v>749</v>
      </c>
      <c r="I5828" t="s">
        <v>653</v>
      </c>
      <c r="J5828" s="145">
        <v>1247</v>
      </c>
      <c r="K5828" t="s">
        <v>622</v>
      </c>
      <c r="L5828" t="s">
        <v>747</v>
      </c>
      <c r="M5828" t="s">
        <v>650</v>
      </c>
      <c r="N5828">
        <v>13</v>
      </c>
      <c r="O5828">
        <v>570.77</v>
      </c>
      <c r="P5828">
        <v>251.84</v>
      </c>
      <c r="Q5828" t="str">
        <f t="shared" si="104"/>
        <v>G1 - Residential</v>
      </c>
    </row>
    <row r="5829" spans="1:17" x14ac:dyDescent="0.25">
      <c r="A5829">
        <v>49</v>
      </c>
      <c r="B5829" t="s">
        <v>418</v>
      </c>
      <c r="C5829">
        <v>2022</v>
      </c>
      <c r="D5829">
        <v>10</v>
      </c>
      <c r="E5829" t="s">
        <v>819</v>
      </c>
      <c r="F5829" t="s">
        <v>703</v>
      </c>
      <c r="G5829" t="s">
        <v>580</v>
      </c>
      <c r="H5829" t="s">
        <v>750</v>
      </c>
      <c r="I5829" t="s">
        <v>654</v>
      </c>
      <c r="J5829" s="145">
        <v>1012</v>
      </c>
      <c r="K5829" t="s">
        <v>622</v>
      </c>
      <c r="L5829" t="s">
        <v>705</v>
      </c>
      <c r="M5829" t="s">
        <v>584</v>
      </c>
      <c r="N5829">
        <v>13720</v>
      </c>
      <c r="O5829">
        <v>380309.1</v>
      </c>
      <c r="P5829">
        <v>127092.21</v>
      </c>
      <c r="Q5829" t="str">
        <f t="shared" si="104"/>
        <v>G1 - Residential</v>
      </c>
    </row>
    <row r="5830" spans="1:17" x14ac:dyDescent="0.25">
      <c r="A5830">
        <v>49</v>
      </c>
      <c r="B5830" t="s">
        <v>418</v>
      </c>
      <c r="C5830">
        <v>2022</v>
      </c>
      <c r="D5830">
        <v>10</v>
      </c>
      <c r="E5830" t="s">
        <v>819</v>
      </c>
      <c r="F5830" t="s">
        <v>703</v>
      </c>
      <c r="G5830" t="s">
        <v>580</v>
      </c>
      <c r="H5830" t="s">
        <v>751</v>
      </c>
      <c r="I5830" t="s">
        <v>655</v>
      </c>
      <c r="J5830" s="145">
        <v>1101</v>
      </c>
      <c r="K5830" t="s">
        <v>622</v>
      </c>
      <c r="L5830" t="s">
        <v>705</v>
      </c>
      <c r="M5830" t="s">
        <v>584</v>
      </c>
      <c r="N5830">
        <v>937</v>
      </c>
      <c r="O5830">
        <v>21359.96</v>
      </c>
      <c r="P5830">
        <v>10728.17</v>
      </c>
      <c r="Q5830" t="str">
        <f t="shared" si="104"/>
        <v>G2 - Low Income Residential</v>
      </c>
    </row>
    <row r="5831" spans="1:17" x14ac:dyDescent="0.25">
      <c r="A5831">
        <v>49</v>
      </c>
      <c r="B5831" t="s">
        <v>418</v>
      </c>
      <c r="C5831">
        <v>2022</v>
      </c>
      <c r="D5831">
        <v>10</v>
      </c>
      <c r="E5831" t="s">
        <v>819</v>
      </c>
      <c r="F5831" t="s">
        <v>717</v>
      </c>
      <c r="G5831" t="s">
        <v>606</v>
      </c>
      <c r="H5831" t="s">
        <v>749</v>
      </c>
      <c r="I5831" t="s">
        <v>653</v>
      </c>
      <c r="J5831" s="145">
        <v>1247</v>
      </c>
      <c r="K5831" t="s">
        <v>622</v>
      </c>
      <c r="L5831" t="s">
        <v>747</v>
      </c>
      <c r="M5831" t="s">
        <v>650</v>
      </c>
      <c r="N5831">
        <v>1</v>
      </c>
      <c r="O5831">
        <v>1443.77</v>
      </c>
      <c r="P5831">
        <v>937.53</v>
      </c>
      <c r="Q5831" t="str">
        <f t="shared" si="104"/>
        <v>G1 - Residential</v>
      </c>
    </row>
    <row r="5832" spans="1:17" x14ac:dyDescent="0.25">
      <c r="A5832">
        <v>49</v>
      </c>
      <c r="B5832" t="s">
        <v>418</v>
      </c>
      <c r="C5832">
        <v>2022</v>
      </c>
      <c r="D5832">
        <v>10</v>
      </c>
      <c r="E5832" t="s">
        <v>819</v>
      </c>
      <c r="F5832" t="s">
        <v>717</v>
      </c>
      <c r="G5832" t="s">
        <v>606</v>
      </c>
      <c r="H5832" t="s">
        <v>752</v>
      </c>
      <c r="I5832" t="s">
        <v>657</v>
      </c>
      <c r="J5832" s="145">
        <v>2107</v>
      </c>
      <c r="K5832" t="s">
        <v>622</v>
      </c>
      <c r="L5832" t="s">
        <v>718</v>
      </c>
      <c r="M5832" t="s">
        <v>607</v>
      </c>
      <c r="N5832">
        <v>17616</v>
      </c>
      <c r="O5832">
        <v>1135236.57</v>
      </c>
      <c r="P5832">
        <v>485633.83</v>
      </c>
      <c r="Q5832" t="str">
        <f t="shared" si="104"/>
        <v>G3 - Small C&amp;I</v>
      </c>
    </row>
    <row r="5833" spans="1:17" x14ac:dyDescent="0.25">
      <c r="A5833">
        <v>49</v>
      </c>
      <c r="B5833" t="s">
        <v>418</v>
      </c>
      <c r="C5833">
        <v>2022</v>
      </c>
      <c r="D5833">
        <v>10</v>
      </c>
      <c r="E5833" t="s">
        <v>819</v>
      </c>
      <c r="F5833" t="s">
        <v>717</v>
      </c>
      <c r="G5833" t="s">
        <v>606</v>
      </c>
      <c r="H5833" t="s">
        <v>753</v>
      </c>
      <c r="I5833" t="s">
        <v>658</v>
      </c>
      <c r="J5833" s="145">
        <v>2237</v>
      </c>
      <c r="K5833" t="s">
        <v>622</v>
      </c>
      <c r="L5833" t="s">
        <v>718</v>
      </c>
      <c r="M5833" t="s">
        <v>607</v>
      </c>
      <c r="N5833">
        <v>3245</v>
      </c>
      <c r="O5833">
        <v>2002773.3</v>
      </c>
      <c r="P5833">
        <v>1228924.57</v>
      </c>
      <c r="Q5833" t="str">
        <f t="shared" si="104"/>
        <v>G4 - Medium C&amp;I</v>
      </c>
    </row>
    <row r="5834" spans="1:17" x14ac:dyDescent="0.25">
      <c r="A5834">
        <v>49</v>
      </c>
      <c r="B5834" t="s">
        <v>418</v>
      </c>
      <c r="C5834">
        <v>2022</v>
      </c>
      <c r="D5834">
        <v>10</v>
      </c>
      <c r="E5834" t="s">
        <v>819</v>
      </c>
      <c r="F5834" t="s">
        <v>717</v>
      </c>
      <c r="G5834" t="s">
        <v>606</v>
      </c>
      <c r="H5834" t="s">
        <v>754</v>
      </c>
      <c r="I5834" t="s">
        <v>659</v>
      </c>
      <c r="J5834" s="145">
        <v>2221</v>
      </c>
      <c r="K5834" t="s">
        <v>622</v>
      </c>
      <c r="L5834" t="s">
        <v>755</v>
      </c>
      <c r="M5834" t="s">
        <v>660</v>
      </c>
      <c r="N5834">
        <v>1308</v>
      </c>
      <c r="O5834">
        <v>584475.71</v>
      </c>
      <c r="P5834">
        <v>598845.02</v>
      </c>
      <c r="Q5834" t="str">
        <f t="shared" si="104"/>
        <v>G4 - Medium C&amp;I</v>
      </c>
    </row>
    <row r="5835" spans="1:17" x14ac:dyDescent="0.25">
      <c r="A5835">
        <v>49</v>
      </c>
      <c r="B5835" t="s">
        <v>418</v>
      </c>
      <c r="C5835">
        <v>2022</v>
      </c>
      <c r="D5835">
        <v>10</v>
      </c>
      <c r="E5835" t="s">
        <v>819</v>
      </c>
      <c r="F5835" t="s">
        <v>717</v>
      </c>
      <c r="G5835" t="s">
        <v>606</v>
      </c>
      <c r="H5835" t="s">
        <v>756</v>
      </c>
      <c r="I5835" t="s">
        <v>661</v>
      </c>
      <c r="J5835" t="s">
        <v>495</v>
      </c>
      <c r="K5835" t="s">
        <v>622</v>
      </c>
      <c r="L5835" t="s">
        <v>755</v>
      </c>
      <c r="M5835" t="s">
        <v>660</v>
      </c>
      <c r="N5835">
        <v>295</v>
      </c>
      <c r="O5835">
        <v>166778.78</v>
      </c>
      <c r="P5835">
        <v>188544.37</v>
      </c>
      <c r="Q5835" t="str">
        <f t="shared" si="104"/>
        <v>G4 - Medium C&amp;I</v>
      </c>
    </row>
    <row r="5836" spans="1:17" x14ac:dyDescent="0.25">
      <c r="A5836">
        <v>49</v>
      </c>
      <c r="B5836" t="s">
        <v>418</v>
      </c>
      <c r="C5836">
        <v>2022</v>
      </c>
      <c r="D5836">
        <v>10</v>
      </c>
      <c r="E5836" t="s">
        <v>819</v>
      </c>
      <c r="F5836" t="s">
        <v>717</v>
      </c>
      <c r="G5836" t="s">
        <v>606</v>
      </c>
      <c r="H5836" t="s">
        <v>757</v>
      </c>
      <c r="I5836" t="s">
        <v>662</v>
      </c>
      <c r="J5836" s="145">
        <v>2231</v>
      </c>
      <c r="K5836" t="s">
        <v>622</v>
      </c>
      <c r="L5836" t="s">
        <v>718</v>
      </c>
      <c r="M5836" t="s">
        <v>607</v>
      </c>
      <c r="N5836">
        <v>26</v>
      </c>
      <c r="O5836">
        <v>15823.88</v>
      </c>
      <c r="P5836">
        <v>8162.98</v>
      </c>
      <c r="Q5836" t="str">
        <f t="shared" si="104"/>
        <v>G4 - Medium C&amp;I</v>
      </c>
    </row>
    <row r="5837" spans="1:17" x14ac:dyDescent="0.25">
      <c r="A5837">
        <v>49</v>
      </c>
      <c r="B5837" t="s">
        <v>418</v>
      </c>
      <c r="C5837">
        <v>2022</v>
      </c>
      <c r="D5837">
        <v>10</v>
      </c>
      <c r="E5837" t="s">
        <v>819</v>
      </c>
      <c r="F5837" t="s">
        <v>717</v>
      </c>
      <c r="G5837" t="s">
        <v>606</v>
      </c>
      <c r="H5837" t="s">
        <v>758</v>
      </c>
      <c r="I5837" t="s">
        <v>663</v>
      </c>
      <c r="J5837" s="145">
        <v>3367</v>
      </c>
      <c r="K5837" t="s">
        <v>622</v>
      </c>
      <c r="L5837" t="s">
        <v>718</v>
      </c>
      <c r="M5837" t="s">
        <v>607</v>
      </c>
      <c r="N5837">
        <v>96</v>
      </c>
      <c r="O5837">
        <v>-65587.58</v>
      </c>
      <c r="P5837">
        <v>-118078.77</v>
      </c>
      <c r="Q5837" t="str">
        <f t="shared" si="104"/>
        <v>G5 - Large C&amp;I</v>
      </c>
    </row>
    <row r="5838" spans="1:17" x14ac:dyDescent="0.25">
      <c r="A5838">
        <v>49</v>
      </c>
      <c r="B5838" t="s">
        <v>418</v>
      </c>
      <c r="C5838">
        <v>2022</v>
      </c>
      <c r="D5838">
        <v>10</v>
      </c>
      <c r="E5838" t="s">
        <v>819</v>
      </c>
      <c r="F5838" t="s">
        <v>717</v>
      </c>
      <c r="G5838" t="s">
        <v>606</v>
      </c>
      <c r="H5838" t="s">
        <v>759</v>
      </c>
      <c r="I5838" t="s">
        <v>664</v>
      </c>
      <c r="J5838" s="145">
        <v>3321</v>
      </c>
      <c r="K5838" t="s">
        <v>622</v>
      </c>
      <c r="L5838" t="s">
        <v>755</v>
      </c>
      <c r="M5838" t="s">
        <v>660</v>
      </c>
      <c r="N5838">
        <v>207</v>
      </c>
      <c r="O5838">
        <v>331005.74</v>
      </c>
      <c r="P5838">
        <v>316751.15000000002</v>
      </c>
      <c r="Q5838" t="str">
        <f t="shared" si="104"/>
        <v>G5 - Large C&amp;I</v>
      </c>
    </row>
    <row r="5839" spans="1:17" x14ac:dyDescent="0.25">
      <c r="A5839">
        <v>49</v>
      </c>
      <c r="B5839" t="s">
        <v>418</v>
      </c>
      <c r="C5839">
        <v>2022</v>
      </c>
      <c r="D5839">
        <v>10</v>
      </c>
      <c r="E5839" t="s">
        <v>819</v>
      </c>
      <c r="F5839" t="s">
        <v>717</v>
      </c>
      <c r="G5839" t="s">
        <v>606</v>
      </c>
      <c r="H5839" t="s">
        <v>760</v>
      </c>
      <c r="I5839" t="s">
        <v>665</v>
      </c>
      <c r="J5839" t="s">
        <v>488</v>
      </c>
      <c r="K5839" t="s">
        <v>622</v>
      </c>
      <c r="L5839" t="s">
        <v>755</v>
      </c>
      <c r="M5839" t="s">
        <v>660</v>
      </c>
      <c r="N5839">
        <v>108</v>
      </c>
      <c r="O5839">
        <v>148959.6</v>
      </c>
      <c r="P5839">
        <v>125740.5</v>
      </c>
      <c r="Q5839" t="str">
        <f t="shared" si="104"/>
        <v>G5 - Large C&amp;I</v>
      </c>
    </row>
    <row r="5840" spans="1:17" x14ac:dyDescent="0.25">
      <c r="A5840">
        <v>49</v>
      </c>
      <c r="B5840" t="s">
        <v>418</v>
      </c>
      <c r="C5840">
        <v>2022</v>
      </c>
      <c r="D5840">
        <v>10</v>
      </c>
      <c r="E5840" t="s">
        <v>819</v>
      </c>
      <c r="F5840" t="s">
        <v>717</v>
      </c>
      <c r="G5840" t="s">
        <v>606</v>
      </c>
      <c r="H5840" t="s">
        <v>761</v>
      </c>
      <c r="I5840" t="s">
        <v>666</v>
      </c>
      <c r="J5840" s="145">
        <v>3331</v>
      </c>
      <c r="K5840" t="s">
        <v>622</v>
      </c>
      <c r="L5840" t="s">
        <v>718</v>
      </c>
      <c r="M5840" t="s">
        <v>607</v>
      </c>
      <c r="N5840">
        <v>2</v>
      </c>
      <c r="O5840">
        <v>2842.17</v>
      </c>
      <c r="P5840">
        <v>921.08</v>
      </c>
      <c r="Q5840" t="str">
        <f t="shared" si="104"/>
        <v>G5 - Large C&amp;I</v>
      </c>
    </row>
    <row r="5841" spans="1:17" x14ac:dyDescent="0.25">
      <c r="A5841">
        <v>49</v>
      </c>
      <c r="B5841" t="s">
        <v>418</v>
      </c>
      <c r="C5841">
        <v>2022</v>
      </c>
      <c r="D5841">
        <v>10</v>
      </c>
      <c r="E5841" t="s">
        <v>819</v>
      </c>
      <c r="F5841" t="s">
        <v>717</v>
      </c>
      <c r="G5841" t="s">
        <v>606</v>
      </c>
      <c r="H5841" t="s">
        <v>762</v>
      </c>
      <c r="I5841" t="s">
        <v>667</v>
      </c>
      <c r="J5841" s="145">
        <v>3496</v>
      </c>
      <c r="K5841" t="s">
        <v>622</v>
      </c>
      <c r="L5841" t="s">
        <v>718</v>
      </c>
      <c r="M5841" t="s">
        <v>607</v>
      </c>
      <c r="N5841">
        <v>3</v>
      </c>
      <c r="O5841">
        <v>5871.56</v>
      </c>
      <c r="P5841">
        <v>4792.53</v>
      </c>
      <c r="Q5841" t="str">
        <f t="shared" si="104"/>
        <v>G5 - Large C&amp;I</v>
      </c>
    </row>
    <row r="5842" spans="1:17" x14ac:dyDescent="0.25">
      <c r="A5842">
        <v>49</v>
      </c>
      <c r="B5842" t="s">
        <v>418</v>
      </c>
      <c r="C5842">
        <v>2022</v>
      </c>
      <c r="D5842">
        <v>10</v>
      </c>
      <c r="E5842" t="s">
        <v>819</v>
      </c>
      <c r="F5842" t="s">
        <v>717</v>
      </c>
      <c r="G5842" t="s">
        <v>606</v>
      </c>
      <c r="H5842" t="s">
        <v>763</v>
      </c>
      <c r="I5842" t="s">
        <v>668</v>
      </c>
      <c r="J5842" s="145">
        <v>3421</v>
      </c>
      <c r="K5842" t="s">
        <v>622</v>
      </c>
      <c r="L5842" t="s">
        <v>755</v>
      </c>
      <c r="M5842" t="s">
        <v>660</v>
      </c>
      <c r="N5842">
        <v>4</v>
      </c>
      <c r="O5842">
        <v>14463.52</v>
      </c>
      <c r="P5842">
        <v>13129.04</v>
      </c>
      <c r="Q5842" t="str">
        <f t="shared" si="104"/>
        <v>G5 - Large C&amp;I</v>
      </c>
    </row>
    <row r="5843" spans="1:17" x14ac:dyDescent="0.25">
      <c r="A5843">
        <v>49</v>
      </c>
      <c r="B5843" t="s">
        <v>418</v>
      </c>
      <c r="C5843">
        <v>2022</v>
      </c>
      <c r="D5843">
        <v>10</v>
      </c>
      <c r="E5843" t="s">
        <v>819</v>
      </c>
      <c r="F5843" t="s">
        <v>717</v>
      </c>
      <c r="G5843" t="s">
        <v>606</v>
      </c>
      <c r="H5843" t="s">
        <v>764</v>
      </c>
      <c r="I5843" t="s">
        <v>669</v>
      </c>
      <c r="J5843" t="s">
        <v>500</v>
      </c>
      <c r="K5843" t="s">
        <v>622</v>
      </c>
      <c r="L5843" t="s">
        <v>755</v>
      </c>
      <c r="M5843" t="s">
        <v>660</v>
      </c>
      <c r="N5843">
        <v>23</v>
      </c>
      <c r="O5843">
        <v>143602.19</v>
      </c>
      <c r="P5843">
        <v>220284.94</v>
      </c>
      <c r="Q5843" t="str">
        <f t="shared" si="104"/>
        <v>G5 - Large C&amp;I</v>
      </c>
    </row>
    <row r="5844" spans="1:17" x14ac:dyDescent="0.25">
      <c r="A5844">
        <v>49</v>
      </c>
      <c r="B5844" t="s">
        <v>418</v>
      </c>
      <c r="C5844">
        <v>2022</v>
      </c>
      <c r="D5844">
        <v>10</v>
      </c>
      <c r="E5844" t="s">
        <v>819</v>
      </c>
      <c r="F5844" t="s">
        <v>717</v>
      </c>
      <c r="G5844" t="s">
        <v>606</v>
      </c>
      <c r="H5844" t="s">
        <v>765</v>
      </c>
      <c r="I5844" t="s">
        <v>670</v>
      </c>
      <c r="J5844" s="145">
        <v>2367</v>
      </c>
      <c r="K5844" t="s">
        <v>622</v>
      </c>
      <c r="L5844" t="s">
        <v>718</v>
      </c>
      <c r="M5844" t="s">
        <v>607</v>
      </c>
      <c r="N5844">
        <v>38</v>
      </c>
      <c r="O5844">
        <v>113072.46</v>
      </c>
      <c r="P5844">
        <v>90780.85</v>
      </c>
      <c r="Q5844" t="str">
        <f t="shared" si="104"/>
        <v>G5 - Large C&amp;I</v>
      </c>
    </row>
    <row r="5845" spans="1:17" x14ac:dyDescent="0.25">
      <c r="A5845">
        <v>49</v>
      </c>
      <c r="B5845" t="s">
        <v>418</v>
      </c>
      <c r="C5845">
        <v>2022</v>
      </c>
      <c r="D5845">
        <v>10</v>
      </c>
      <c r="E5845" t="s">
        <v>819</v>
      </c>
      <c r="F5845" t="s">
        <v>717</v>
      </c>
      <c r="G5845" t="s">
        <v>606</v>
      </c>
      <c r="H5845" t="s">
        <v>766</v>
      </c>
      <c r="I5845" t="s">
        <v>671</v>
      </c>
      <c r="J5845" s="145">
        <v>2321</v>
      </c>
      <c r="K5845" t="s">
        <v>622</v>
      </c>
      <c r="L5845" t="s">
        <v>767</v>
      </c>
      <c r="M5845" t="s">
        <v>672</v>
      </c>
      <c r="N5845">
        <v>46</v>
      </c>
      <c r="O5845">
        <v>97848.22</v>
      </c>
      <c r="P5845">
        <v>162537.79999999999</v>
      </c>
      <c r="Q5845" t="str">
        <f t="shared" si="104"/>
        <v>G5 - Large C&amp;I</v>
      </c>
    </row>
    <row r="5846" spans="1:17" x14ac:dyDescent="0.25">
      <c r="A5846">
        <v>49</v>
      </c>
      <c r="B5846" t="s">
        <v>418</v>
      </c>
      <c r="C5846">
        <v>2022</v>
      </c>
      <c r="D5846">
        <v>10</v>
      </c>
      <c r="E5846" t="s">
        <v>819</v>
      </c>
      <c r="F5846" t="s">
        <v>717</v>
      </c>
      <c r="G5846" t="s">
        <v>606</v>
      </c>
      <c r="H5846" t="s">
        <v>768</v>
      </c>
      <c r="I5846" t="s">
        <v>673</v>
      </c>
      <c r="J5846" t="s">
        <v>518</v>
      </c>
      <c r="K5846" t="s">
        <v>622</v>
      </c>
      <c r="L5846" t="s">
        <v>767</v>
      </c>
      <c r="M5846" t="s">
        <v>672</v>
      </c>
      <c r="N5846">
        <v>12</v>
      </c>
      <c r="O5846">
        <v>33966.78</v>
      </c>
      <c r="P5846">
        <v>57059.32</v>
      </c>
      <c r="Q5846" t="str">
        <f t="shared" si="104"/>
        <v>G5 - Large C&amp;I</v>
      </c>
    </row>
    <row r="5847" spans="1:17" x14ac:dyDescent="0.25">
      <c r="A5847">
        <v>49</v>
      </c>
      <c r="B5847" t="s">
        <v>418</v>
      </c>
      <c r="C5847">
        <v>2022</v>
      </c>
      <c r="D5847">
        <v>10</v>
      </c>
      <c r="E5847" t="s">
        <v>819</v>
      </c>
      <c r="F5847" t="s">
        <v>717</v>
      </c>
      <c r="G5847" t="s">
        <v>606</v>
      </c>
      <c r="H5847" t="s">
        <v>770</v>
      </c>
      <c r="I5847" t="s">
        <v>674</v>
      </c>
      <c r="J5847" s="145">
        <v>2496</v>
      </c>
      <c r="K5847" t="s">
        <v>622</v>
      </c>
      <c r="L5847" t="s">
        <v>718</v>
      </c>
      <c r="M5847" t="s">
        <v>607</v>
      </c>
      <c r="N5847">
        <v>1</v>
      </c>
      <c r="O5847">
        <v>109820.67</v>
      </c>
      <c r="P5847">
        <v>137030.34</v>
      </c>
      <c r="Q5847" t="str">
        <f t="shared" ref="Q5847:Q5910" si="105">IF(ISERROR(VLOOKUP(J5847,S:T,2,FALSE)) =FALSE,VLOOKUP(J5847,S:T,2,FALSE),VLOOKUP(TRIM(J5847),S:T,2,FALSE))</f>
        <v>G5 - Large C&amp;I</v>
      </c>
    </row>
    <row r="5848" spans="1:17" x14ac:dyDescent="0.25">
      <c r="A5848">
        <v>49</v>
      </c>
      <c r="B5848" t="s">
        <v>418</v>
      </c>
      <c r="C5848">
        <v>2022</v>
      </c>
      <c r="D5848">
        <v>10</v>
      </c>
      <c r="E5848" t="s">
        <v>819</v>
      </c>
      <c r="F5848" t="s">
        <v>717</v>
      </c>
      <c r="G5848" t="s">
        <v>606</v>
      </c>
      <c r="H5848" t="s">
        <v>771</v>
      </c>
      <c r="I5848" t="s">
        <v>675</v>
      </c>
      <c r="J5848" s="145">
        <v>2421</v>
      </c>
      <c r="K5848" t="s">
        <v>622</v>
      </c>
      <c r="L5848" t="s">
        <v>767</v>
      </c>
      <c r="M5848" t="s">
        <v>672</v>
      </c>
      <c r="N5848">
        <v>3</v>
      </c>
      <c r="O5848">
        <v>11100.26</v>
      </c>
      <c r="P5848">
        <v>21672.34</v>
      </c>
      <c r="Q5848" t="str">
        <f t="shared" si="105"/>
        <v>G5 - Large C&amp;I</v>
      </c>
    </row>
    <row r="5849" spans="1:17" x14ac:dyDescent="0.25">
      <c r="A5849">
        <v>49</v>
      </c>
      <c r="B5849" t="s">
        <v>418</v>
      </c>
      <c r="C5849">
        <v>2022</v>
      </c>
      <c r="D5849">
        <v>10</v>
      </c>
      <c r="E5849" t="s">
        <v>819</v>
      </c>
      <c r="F5849" t="s">
        <v>717</v>
      </c>
      <c r="G5849" t="s">
        <v>606</v>
      </c>
      <c r="H5849" t="s">
        <v>772</v>
      </c>
      <c r="I5849" t="s">
        <v>676</v>
      </c>
      <c r="J5849" t="s">
        <v>481</v>
      </c>
      <c r="K5849" t="s">
        <v>622</v>
      </c>
      <c r="L5849" t="s">
        <v>767</v>
      </c>
      <c r="M5849" t="s">
        <v>672</v>
      </c>
      <c r="N5849">
        <v>15</v>
      </c>
      <c r="O5849">
        <v>276964.13</v>
      </c>
      <c r="P5849">
        <v>1104129.52</v>
      </c>
      <c r="Q5849" t="str">
        <f t="shared" si="105"/>
        <v>G5 - Large C&amp;I</v>
      </c>
    </row>
    <row r="5850" spans="1:17" x14ac:dyDescent="0.25">
      <c r="A5850">
        <v>49</v>
      </c>
      <c r="B5850" t="s">
        <v>418</v>
      </c>
      <c r="C5850">
        <v>2022</v>
      </c>
      <c r="D5850">
        <v>10</v>
      </c>
      <c r="E5850" t="s">
        <v>819</v>
      </c>
      <c r="F5850" t="s">
        <v>717</v>
      </c>
      <c r="G5850" t="s">
        <v>606</v>
      </c>
      <c r="H5850" t="s">
        <v>773</v>
      </c>
      <c r="I5850" t="s">
        <v>677</v>
      </c>
      <c r="J5850" t="s">
        <v>478</v>
      </c>
      <c r="K5850" t="s">
        <v>622</v>
      </c>
      <c r="L5850" t="s">
        <v>774</v>
      </c>
      <c r="M5850" t="s">
        <v>678</v>
      </c>
      <c r="N5850">
        <v>4</v>
      </c>
      <c r="O5850">
        <v>5031.9799999999996</v>
      </c>
      <c r="P5850">
        <v>1161.6300000000001</v>
      </c>
      <c r="Q5850" t="str">
        <f t="shared" si="105"/>
        <v>G5 - Large C&amp;I</v>
      </c>
    </row>
    <row r="5851" spans="1:17" x14ac:dyDescent="0.25">
      <c r="A5851">
        <v>49</v>
      </c>
      <c r="B5851" t="s">
        <v>418</v>
      </c>
      <c r="C5851">
        <v>2022</v>
      </c>
      <c r="D5851">
        <v>10</v>
      </c>
      <c r="E5851" t="s">
        <v>819</v>
      </c>
      <c r="F5851" t="s">
        <v>717</v>
      </c>
      <c r="G5851" t="s">
        <v>606</v>
      </c>
      <c r="H5851" t="s">
        <v>775</v>
      </c>
      <c r="I5851" t="s">
        <v>527</v>
      </c>
      <c r="J5851" t="s">
        <v>528</v>
      </c>
      <c r="K5851" t="s">
        <v>622</v>
      </c>
      <c r="L5851" t="s">
        <v>774</v>
      </c>
      <c r="M5851" t="s">
        <v>678</v>
      </c>
      <c r="N5851">
        <v>1</v>
      </c>
      <c r="O5851">
        <v>18038.560000000001</v>
      </c>
      <c r="P5851">
        <v>11566.02</v>
      </c>
      <c r="Q5851" t="str">
        <f t="shared" si="105"/>
        <v>G5 - Large C&amp;I</v>
      </c>
    </row>
    <row r="5852" spans="1:17" x14ac:dyDescent="0.25">
      <c r="A5852">
        <v>49</v>
      </c>
      <c r="B5852" t="s">
        <v>418</v>
      </c>
      <c r="C5852">
        <v>2022</v>
      </c>
      <c r="D5852">
        <v>10</v>
      </c>
      <c r="E5852" t="s">
        <v>819</v>
      </c>
      <c r="F5852" t="s">
        <v>717</v>
      </c>
      <c r="G5852" t="s">
        <v>606</v>
      </c>
      <c r="H5852" t="s">
        <v>776</v>
      </c>
      <c r="I5852" t="s">
        <v>679</v>
      </c>
      <c r="J5852" t="s">
        <v>491</v>
      </c>
      <c r="K5852" t="s">
        <v>622</v>
      </c>
      <c r="L5852" t="s">
        <v>718</v>
      </c>
      <c r="M5852" t="s">
        <v>607</v>
      </c>
      <c r="N5852">
        <v>1</v>
      </c>
      <c r="O5852">
        <v>18749.63</v>
      </c>
      <c r="P5852">
        <v>1</v>
      </c>
      <c r="Q5852" t="str">
        <f t="shared" si="105"/>
        <v>E6 - OTHER</v>
      </c>
    </row>
    <row r="5853" spans="1:17" x14ac:dyDescent="0.25">
      <c r="A5853">
        <v>49</v>
      </c>
      <c r="B5853" t="s">
        <v>418</v>
      </c>
      <c r="C5853">
        <v>2022</v>
      </c>
      <c r="D5853">
        <v>10</v>
      </c>
      <c r="E5853" t="s">
        <v>819</v>
      </c>
      <c r="F5853" t="s">
        <v>717</v>
      </c>
      <c r="G5853" t="s">
        <v>606</v>
      </c>
      <c r="H5853" t="s">
        <v>777</v>
      </c>
      <c r="I5853" t="s">
        <v>680</v>
      </c>
      <c r="J5853" t="s">
        <v>513</v>
      </c>
      <c r="K5853" t="s">
        <v>622</v>
      </c>
      <c r="L5853" t="s">
        <v>778</v>
      </c>
      <c r="M5853" t="s">
        <v>681</v>
      </c>
      <c r="N5853">
        <v>4</v>
      </c>
      <c r="O5853">
        <v>92587.08</v>
      </c>
      <c r="P5853">
        <v>0</v>
      </c>
      <c r="Q5853" t="str">
        <f t="shared" si="105"/>
        <v>G6 - OTHER</v>
      </c>
    </row>
    <row r="5854" spans="1:17" x14ac:dyDescent="0.25">
      <c r="A5854">
        <v>49</v>
      </c>
      <c r="B5854" t="s">
        <v>418</v>
      </c>
      <c r="C5854">
        <v>2022</v>
      </c>
      <c r="D5854">
        <v>10</v>
      </c>
      <c r="E5854" t="s">
        <v>819</v>
      </c>
      <c r="F5854" t="s">
        <v>717</v>
      </c>
      <c r="G5854" t="s">
        <v>606</v>
      </c>
      <c r="H5854" t="s">
        <v>779</v>
      </c>
      <c r="I5854" t="s">
        <v>682</v>
      </c>
      <c r="J5854" t="s">
        <v>506</v>
      </c>
      <c r="K5854" t="s">
        <v>622</v>
      </c>
      <c r="L5854" t="s">
        <v>780</v>
      </c>
      <c r="M5854" t="s">
        <v>683</v>
      </c>
      <c r="N5854">
        <v>4</v>
      </c>
      <c r="O5854">
        <v>272072.09999999998</v>
      </c>
      <c r="P5854">
        <v>0</v>
      </c>
      <c r="Q5854" t="str">
        <f t="shared" si="105"/>
        <v>G6 - OTHER</v>
      </c>
    </row>
    <row r="5855" spans="1:17" x14ac:dyDescent="0.25">
      <c r="A5855">
        <v>49</v>
      </c>
      <c r="B5855" t="s">
        <v>418</v>
      </c>
      <c r="C5855">
        <v>2022</v>
      </c>
      <c r="D5855">
        <v>10</v>
      </c>
      <c r="E5855" t="s">
        <v>819</v>
      </c>
      <c r="F5855" t="s">
        <v>717</v>
      </c>
      <c r="G5855" t="s">
        <v>606</v>
      </c>
      <c r="H5855" t="s">
        <v>781</v>
      </c>
      <c r="I5855" t="s">
        <v>684</v>
      </c>
      <c r="J5855" t="s">
        <v>486</v>
      </c>
      <c r="K5855" t="s">
        <v>622</v>
      </c>
      <c r="L5855" t="s">
        <v>718</v>
      </c>
      <c r="M5855" t="s">
        <v>607</v>
      </c>
      <c r="N5855">
        <v>1</v>
      </c>
      <c r="O5855">
        <v>644.35</v>
      </c>
      <c r="P5855">
        <v>0</v>
      </c>
      <c r="Q5855" t="str">
        <f t="shared" si="105"/>
        <v>G5 - Large C&amp;I</v>
      </c>
    </row>
    <row r="5856" spans="1:17" x14ac:dyDescent="0.25">
      <c r="A5856">
        <v>49</v>
      </c>
      <c r="B5856" t="s">
        <v>418</v>
      </c>
      <c r="C5856">
        <v>2022</v>
      </c>
      <c r="D5856">
        <v>10</v>
      </c>
      <c r="E5856" t="s">
        <v>819</v>
      </c>
      <c r="F5856" t="s">
        <v>717</v>
      </c>
      <c r="G5856" t="s">
        <v>606</v>
      </c>
      <c r="H5856" t="s">
        <v>782</v>
      </c>
      <c r="I5856" t="s">
        <v>685</v>
      </c>
      <c r="J5856" t="s">
        <v>521</v>
      </c>
      <c r="K5856" t="s">
        <v>622</v>
      </c>
      <c r="L5856" t="s">
        <v>783</v>
      </c>
      <c r="M5856" t="s">
        <v>686</v>
      </c>
      <c r="N5856">
        <v>1</v>
      </c>
      <c r="O5856">
        <v>34796.99</v>
      </c>
      <c r="P5856">
        <v>189320.59</v>
      </c>
      <c r="Q5856" t="str">
        <f t="shared" si="105"/>
        <v>G5 - Large C&amp;I</v>
      </c>
    </row>
    <row r="5857" spans="1:17" x14ac:dyDescent="0.25">
      <c r="A5857">
        <v>49</v>
      </c>
      <c r="B5857" t="s">
        <v>418</v>
      </c>
      <c r="C5857">
        <v>2022</v>
      </c>
      <c r="D5857">
        <v>10</v>
      </c>
      <c r="E5857" t="s">
        <v>819</v>
      </c>
      <c r="F5857" t="s">
        <v>717</v>
      </c>
      <c r="G5857" t="s">
        <v>606</v>
      </c>
      <c r="H5857" t="s">
        <v>784</v>
      </c>
      <c r="I5857" t="s">
        <v>687</v>
      </c>
      <c r="J5857" t="s">
        <v>525</v>
      </c>
      <c r="K5857" t="s">
        <v>622</v>
      </c>
      <c r="L5857" t="s">
        <v>718</v>
      </c>
      <c r="M5857" t="s">
        <v>607</v>
      </c>
      <c r="N5857">
        <v>1</v>
      </c>
      <c r="O5857">
        <v>60965.89</v>
      </c>
      <c r="P5857">
        <v>55303.31</v>
      </c>
      <c r="Q5857" t="str">
        <f t="shared" si="105"/>
        <v>G5 - Large C&amp;I</v>
      </c>
    </row>
    <row r="5858" spans="1:17" x14ac:dyDescent="0.25">
      <c r="A5858">
        <v>49</v>
      </c>
      <c r="B5858" t="s">
        <v>418</v>
      </c>
      <c r="C5858">
        <v>2022</v>
      </c>
      <c r="D5858">
        <v>10</v>
      </c>
      <c r="E5858" t="s">
        <v>819</v>
      </c>
      <c r="F5858" t="s">
        <v>717</v>
      </c>
      <c r="G5858" t="s">
        <v>606</v>
      </c>
      <c r="H5858" t="s">
        <v>785</v>
      </c>
      <c r="I5858" t="s">
        <v>688</v>
      </c>
      <c r="J5858" t="s">
        <v>530</v>
      </c>
      <c r="K5858" t="s">
        <v>622</v>
      </c>
      <c r="L5858" t="s">
        <v>783</v>
      </c>
      <c r="M5858" t="s">
        <v>686</v>
      </c>
      <c r="N5858">
        <v>7</v>
      </c>
      <c r="O5858">
        <v>164302.41</v>
      </c>
      <c r="P5858">
        <v>961990.05</v>
      </c>
      <c r="Q5858" t="str">
        <f t="shared" si="105"/>
        <v>G5 - Large C&amp;I</v>
      </c>
    </row>
    <row r="5859" spans="1:17" x14ac:dyDescent="0.25">
      <c r="A5859">
        <v>49</v>
      </c>
      <c r="B5859" t="s">
        <v>418</v>
      </c>
      <c r="C5859">
        <v>2022</v>
      </c>
      <c r="D5859">
        <v>10</v>
      </c>
      <c r="E5859" t="s">
        <v>819</v>
      </c>
      <c r="F5859" t="s">
        <v>717</v>
      </c>
      <c r="G5859" t="s">
        <v>606</v>
      </c>
      <c r="H5859" t="s">
        <v>786</v>
      </c>
      <c r="I5859" t="s">
        <v>689</v>
      </c>
      <c r="J5859" s="145">
        <v>2121</v>
      </c>
      <c r="K5859" t="s">
        <v>622</v>
      </c>
      <c r="L5859" t="s">
        <v>755</v>
      </c>
      <c r="M5859" t="s">
        <v>660</v>
      </c>
      <c r="N5859">
        <v>703</v>
      </c>
      <c r="O5859">
        <v>52893.93</v>
      </c>
      <c r="P5859">
        <v>44232.52</v>
      </c>
      <c r="Q5859" t="str">
        <f t="shared" si="105"/>
        <v>G3 - Small C&amp;I</v>
      </c>
    </row>
    <row r="5860" spans="1:17" x14ac:dyDescent="0.25">
      <c r="A5860">
        <v>49</v>
      </c>
      <c r="B5860" t="s">
        <v>418</v>
      </c>
      <c r="C5860">
        <v>2022</v>
      </c>
      <c r="D5860">
        <v>10</v>
      </c>
      <c r="E5860" t="s">
        <v>819</v>
      </c>
      <c r="F5860" t="s">
        <v>717</v>
      </c>
      <c r="G5860" t="s">
        <v>606</v>
      </c>
      <c r="H5860" t="s">
        <v>787</v>
      </c>
      <c r="I5860" t="s">
        <v>690</v>
      </c>
      <c r="J5860" s="145">
        <v>2131</v>
      </c>
      <c r="K5860" t="s">
        <v>622</v>
      </c>
      <c r="L5860" t="s">
        <v>718</v>
      </c>
      <c r="M5860" t="s">
        <v>607</v>
      </c>
      <c r="N5860">
        <v>16</v>
      </c>
      <c r="O5860">
        <v>1833.46</v>
      </c>
      <c r="P5860">
        <v>897.06</v>
      </c>
      <c r="Q5860" t="str">
        <f t="shared" si="105"/>
        <v>G3 - Small C&amp;I</v>
      </c>
    </row>
    <row r="5861" spans="1:17" x14ac:dyDescent="0.25">
      <c r="A5861">
        <v>49</v>
      </c>
      <c r="B5861" t="s">
        <v>418</v>
      </c>
      <c r="C5861">
        <v>2022</v>
      </c>
      <c r="D5861">
        <v>10</v>
      </c>
      <c r="E5861" t="s">
        <v>819</v>
      </c>
      <c r="F5861" t="s">
        <v>717</v>
      </c>
      <c r="G5861" t="s">
        <v>606</v>
      </c>
      <c r="H5861" t="s">
        <v>788</v>
      </c>
      <c r="I5861" t="s">
        <v>691</v>
      </c>
      <c r="J5861" s="145">
        <v>8011</v>
      </c>
      <c r="K5861" t="s">
        <v>622</v>
      </c>
      <c r="L5861" t="s">
        <v>718</v>
      </c>
      <c r="M5861" t="s">
        <v>607</v>
      </c>
      <c r="N5861">
        <v>23</v>
      </c>
      <c r="O5861">
        <v>1845.69</v>
      </c>
      <c r="P5861">
        <v>0</v>
      </c>
      <c r="Q5861" t="str">
        <f t="shared" si="105"/>
        <v>G6 - OTHER</v>
      </c>
    </row>
    <row r="5862" spans="1:17" x14ac:dyDescent="0.25">
      <c r="A5862">
        <v>49</v>
      </c>
      <c r="B5862" t="s">
        <v>418</v>
      </c>
      <c r="C5862">
        <v>2022</v>
      </c>
      <c r="D5862">
        <v>10</v>
      </c>
      <c r="E5862" t="s">
        <v>819</v>
      </c>
      <c r="F5862" t="s">
        <v>734</v>
      </c>
      <c r="G5862" t="s">
        <v>633</v>
      </c>
      <c r="H5862" t="s">
        <v>752</v>
      </c>
      <c r="I5862" t="s">
        <v>657</v>
      </c>
      <c r="J5862" s="145">
        <v>2107</v>
      </c>
      <c r="K5862" t="s">
        <v>622</v>
      </c>
      <c r="L5862" t="s">
        <v>789</v>
      </c>
      <c r="M5862" t="s">
        <v>692</v>
      </c>
      <c r="N5862">
        <v>7</v>
      </c>
      <c r="O5862">
        <v>4433.7700000000004</v>
      </c>
      <c r="P5862">
        <v>3000.71</v>
      </c>
      <c r="Q5862" t="str">
        <f t="shared" si="105"/>
        <v>G3 - Small C&amp;I</v>
      </c>
    </row>
    <row r="5863" spans="1:17" x14ac:dyDescent="0.25">
      <c r="A5863">
        <v>49</v>
      </c>
      <c r="B5863" t="s">
        <v>418</v>
      </c>
      <c r="C5863">
        <v>2022</v>
      </c>
      <c r="D5863">
        <v>10</v>
      </c>
      <c r="E5863" t="s">
        <v>819</v>
      </c>
      <c r="F5863" t="s">
        <v>734</v>
      </c>
      <c r="G5863" t="s">
        <v>633</v>
      </c>
      <c r="H5863" t="s">
        <v>753</v>
      </c>
      <c r="I5863" t="s">
        <v>658</v>
      </c>
      <c r="J5863" s="145">
        <v>2237</v>
      </c>
      <c r="K5863" t="s">
        <v>622</v>
      </c>
      <c r="L5863" t="s">
        <v>789</v>
      </c>
      <c r="M5863" t="s">
        <v>692</v>
      </c>
      <c r="N5863">
        <v>21</v>
      </c>
      <c r="O5863">
        <v>32879.47</v>
      </c>
      <c r="P5863">
        <v>22815.85</v>
      </c>
      <c r="Q5863" t="str">
        <f t="shared" si="105"/>
        <v>G4 - Medium C&amp;I</v>
      </c>
    </row>
    <row r="5864" spans="1:17" x14ac:dyDescent="0.25">
      <c r="A5864">
        <v>49</v>
      </c>
      <c r="B5864" t="s">
        <v>418</v>
      </c>
      <c r="C5864">
        <v>2022</v>
      </c>
      <c r="D5864">
        <v>10</v>
      </c>
      <c r="E5864" t="s">
        <v>819</v>
      </c>
      <c r="F5864" t="s">
        <v>734</v>
      </c>
      <c r="G5864" t="s">
        <v>633</v>
      </c>
      <c r="H5864" t="s">
        <v>754</v>
      </c>
      <c r="I5864" t="s">
        <v>659</v>
      </c>
      <c r="J5864" s="145">
        <v>2221</v>
      </c>
      <c r="K5864" t="s">
        <v>622</v>
      </c>
      <c r="L5864" t="s">
        <v>755</v>
      </c>
      <c r="M5864" t="s">
        <v>660</v>
      </c>
      <c r="N5864">
        <v>23</v>
      </c>
      <c r="O5864">
        <v>28853.97</v>
      </c>
      <c r="P5864">
        <v>39728.089999999997</v>
      </c>
      <c r="Q5864" t="str">
        <f t="shared" si="105"/>
        <v>G4 - Medium C&amp;I</v>
      </c>
    </row>
    <row r="5865" spans="1:17" x14ac:dyDescent="0.25">
      <c r="A5865">
        <v>49</v>
      </c>
      <c r="B5865" t="s">
        <v>418</v>
      </c>
      <c r="C5865">
        <v>2022</v>
      </c>
      <c r="D5865">
        <v>10</v>
      </c>
      <c r="E5865" t="s">
        <v>819</v>
      </c>
      <c r="F5865" t="s">
        <v>734</v>
      </c>
      <c r="G5865" t="s">
        <v>633</v>
      </c>
      <c r="H5865" t="s">
        <v>756</v>
      </c>
      <c r="I5865" t="s">
        <v>661</v>
      </c>
      <c r="J5865" t="s">
        <v>495</v>
      </c>
      <c r="K5865" t="s">
        <v>622</v>
      </c>
      <c r="L5865" t="s">
        <v>755</v>
      </c>
      <c r="M5865" t="s">
        <v>660</v>
      </c>
      <c r="N5865">
        <v>11</v>
      </c>
      <c r="O5865">
        <v>11742.46</v>
      </c>
      <c r="P5865">
        <v>16787.2</v>
      </c>
      <c r="Q5865" t="str">
        <f t="shared" si="105"/>
        <v>G4 - Medium C&amp;I</v>
      </c>
    </row>
    <row r="5866" spans="1:17" x14ac:dyDescent="0.25">
      <c r="A5866">
        <v>49</v>
      </c>
      <c r="B5866" t="s">
        <v>418</v>
      </c>
      <c r="C5866">
        <v>2022</v>
      </c>
      <c r="D5866">
        <v>10</v>
      </c>
      <c r="E5866" t="s">
        <v>819</v>
      </c>
      <c r="F5866" t="s">
        <v>734</v>
      </c>
      <c r="G5866" t="s">
        <v>633</v>
      </c>
      <c r="H5866" t="s">
        <v>758</v>
      </c>
      <c r="I5866" t="s">
        <v>663</v>
      </c>
      <c r="J5866" s="145">
        <v>3367</v>
      </c>
      <c r="K5866" t="s">
        <v>622</v>
      </c>
      <c r="L5866" t="s">
        <v>789</v>
      </c>
      <c r="M5866" t="s">
        <v>692</v>
      </c>
      <c r="N5866">
        <v>14</v>
      </c>
      <c r="O5866">
        <v>36808.050000000003</v>
      </c>
      <c r="P5866">
        <v>25334</v>
      </c>
      <c r="Q5866" t="str">
        <f t="shared" si="105"/>
        <v>G5 - Large C&amp;I</v>
      </c>
    </row>
    <row r="5867" spans="1:17" x14ac:dyDescent="0.25">
      <c r="A5867">
        <v>49</v>
      </c>
      <c r="B5867" t="s">
        <v>418</v>
      </c>
      <c r="C5867">
        <v>2022</v>
      </c>
      <c r="D5867">
        <v>10</v>
      </c>
      <c r="E5867" t="s">
        <v>819</v>
      </c>
      <c r="F5867" t="s">
        <v>734</v>
      </c>
      <c r="G5867" t="s">
        <v>633</v>
      </c>
      <c r="H5867" t="s">
        <v>759</v>
      </c>
      <c r="I5867" t="s">
        <v>664</v>
      </c>
      <c r="J5867" s="145">
        <v>3321</v>
      </c>
      <c r="K5867" t="s">
        <v>622</v>
      </c>
      <c r="L5867" t="s">
        <v>755</v>
      </c>
      <c r="M5867" t="s">
        <v>660</v>
      </c>
      <c r="N5867">
        <v>18</v>
      </c>
      <c r="O5867">
        <v>31868.94</v>
      </c>
      <c r="P5867">
        <v>28473.439999999999</v>
      </c>
      <c r="Q5867" t="str">
        <f t="shared" si="105"/>
        <v>G5 - Large C&amp;I</v>
      </c>
    </row>
    <row r="5868" spans="1:17" x14ac:dyDescent="0.25">
      <c r="A5868">
        <v>49</v>
      </c>
      <c r="B5868" t="s">
        <v>418</v>
      </c>
      <c r="C5868">
        <v>2022</v>
      </c>
      <c r="D5868">
        <v>10</v>
      </c>
      <c r="E5868" t="s">
        <v>819</v>
      </c>
      <c r="F5868" t="s">
        <v>734</v>
      </c>
      <c r="G5868" t="s">
        <v>633</v>
      </c>
      <c r="H5868" t="s">
        <v>760</v>
      </c>
      <c r="I5868" t="s">
        <v>665</v>
      </c>
      <c r="J5868" t="s">
        <v>488</v>
      </c>
      <c r="K5868" t="s">
        <v>622</v>
      </c>
      <c r="L5868" t="s">
        <v>755</v>
      </c>
      <c r="M5868" t="s">
        <v>660</v>
      </c>
      <c r="N5868">
        <v>11</v>
      </c>
      <c r="O5868">
        <v>19475.97</v>
      </c>
      <c r="P5868">
        <v>20514.73</v>
      </c>
      <c r="Q5868" t="str">
        <f t="shared" si="105"/>
        <v>G5 - Large C&amp;I</v>
      </c>
    </row>
    <row r="5869" spans="1:17" x14ac:dyDescent="0.25">
      <c r="A5869">
        <v>49</v>
      </c>
      <c r="B5869" t="s">
        <v>418</v>
      </c>
      <c r="C5869">
        <v>2022</v>
      </c>
      <c r="D5869">
        <v>10</v>
      </c>
      <c r="E5869" t="s">
        <v>819</v>
      </c>
      <c r="F5869" t="s">
        <v>734</v>
      </c>
      <c r="G5869" t="s">
        <v>633</v>
      </c>
      <c r="H5869" t="s">
        <v>761</v>
      </c>
      <c r="I5869" t="s">
        <v>666</v>
      </c>
      <c r="J5869" s="145">
        <v>3331</v>
      </c>
      <c r="K5869" t="s">
        <v>622</v>
      </c>
      <c r="L5869" t="s">
        <v>789</v>
      </c>
      <c r="M5869" t="s">
        <v>692</v>
      </c>
      <c r="N5869">
        <v>1</v>
      </c>
      <c r="O5869">
        <v>1322.15</v>
      </c>
      <c r="P5869">
        <v>821.37</v>
      </c>
      <c r="Q5869" t="str">
        <f t="shared" si="105"/>
        <v>G5 - Large C&amp;I</v>
      </c>
    </row>
    <row r="5870" spans="1:17" x14ac:dyDescent="0.25">
      <c r="A5870">
        <v>49</v>
      </c>
      <c r="B5870" t="s">
        <v>418</v>
      </c>
      <c r="C5870">
        <v>2022</v>
      </c>
      <c r="D5870">
        <v>10</v>
      </c>
      <c r="E5870" t="s">
        <v>819</v>
      </c>
      <c r="F5870" t="s">
        <v>734</v>
      </c>
      <c r="G5870" t="s">
        <v>633</v>
      </c>
      <c r="H5870" t="s">
        <v>763</v>
      </c>
      <c r="I5870" t="s">
        <v>668</v>
      </c>
      <c r="J5870" s="145">
        <v>3421</v>
      </c>
      <c r="K5870" t="s">
        <v>622</v>
      </c>
      <c r="L5870" t="s">
        <v>755</v>
      </c>
      <c r="M5870" t="s">
        <v>660</v>
      </c>
      <c r="N5870">
        <v>3</v>
      </c>
      <c r="O5870">
        <v>19782.97</v>
      </c>
      <c r="P5870">
        <v>51684.75</v>
      </c>
      <c r="Q5870" t="str">
        <f t="shared" si="105"/>
        <v>G5 - Large C&amp;I</v>
      </c>
    </row>
    <row r="5871" spans="1:17" x14ac:dyDescent="0.25">
      <c r="A5871">
        <v>49</v>
      </c>
      <c r="B5871" t="s">
        <v>418</v>
      </c>
      <c r="C5871">
        <v>2022</v>
      </c>
      <c r="D5871">
        <v>10</v>
      </c>
      <c r="E5871" t="s">
        <v>819</v>
      </c>
      <c r="F5871" t="s">
        <v>734</v>
      </c>
      <c r="G5871" t="s">
        <v>633</v>
      </c>
      <c r="H5871" t="s">
        <v>764</v>
      </c>
      <c r="I5871" t="s">
        <v>669</v>
      </c>
      <c r="J5871" t="s">
        <v>500</v>
      </c>
      <c r="K5871" t="s">
        <v>622</v>
      </c>
      <c r="L5871" t="s">
        <v>755</v>
      </c>
      <c r="M5871" t="s">
        <v>660</v>
      </c>
      <c r="N5871">
        <v>2</v>
      </c>
      <c r="O5871">
        <v>7732.46</v>
      </c>
      <c r="P5871">
        <v>13514.08</v>
      </c>
      <c r="Q5871" t="str">
        <f t="shared" si="105"/>
        <v>G5 - Large C&amp;I</v>
      </c>
    </row>
    <row r="5872" spans="1:17" x14ac:dyDescent="0.25">
      <c r="A5872">
        <v>49</v>
      </c>
      <c r="B5872" t="s">
        <v>418</v>
      </c>
      <c r="C5872">
        <v>2022</v>
      </c>
      <c r="D5872">
        <v>10</v>
      </c>
      <c r="E5872" t="s">
        <v>819</v>
      </c>
      <c r="F5872" t="s">
        <v>734</v>
      </c>
      <c r="G5872" t="s">
        <v>633</v>
      </c>
      <c r="H5872" t="s">
        <v>765</v>
      </c>
      <c r="I5872" t="s">
        <v>670</v>
      </c>
      <c r="J5872" s="145">
        <v>2367</v>
      </c>
      <c r="K5872" t="s">
        <v>622</v>
      </c>
      <c r="L5872" t="s">
        <v>789</v>
      </c>
      <c r="M5872" t="s">
        <v>692</v>
      </c>
      <c r="N5872">
        <v>27</v>
      </c>
      <c r="O5872">
        <v>114821.64</v>
      </c>
      <c r="P5872">
        <v>99026.36</v>
      </c>
      <c r="Q5872" t="str">
        <f t="shared" si="105"/>
        <v>G5 - Large C&amp;I</v>
      </c>
    </row>
    <row r="5873" spans="1:17" x14ac:dyDescent="0.25">
      <c r="A5873">
        <v>49</v>
      </c>
      <c r="B5873" t="s">
        <v>418</v>
      </c>
      <c r="C5873">
        <v>2022</v>
      </c>
      <c r="D5873">
        <v>10</v>
      </c>
      <c r="E5873" t="s">
        <v>819</v>
      </c>
      <c r="F5873" t="s">
        <v>734</v>
      </c>
      <c r="G5873" t="s">
        <v>633</v>
      </c>
      <c r="H5873" t="s">
        <v>766</v>
      </c>
      <c r="I5873" t="s">
        <v>671</v>
      </c>
      <c r="J5873" s="145">
        <v>2321</v>
      </c>
      <c r="K5873" t="s">
        <v>622</v>
      </c>
      <c r="L5873" t="s">
        <v>767</v>
      </c>
      <c r="M5873" t="s">
        <v>672</v>
      </c>
      <c r="N5873">
        <v>45</v>
      </c>
      <c r="O5873">
        <v>121363.28</v>
      </c>
      <c r="P5873">
        <v>198131.48</v>
      </c>
      <c r="Q5873" t="str">
        <f t="shared" si="105"/>
        <v>G5 - Large C&amp;I</v>
      </c>
    </row>
    <row r="5874" spans="1:17" x14ac:dyDescent="0.25">
      <c r="A5874">
        <v>49</v>
      </c>
      <c r="B5874" t="s">
        <v>418</v>
      </c>
      <c r="C5874">
        <v>2022</v>
      </c>
      <c r="D5874">
        <v>10</v>
      </c>
      <c r="E5874" t="s">
        <v>819</v>
      </c>
      <c r="F5874" t="s">
        <v>734</v>
      </c>
      <c r="G5874" t="s">
        <v>633</v>
      </c>
      <c r="H5874" t="s">
        <v>768</v>
      </c>
      <c r="I5874" t="s">
        <v>673</v>
      </c>
      <c r="J5874" t="s">
        <v>518</v>
      </c>
      <c r="K5874" t="s">
        <v>622</v>
      </c>
      <c r="L5874" t="s">
        <v>767</v>
      </c>
      <c r="M5874" t="s">
        <v>672</v>
      </c>
      <c r="N5874">
        <v>40</v>
      </c>
      <c r="O5874">
        <v>116859.41</v>
      </c>
      <c r="P5874">
        <v>199130.72</v>
      </c>
      <c r="Q5874" t="str">
        <f t="shared" si="105"/>
        <v>G5 - Large C&amp;I</v>
      </c>
    </row>
    <row r="5875" spans="1:17" x14ac:dyDescent="0.25">
      <c r="A5875">
        <v>49</v>
      </c>
      <c r="B5875" t="s">
        <v>418</v>
      </c>
      <c r="C5875">
        <v>2022</v>
      </c>
      <c r="D5875">
        <v>10</v>
      </c>
      <c r="E5875" t="s">
        <v>819</v>
      </c>
      <c r="F5875" t="s">
        <v>734</v>
      </c>
      <c r="G5875" t="s">
        <v>633</v>
      </c>
      <c r="H5875" t="s">
        <v>769</v>
      </c>
      <c r="I5875" t="s">
        <v>693</v>
      </c>
      <c r="J5875" s="145">
        <v>2331</v>
      </c>
      <c r="K5875" t="s">
        <v>622</v>
      </c>
      <c r="L5875" t="s">
        <v>789</v>
      </c>
      <c r="M5875" t="s">
        <v>692</v>
      </c>
      <c r="N5875">
        <v>1</v>
      </c>
      <c r="O5875">
        <v>18711.79</v>
      </c>
      <c r="P5875">
        <v>14833</v>
      </c>
      <c r="Q5875" t="str">
        <f t="shared" si="105"/>
        <v>G5 - Large C&amp;I</v>
      </c>
    </row>
    <row r="5876" spans="1:17" x14ac:dyDescent="0.25">
      <c r="A5876">
        <v>49</v>
      </c>
      <c r="B5876" t="s">
        <v>418</v>
      </c>
      <c r="C5876">
        <v>2022</v>
      </c>
      <c r="D5876">
        <v>10</v>
      </c>
      <c r="E5876" t="s">
        <v>819</v>
      </c>
      <c r="F5876" t="s">
        <v>734</v>
      </c>
      <c r="G5876" t="s">
        <v>633</v>
      </c>
      <c r="H5876" t="s">
        <v>770</v>
      </c>
      <c r="I5876" t="s">
        <v>674</v>
      </c>
      <c r="J5876" s="145">
        <v>2496</v>
      </c>
      <c r="K5876" t="s">
        <v>622</v>
      </c>
      <c r="L5876" t="s">
        <v>789</v>
      </c>
      <c r="M5876" t="s">
        <v>692</v>
      </c>
      <c r="N5876">
        <v>6</v>
      </c>
      <c r="O5876">
        <v>80158.880000000005</v>
      </c>
      <c r="P5876">
        <v>83909.21</v>
      </c>
      <c r="Q5876" t="str">
        <f t="shared" si="105"/>
        <v>G5 - Large C&amp;I</v>
      </c>
    </row>
    <row r="5877" spans="1:17" x14ac:dyDescent="0.25">
      <c r="A5877">
        <v>49</v>
      </c>
      <c r="B5877" t="s">
        <v>418</v>
      </c>
      <c r="C5877">
        <v>2022</v>
      </c>
      <c r="D5877">
        <v>10</v>
      </c>
      <c r="E5877" t="s">
        <v>819</v>
      </c>
      <c r="F5877" t="s">
        <v>734</v>
      </c>
      <c r="G5877" t="s">
        <v>633</v>
      </c>
      <c r="H5877" t="s">
        <v>771</v>
      </c>
      <c r="I5877" t="s">
        <v>675</v>
      </c>
      <c r="J5877" s="145">
        <v>2421</v>
      </c>
      <c r="K5877" t="s">
        <v>622</v>
      </c>
      <c r="L5877" t="s">
        <v>767</v>
      </c>
      <c r="M5877" t="s">
        <v>672</v>
      </c>
      <c r="N5877">
        <v>11</v>
      </c>
      <c r="O5877">
        <v>145662.97</v>
      </c>
      <c r="P5877">
        <v>420580.47</v>
      </c>
      <c r="Q5877" t="str">
        <f t="shared" si="105"/>
        <v>G5 - Large C&amp;I</v>
      </c>
    </row>
    <row r="5878" spans="1:17" x14ac:dyDescent="0.25">
      <c r="A5878">
        <v>49</v>
      </c>
      <c r="B5878" t="s">
        <v>418</v>
      </c>
      <c r="C5878">
        <v>2022</v>
      </c>
      <c r="D5878">
        <v>10</v>
      </c>
      <c r="E5878" t="s">
        <v>819</v>
      </c>
      <c r="F5878" t="s">
        <v>734</v>
      </c>
      <c r="G5878" t="s">
        <v>633</v>
      </c>
      <c r="H5878" t="s">
        <v>772</v>
      </c>
      <c r="I5878" t="s">
        <v>676</v>
      </c>
      <c r="J5878" t="s">
        <v>481</v>
      </c>
      <c r="K5878" t="s">
        <v>622</v>
      </c>
      <c r="L5878" t="s">
        <v>767</v>
      </c>
      <c r="M5878" t="s">
        <v>672</v>
      </c>
      <c r="N5878">
        <v>45</v>
      </c>
      <c r="O5878">
        <v>834685.99</v>
      </c>
      <c r="P5878">
        <v>2391327.37</v>
      </c>
      <c r="Q5878" t="str">
        <f t="shared" si="105"/>
        <v>G5 - Large C&amp;I</v>
      </c>
    </row>
    <row r="5879" spans="1:17" x14ac:dyDescent="0.25">
      <c r="A5879">
        <v>49</v>
      </c>
      <c r="B5879" t="s">
        <v>418</v>
      </c>
      <c r="C5879">
        <v>2022</v>
      </c>
      <c r="D5879">
        <v>10</v>
      </c>
      <c r="E5879" t="s">
        <v>819</v>
      </c>
      <c r="F5879" t="s">
        <v>734</v>
      </c>
      <c r="G5879" t="s">
        <v>633</v>
      </c>
      <c r="H5879" t="s">
        <v>786</v>
      </c>
      <c r="I5879" t="s">
        <v>689</v>
      </c>
      <c r="J5879" s="145">
        <v>2121</v>
      </c>
      <c r="K5879" t="s">
        <v>622</v>
      </c>
      <c r="L5879" t="s">
        <v>755</v>
      </c>
      <c r="M5879" t="s">
        <v>660</v>
      </c>
      <c r="N5879">
        <v>2</v>
      </c>
      <c r="O5879">
        <v>148.62</v>
      </c>
      <c r="P5879">
        <v>124.38</v>
      </c>
      <c r="Q5879" t="str">
        <f t="shared" si="105"/>
        <v>G3 - Small C&amp;I</v>
      </c>
    </row>
    <row r="5880" spans="1:17" x14ac:dyDescent="0.25">
      <c r="A5880">
        <v>49</v>
      </c>
      <c r="B5880" t="s">
        <v>418</v>
      </c>
      <c r="C5880">
        <v>2022</v>
      </c>
      <c r="D5880">
        <v>10</v>
      </c>
      <c r="E5880" t="s">
        <v>819</v>
      </c>
      <c r="F5880" t="s">
        <v>746</v>
      </c>
      <c r="G5880" t="s">
        <v>649</v>
      </c>
      <c r="H5880" t="s">
        <v>749</v>
      </c>
      <c r="I5880" t="s">
        <v>653</v>
      </c>
      <c r="J5880" s="145">
        <v>1247</v>
      </c>
      <c r="K5880" t="s">
        <v>622</v>
      </c>
      <c r="L5880" t="s">
        <v>747</v>
      </c>
      <c r="M5880" t="s">
        <v>650</v>
      </c>
      <c r="N5880">
        <v>202593</v>
      </c>
      <c r="O5880">
        <v>10143816.539999999</v>
      </c>
      <c r="P5880">
        <v>4771625.68</v>
      </c>
      <c r="Q5880" t="str">
        <f t="shared" si="105"/>
        <v>G1 - Residential</v>
      </c>
    </row>
    <row r="5881" spans="1:17" x14ac:dyDescent="0.25">
      <c r="A5881">
        <v>49</v>
      </c>
      <c r="B5881" t="s">
        <v>418</v>
      </c>
      <c r="C5881">
        <v>2022</v>
      </c>
      <c r="D5881">
        <v>10</v>
      </c>
      <c r="E5881" t="s">
        <v>819</v>
      </c>
      <c r="F5881" t="s">
        <v>746</v>
      </c>
      <c r="G5881" t="s">
        <v>649</v>
      </c>
      <c r="H5881" t="s">
        <v>750</v>
      </c>
      <c r="I5881" t="s">
        <v>654</v>
      </c>
      <c r="J5881" s="145">
        <v>1012</v>
      </c>
      <c r="K5881" t="s">
        <v>622</v>
      </c>
      <c r="L5881" t="s">
        <v>705</v>
      </c>
      <c r="M5881" t="s">
        <v>584</v>
      </c>
      <c r="N5881">
        <v>16</v>
      </c>
      <c r="O5881">
        <v>809.38</v>
      </c>
      <c r="P5881">
        <v>394.72</v>
      </c>
      <c r="Q5881" t="str">
        <f t="shared" si="105"/>
        <v>G1 - Residential</v>
      </c>
    </row>
    <row r="5882" spans="1:17" x14ac:dyDescent="0.25">
      <c r="A5882">
        <v>49</v>
      </c>
      <c r="B5882" t="s">
        <v>418</v>
      </c>
      <c r="C5882">
        <v>2022</v>
      </c>
      <c r="D5882">
        <v>10</v>
      </c>
      <c r="E5882" t="s">
        <v>819</v>
      </c>
      <c r="F5882" t="s">
        <v>746</v>
      </c>
      <c r="G5882" t="s">
        <v>649</v>
      </c>
      <c r="H5882" t="s">
        <v>791</v>
      </c>
      <c r="I5882" t="s">
        <v>694</v>
      </c>
      <c r="J5882" s="145">
        <v>1301</v>
      </c>
      <c r="K5882" t="s">
        <v>622</v>
      </c>
      <c r="L5882" t="s">
        <v>747</v>
      </c>
      <c r="M5882" t="s">
        <v>650</v>
      </c>
      <c r="N5882">
        <v>23054</v>
      </c>
      <c r="O5882">
        <v>894991.64</v>
      </c>
      <c r="P5882">
        <v>587126.93000000005</v>
      </c>
      <c r="Q5882" t="str">
        <f t="shared" si="105"/>
        <v>G2 - Low Income Residential</v>
      </c>
    </row>
    <row r="5883" spans="1:17" x14ac:dyDescent="0.25">
      <c r="A5883">
        <v>49</v>
      </c>
      <c r="B5883" t="s">
        <v>418</v>
      </c>
      <c r="C5883">
        <v>2022</v>
      </c>
      <c r="D5883">
        <v>10</v>
      </c>
      <c r="E5883" t="s">
        <v>819</v>
      </c>
      <c r="F5883" t="s">
        <v>746</v>
      </c>
      <c r="G5883" t="s">
        <v>649</v>
      </c>
      <c r="H5883" t="s">
        <v>752</v>
      </c>
      <c r="I5883" t="s">
        <v>657</v>
      </c>
      <c r="J5883" s="145">
        <v>0</v>
      </c>
      <c r="K5883" t="s">
        <v>622</v>
      </c>
      <c r="L5883" t="s">
        <v>825</v>
      </c>
      <c r="M5883" t="s">
        <v>656</v>
      </c>
      <c r="N5883">
        <v>1</v>
      </c>
      <c r="O5883">
        <v>34.520000000000003</v>
      </c>
      <c r="P5883">
        <v>6.16</v>
      </c>
      <c r="Q5883" t="str">
        <f t="shared" si="105"/>
        <v>G6 - OTHER</v>
      </c>
    </row>
    <row r="5884" spans="1:17" x14ac:dyDescent="0.25">
      <c r="A5884">
        <v>49</v>
      </c>
      <c r="B5884" t="s">
        <v>418</v>
      </c>
      <c r="C5884">
        <v>2022</v>
      </c>
      <c r="D5884">
        <v>10</v>
      </c>
      <c r="E5884" t="s">
        <v>819</v>
      </c>
      <c r="F5884" t="s">
        <v>703</v>
      </c>
      <c r="G5884" t="s">
        <v>580</v>
      </c>
      <c r="H5884" t="s">
        <v>704</v>
      </c>
      <c r="I5884" t="s">
        <v>581</v>
      </c>
      <c r="J5884" t="s">
        <v>582</v>
      </c>
      <c r="K5884" t="s">
        <v>583</v>
      </c>
      <c r="L5884" t="s">
        <v>705</v>
      </c>
      <c r="M5884" t="s">
        <v>584</v>
      </c>
      <c r="N5884">
        <v>353944</v>
      </c>
      <c r="O5884">
        <v>41371321.82</v>
      </c>
      <c r="P5884">
        <v>166752478</v>
      </c>
      <c r="Q5884" t="str">
        <f t="shared" si="105"/>
        <v>E1 - Residential</v>
      </c>
    </row>
    <row r="5885" spans="1:17" x14ac:dyDescent="0.25">
      <c r="A5885">
        <v>49</v>
      </c>
      <c r="B5885" t="s">
        <v>418</v>
      </c>
      <c r="C5885">
        <v>2022</v>
      </c>
      <c r="D5885">
        <v>10</v>
      </c>
      <c r="E5885" t="s">
        <v>819</v>
      </c>
      <c r="F5885" t="s">
        <v>703</v>
      </c>
      <c r="G5885" t="s">
        <v>580</v>
      </c>
      <c r="H5885" t="s">
        <v>706</v>
      </c>
      <c r="I5885" t="s">
        <v>585</v>
      </c>
      <c r="J5885" t="s">
        <v>586</v>
      </c>
      <c r="K5885" t="s">
        <v>587</v>
      </c>
      <c r="L5885" t="s">
        <v>705</v>
      </c>
      <c r="M5885" t="s">
        <v>584</v>
      </c>
      <c r="N5885">
        <v>1219</v>
      </c>
      <c r="O5885">
        <v>63444.1</v>
      </c>
      <c r="P5885">
        <v>419664</v>
      </c>
      <c r="Q5885" t="str">
        <f t="shared" si="105"/>
        <v>E3 - Small C&amp;I</v>
      </c>
    </row>
    <row r="5886" spans="1:17" x14ac:dyDescent="0.25">
      <c r="A5886">
        <v>49</v>
      </c>
      <c r="B5886" t="s">
        <v>418</v>
      </c>
      <c r="C5886">
        <v>2022</v>
      </c>
      <c r="D5886">
        <v>10</v>
      </c>
      <c r="E5886" t="s">
        <v>819</v>
      </c>
      <c r="F5886" t="s">
        <v>703</v>
      </c>
      <c r="G5886" t="s">
        <v>580</v>
      </c>
      <c r="H5886" t="s">
        <v>707</v>
      </c>
      <c r="I5886" t="s">
        <v>588</v>
      </c>
      <c r="J5886" t="s">
        <v>589</v>
      </c>
      <c r="K5886" t="s">
        <v>590</v>
      </c>
      <c r="L5886" t="s">
        <v>705</v>
      </c>
      <c r="M5886" t="s">
        <v>584</v>
      </c>
      <c r="N5886">
        <v>32224</v>
      </c>
      <c r="O5886">
        <v>2640448.85</v>
      </c>
      <c r="P5886">
        <v>14171483</v>
      </c>
      <c r="Q5886" t="str">
        <f t="shared" si="105"/>
        <v>E2 - Low Income Residential</v>
      </c>
    </row>
    <row r="5887" spans="1:17" x14ac:dyDescent="0.25">
      <c r="A5887">
        <v>49</v>
      </c>
      <c r="B5887" t="s">
        <v>418</v>
      </c>
      <c r="C5887">
        <v>2022</v>
      </c>
      <c r="D5887">
        <v>10</v>
      </c>
      <c r="E5887" t="s">
        <v>819</v>
      </c>
      <c r="F5887" t="s">
        <v>703</v>
      </c>
      <c r="G5887" t="s">
        <v>580</v>
      </c>
      <c r="H5887" t="s">
        <v>708</v>
      </c>
      <c r="I5887" t="s">
        <v>591</v>
      </c>
      <c r="J5887" t="s">
        <v>592</v>
      </c>
      <c r="K5887" t="s">
        <v>593</v>
      </c>
      <c r="L5887" t="s">
        <v>705</v>
      </c>
      <c r="M5887" t="s">
        <v>584</v>
      </c>
      <c r="N5887">
        <v>5</v>
      </c>
      <c r="O5887">
        <v>4487.7</v>
      </c>
      <c r="P5887">
        <v>18696</v>
      </c>
      <c r="Q5887" t="str">
        <f t="shared" si="105"/>
        <v>E4 - Medium C&amp;I</v>
      </c>
    </row>
    <row r="5888" spans="1:17" x14ac:dyDescent="0.25">
      <c r="A5888">
        <v>49</v>
      </c>
      <c r="B5888" t="s">
        <v>418</v>
      </c>
      <c r="C5888">
        <v>2022</v>
      </c>
      <c r="D5888">
        <v>10</v>
      </c>
      <c r="E5888" t="s">
        <v>819</v>
      </c>
      <c r="F5888" t="s">
        <v>703</v>
      </c>
      <c r="G5888" t="s">
        <v>580</v>
      </c>
      <c r="H5888" t="s">
        <v>709</v>
      </c>
      <c r="I5888" t="s">
        <v>594</v>
      </c>
      <c r="J5888" t="s">
        <v>595</v>
      </c>
      <c r="K5888" t="s">
        <v>596</v>
      </c>
      <c r="L5888" t="s">
        <v>705</v>
      </c>
      <c r="M5888" t="s">
        <v>584</v>
      </c>
      <c r="N5888">
        <v>5</v>
      </c>
      <c r="O5888">
        <v>339.84</v>
      </c>
      <c r="P5888">
        <v>1284</v>
      </c>
      <c r="Q5888" t="str">
        <f t="shared" si="105"/>
        <v>E3 - Small C&amp;I</v>
      </c>
    </row>
    <row r="5889" spans="1:17" x14ac:dyDescent="0.25">
      <c r="A5889">
        <v>49</v>
      </c>
      <c r="B5889" t="s">
        <v>418</v>
      </c>
      <c r="C5889">
        <v>2022</v>
      </c>
      <c r="D5889">
        <v>10</v>
      </c>
      <c r="E5889" t="s">
        <v>819</v>
      </c>
      <c r="F5889" t="s">
        <v>703</v>
      </c>
      <c r="G5889" t="s">
        <v>580</v>
      </c>
      <c r="H5889" t="s">
        <v>710</v>
      </c>
      <c r="I5889" t="s">
        <v>597</v>
      </c>
      <c r="J5889" t="s">
        <v>586</v>
      </c>
      <c r="K5889" t="s">
        <v>587</v>
      </c>
      <c r="L5889" t="s">
        <v>705</v>
      </c>
      <c r="M5889" t="s">
        <v>584</v>
      </c>
      <c r="N5889">
        <v>2</v>
      </c>
      <c r="O5889">
        <v>814.61</v>
      </c>
      <c r="P5889">
        <v>3519</v>
      </c>
      <c r="Q5889" t="str">
        <f t="shared" si="105"/>
        <v>E3 - Small C&amp;I</v>
      </c>
    </row>
    <row r="5890" spans="1:17" x14ac:dyDescent="0.25">
      <c r="A5890">
        <v>49</v>
      </c>
      <c r="B5890" t="s">
        <v>418</v>
      </c>
      <c r="C5890">
        <v>2022</v>
      </c>
      <c r="D5890">
        <v>10</v>
      </c>
      <c r="E5890" t="s">
        <v>819</v>
      </c>
      <c r="F5890" t="s">
        <v>703</v>
      </c>
      <c r="G5890" t="s">
        <v>580</v>
      </c>
      <c r="H5890" t="s">
        <v>711</v>
      </c>
      <c r="I5890" t="s">
        <v>598</v>
      </c>
      <c r="J5890" t="s">
        <v>599</v>
      </c>
      <c r="K5890" t="s">
        <v>600</v>
      </c>
      <c r="L5890" t="s">
        <v>712</v>
      </c>
      <c r="M5890" t="s">
        <v>601</v>
      </c>
      <c r="N5890">
        <v>48</v>
      </c>
      <c r="O5890">
        <v>5572.16</v>
      </c>
      <c r="P5890">
        <v>17551</v>
      </c>
      <c r="Q5890" t="str">
        <f t="shared" si="105"/>
        <v>E6 - OTHER</v>
      </c>
    </row>
    <row r="5891" spans="1:17" x14ac:dyDescent="0.25">
      <c r="A5891">
        <v>49</v>
      </c>
      <c r="B5891" t="s">
        <v>418</v>
      </c>
      <c r="C5891">
        <v>2022</v>
      </c>
      <c r="D5891">
        <v>10</v>
      </c>
      <c r="E5891" t="s">
        <v>819</v>
      </c>
      <c r="F5891" t="s">
        <v>703</v>
      </c>
      <c r="G5891" t="s">
        <v>580</v>
      </c>
      <c r="H5891" t="s">
        <v>713</v>
      </c>
      <c r="I5891" t="s">
        <v>438</v>
      </c>
      <c r="J5891" t="s">
        <v>599</v>
      </c>
      <c r="K5891" t="s">
        <v>600</v>
      </c>
      <c r="L5891" t="s">
        <v>705</v>
      </c>
      <c r="M5891" t="s">
        <v>584</v>
      </c>
      <c r="N5891">
        <v>216</v>
      </c>
      <c r="O5891">
        <v>18021.560000000001</v>
      </c>
      <c r="P5891">
        <v>34218</v>
      </c>
      <c r="Q5891" t="str">
        <f t="shared" si="105"/>
        <v>E6 - OTHER</v>
      </c>
    </row>
    <row r="5892" spans="1:17" x14ac:dyDescent="0.25">
      <c r="A5892">
        <v>49</v>
      </c>
      <c r="B5892" t="s">
        <v>418</v>
      </c>
      <c r="C5892">
        <v>2022</v>
      </c>
      <c r="D5892">
        <v>10</v>
      </c>
      <c r="E5892" t="s">
        <v>819</v>
      </c>
      <c r="F5892" t="s">
        <v>703</v>
      </c>
      <c r="G5892" t="s">
        <v>580</v>
      </c>
      <c r="H5892" t="s">
        <v>714</v>
      </c>
      <c r="I5892" t="s">
        <v>602</v>
      </c>
      <c r="J5892" t="s">
        <v>582</v>
      </c>
      <c r="K5892" t="s">
        <v>583</v>
      </c>
      <c r="L5892" t="s">
        <v>712</v>
      </c>
      <c r="M5892" t="s">
        <v>601</v>
      </c>
      <c r="N5892">
        <v>26236</v>
      </c>
      <c r="O5892">
        <v>1368742.55</v>
      </c>
      <c r="P5892">
        <v>10614272</v>
      </c>
      <c r="Q5892" t="str">
        <f t="shared" si="105"/>
        <v>E1 - Residential</v>
      </c>
    </row>
    <row r="5893" spans="1:17" x14ac:dyDescent="0.25">
      <c r="A5893">
        <v>49</v>
      </c>
      <c r="B5893" t="s">
        <v>418</v>
      </c>
      <c r="C5893">
        <v>2022</v>
      </c>
      <c r="D5893">
        <v>10</v>
      </c>
      <c r="E5893" t="s">
        <v>819</v>
      </c>
      <c r="F5893" t="s">
        <v>703</v>
      </c>
      <c r="G5893" t="s">
        <v>580</v>
      </c>
      <c r="H5893" t="s">
        <v>715</v>
      </c>
      <c r="I5893" t="s">
        <v>603</v>
      </c>
      <c r="J5893" t="s">
        <v>589</v>
      </c>
      <c r="K5893" t="s">
        <v>590</v>
      </c>
      <c r="L5893" t="s">
        <v>712</v>
      </c>
      <c r="M5893" t="s">
        <v>601</v>
      </c>
      <c r="N5893">
        <v>4368</v>
      </c>
      <c r="O5893">
        <v>70053.600000000006</v>
      </c>
      <c r="P5893">
        <v>1542815</v>
      </c>
      <c r="Q5893" t="str">
        <f t="shared" si="105"/>
        <v>E2 - Low Income Residential</v>
      </c>
    </row>
    <row r="5894" spans="1:17" x14ac:dyDescent="0.25">
      <c r="A5894">
        <v>49</v>
      </c>
      <c r="B5894" t="s">
        <v>418</v>
      </c>
      <c r="C5894">
        <v>2022</v>
      </c>
      <c r="D5894">
        <v>10</v>
      </c>
      <c r="E5894" t="s">
        <v>819</v>
      </c>
      <c r="F5894" t="s">
        <v>703</v>
      </c>
      <c r="G5894" t="s">
        <v>580</v>
      </c>
      <c r="H5894" t="s">
        <v>716</v>
      </c>
      <c r="I5894" t="s">
        <v>604</v>
      </c>
      <c r="J5894" t="s">
        <v>586</v>
      </c>
      <c r="K5894" t="s">
        <v>587</v>
      </c>
      <c r="L5894" t="s">
        <v>712</v>
      </c>
      <c r="M5894" t="s">
        <v>601</v>
      </c>
      <c r="N5894">
        <v>66</v>
      </c>
      <c r="O5894">
        <v>5664.98</v>
      </c>
      <c r="P5894">
        <v>43225</v>
      </c>
      <c r="Q5894" t="str">
        <f t="shared" si="105"/>
        <v>E3 - Small C&amp;I</v>
      </c>
    </row>
    <row r="5895" spans="1:17" x14ac:dyDescent="0.25">
      <c r="A5895">
        <v>49</v>
      </c>
      <c r="B5895" t="s">
        <v>418</v>
      </c>
      <c r="C5895">
        <v>2022</v>
      </c>
      <c r="D5895">
        <v>10</v>
      </c>
      <c r="E5895" t="s">
        <v>819</v>
      </c>
      <c r="F5895" t="s">
        <v>717</v>
      </c>
      <c r="G5895" t="s">
        <v>606</v>
      </c>
      <c r="H5895" t="s">
        <v>704</v>
      </c>
      <c r="I5895" t="s">
        <v>581</v>
      </c>
      <c r="J5895" t="s">
        <v>582</v>
      </c>
      <c r="K5895" t="s">
        <v>583</v>
      </c>
      <c r="L5895" t="s">
        <v>718</v>
      </c>
      <c r="M5895" t="s">
        <v>607</v>
      </c>
      <c r="N5895">
        <v>825</v>
      </c>
      <c r="O5895">
        <v>166442.01999999999</v>
      </c>
      <c r="P5895">
        <v>689553</v>
      </c>
      <c r="Q5895" t="str">
        <f t="shared" si="105"/>
        <v>E1 - Residential</v>
      </c>
    </row>
    <row r="5896" spans="1:17" x14ac:dyDescent="0.25">
      <c r="A5896">
        <v>49</v>
      </c>
      <c r="B5896" t="s">
        <v>418</v>
      </c>
      <c r="C5896">
        <v>2022</v>
      </c>
      <c r="D5896">
        <v>10</v>
      </c>
      <c r="E5896" t="s">
        <v>819</v>
      </c>
      <c r="F5896" t="s">
        <v>717</v>
      </c>
      <c r="G5896" t="s">
        <v>606</v>
      </c>
      <c r="H5896" t="s">
        <v>706</v>
      </c>
      <c r="I5896" t="s">
        <v>585</v>
      </c>
      <c r="J5896" t="s">
        <v>586</v>
      </c>
      <c r="K5896" t="s">
        <v>587</v>
      </c>
      <c r="L5896" t="s">
        <v>718</v>
      </c>
      <c r="M5896" t="s">
        <v>607</v>
      </c>
      <c r="N5896">
        <v>39757</v>
      </c>
      <c r="O5896">
        <v>2182786.98</v>
      </c>
      <c r="P5896">
        <v>41353533</v>
      </c>
      <c r="Q5896" t="str">
        <f t="shared" si="105"/>
        <v>E3 - Small C&amp;I</v>
      </c>
    </row>
    <row r="5897" spans="1:17" x14ac:dyDescent="0.25">
      <c r="A5897">
        <v>49</v>
      </c>
      <c r="B5897" t="s">
        <v>418</v>
      </c>
      <c r="C5897">
        <v>2022</v>
      </c>
      <c r="D5897">
        <v>10</v>
      </c>
      <c r="E5897" t="s">
        <v>819</v>
      </c>
      <c r="F5897" t="s">
        <v>717</v>
      </c>
      <c r="G5897" t="s">
        <v>606</v>
      </c>
      <c r="H5897" t="s">
        <v>707</v>
      </c>
      <c r="I5897" t="s">
        <v>588</v>
      </c>
      <c r="J5897" t="s">
        <v>589</v>
      </c>
      <c r="K5897" t="s">
        <v>590</v>
      </c>
      <c r="L5897" t="s">
        <v>718</v>
      </c>
      <c r="M5897" t="s">
        <v>607</v>
      </c>
      <c r="N5897">
        <v>6</v>
      </c>
      <c r="O5897">
        <v>171.83</v>
      </c>
      <c r="P5897">
        <v>840</v>
      </c>
      <c r="Q5897" t="str">
        <f t="shared" si="105"/>
        <v>E2 - Low Income Residential</v>
      </c>
    </row>
    <row r="5898" spans="1:17" x14ac:dyDescent="0.25">
      <c r="A5898">
        <v>49</v>
      </c>
      <c r="B5898" t="s">
        <v>418</v>
      </c>
      <c r="C5898">
        <v>2022</v>
      </c>
      <c r="D5898">
        <v>10</v>
      </c>
      <c r="E5898" t="s">
        <v>819</v>
      </c>
      <c r="F5898" t="s">
        <v>717</v>
      </c>
      <c r="G5898" t="s">
        <v>606</v>
      </c>
      <c r="H5898" t="s">
        <v>708</v>
      </c>
      <c r="I5898" t="s">
        <v>591</v>
      </c>
      <c r="J5898" t="s">
        <v>592</v>
      </c>
      <c r="K5898" t="s">
        <v>593</v>
      </c>
      <c r="L5898" t="s">
        <v>718</v>
      </c>
      <c r="M5898" t="s">
        <v>607</v>
      </c>
      <c r="N5898">
        <v>3706</v>
      </c>
      <c r="O5898">
        <v>9471808.4700000007</v>
      </c>
      <c r="P5898">
        <v>42947319</v>
      </c>
      <c r="Q5898" t="str">
        <f t="shared" si="105"/>
        <v>E4 - Medium C&amp;I</v>
      </c>
    </row>
    <row r="5899" spans="1:17" x14ac:dyDescent="0.25">
      <c r="A5899">
        <v>49</v>
      </c>
      <c r="B5899" t="s">
        <v>418</v>
      </c>
      <c r="C5899">
        <v>2022</v>
      </c>
      <c r="D5899">
        <v>10</v>
      </c>
      <c r="E5899" t="s">
        <v>819</v>
      </c>
      <c r="F5899" t="s">
        <v>717</v>
      </c>
      <c r="G5899" t="s">
        <v>606</v>
      </c>
      <c r="H5899" t="s">
        <v>709</v>
      </c>
      <c r="I5899" t="s">
        <v>594</v>
      </c>
      <c r="J5899" t="s">
        <v>595</v>
      </c>
      <c r="K5899" t="s">
        <v>596</v>
      </c>
      <c r="L5899" t="s">
        <v>718</v>
      </c>
      <c r="M5899" t="s">
        <v>607</v>
      </c>
      <c r="N5899">
        <v>99</v>
      </c>
      <c r="O5899">
        <v>9659.0400000000009</v>
      </c>
      <c r="P5899">
        <v>37122</v>
      </c>
      <c r="Q5899" t="str">
        <f t="shared" si="105"/>
        <v>E3 - Small C&amp;I</v>
      </c>
    </row>
    <row r="5900" spans="1:17" x14ac:dyDescent="0.25">
      <c r="A5900">
        <v>49</v>
      </c>
      <c r="B5900" t="s">
        <v>418</v>
      </c>
      <c r="C5900">
        <v>2022</v>
      </c>
      <c r="D5900">
        <v>10</v>
      </c>
      <c r="E5900" t="s">
        <v>819</v>
      </c>
      <c r="F5900" t="s">
        <v>717</v>
      </c>
      <c r="G5900" t="s">
        <v>606</v>
      </c>
      <c r="H5900" t="s">
        <v>719</v>
      </c>
      <c r="I5900" t="s">
        <v>608</v>
      </c>
      <c r="J5900" t="s">
        <v>592</v>
      </c>
      <c r="K5900" t="s">
        <v>593</v>
      </c>
      <c r="L5900" t="s">
        <v>718</v>
      </c>
      <c r="M5900" t="s">
        <v>607</v>
      </c>
      <c r="N5900">
        <v>171</v>
      </c>
      <c r="O5900">
        <v>436328.38</v>
      </c>
      <c r="P5900">
        <v>1853227</v>
      </c>
      <c r="Q5900" t="str">
        <f t="shared" si="105"/>
        <v>E4 - Medium C&amp;I</v>
      </c>
    </row>
    <row r="5901" spans="1:17" x14ac:dyDescent="0.25">
      <c r="A5901">
        <v>49</v>
      </c>
      <c r="B5901" t="s">
        <v>418</v>
      </c>
      <c r="C5901">
        <v>2022</v>
      </c>
      <c r="D5901">
        <v>10</v>
      </c>
      <c r="E5901" t="s">
        <v>819</v>
      </c>
      <c r="F5901" t="s">
        <v>717</v>
      </c>
      <c r="G5901" t="s">
        <v>606</v>
      </c>
      <c r="H5901" t="s">
        <v>720</v>
      </c>
      <c r="I5901" t="s">
        <v>609</v>
      </c>
      <c r="J5901" t="s">
        <v>595</v>
      </c>
      <c r="K5901" t="s">
        <v>596</v>
      </c>
      <c r="L5901" t="s">
        <v>718</v>
      </c>
      <c r="M5901" t="s">
        <v>607</v>
      </c>
      <c r="N5901">
        <v>4</v>
      </c>
      <c r="O5901">
        <v>4227.34</v>
      </c>
      <c r="P5901">
        <v>19836</v>
      </c>
      <c r="Q5901" t="str">
        <f t="shared" si="105"/>
        <v>E3 - Small C&amp;I</v>
      </c>
    </row>
    <row r="5902" spans="1:17" x14ac:dyDescent="0.25">
      <c r="A5902">
        <v>49</v>
      </c>
      <c r="B5902" t="s">
        <v>418</v>
      </c>
      <c r="C5902">
        <v>2022</v>
      </c>
      <c r="D5902">
        <v>10</v>
      </c>
      <c r="E5902" t="s">
        <v>819</v>
      </c>
      <c r="F5902" t="s">
        <v>717</v>
      </c>
      <c r="G5902" t="s">
        <v>606</v>
      </c>
      <c r="H5902" t="s">
        <v>710</v>
      </c>
      <c r="I5902" t="s">
        <v>597</v>
      </c>
      <c r="J5902" t="s">
        <v>586</v>
      </c>
      <c r="K5902" t="s">
        <v>587</v>
      </c>
      <c r="L5902" t="s">
        <v>718</v>
      </c>
      <c r="M5902" t="s">
        <v>607</v>
      </c>
      <c r="N5902">
        <v>73</v>
      </c>
      <c r="O5902">
        <v>-76251.259999999995</v>
      </c>
      <c r="P5902">
        <v>130963</v>
      </c>
      <c r="Q5902" t="str">
        <f t="shared" si="105"/>
        <v>E3 - Small C&amp;I</v>
      </c>
    </row>
    <row r="5903" spans="1:17" x14ac:dyDescent="0.25">
      <c r="A5903">
        <v>49</v>
      </c>
      <c r="B5903" t="s">
        <v>418</v>
      </c>
      <c r="C5903">
        <v>2022</v>
      </c>
      <c r="D5903">
        <v>10</v>
      </c>
      <c r="E5903" t="s">
        <v>819</v>
      </c>
      <c r="F5903" t="s">
        <v>717</v>
      </c>
      <c r="G5903" t="s">
        <v>606</v>
      </c>
      <c r="H5903" t="s">
        <v>810</v>
      </c>
      <c r="I5903" t="s">
        <v>610</v>
      </c>
      <c r="J5903" t="s">
        <v>611</v>
      </c>
      <c r="K5903" t="s">
        <v>612</v>
      </c>
      <c r="L5903" t="s">
        <v>718</v>
      </c>
      <c r="M5903" t="s">
        <v>607</v>
      </c>
      <c r="N5903">
        <v>2</v>
      </c>
      <c r="O5903">
        <v>17180.169999999998</v>
      </c>
      <c r="P5903">
        <v>76558</v>
      </c>
      <c r="Q5903" t="str">
        <f t="shared" si="105"/>
        <v>E5 - Large C&amp;I</v>
      </c>
    </row>
    <row r="5904" spans="1:17" x14ac:dyDescent="0.25">
      <c r="A5904">
        <v>49</v>
      </c>
      <c r="B5904" t="s">
        <v>418</v>
      </c>
      <c r="C5904">
        <v>2022</v>
      </c>
      <c r="D5904">
        <v>10</v>
      </c>
      <c r="E5904" t="s">
        <v>819</v>
      </c>
      <c r="F5904" t="s">
        <v>717</v>
      </c>
      <c r="G5904" t="s">
        <v>606</v>
      </c>
      <c r="H5904" t="s">
        <v>721</v>
      </c>
      <c r="I5904" t="s">
        <v>613</v>
      </c>
      <c r="J5904" t="s">
        <v>611</v>
      </c>
      <c r="K5904" t="s">
        <v>612</v>
      </c>
      <c r="L5904" t="s">
        <v>718</v>
      </c>
      <c r="M5904" t="s">
        <v>607</v>
      </c>
      <c r="N5904">
        <v>1</v>
      </c>
      <c r="O5904">
        <v>4778.54</v>
      </c>
      <c r="P5904">
        <v>55189</v>
      </c>
      <c r="Q5904" t="str">
        <f t="shared" si="105"/>
        <v>E5 - Large C&amp;I</v>
      </c>
    </row>
    <row r="5905" spans="1:17" x14ac:dyDescent="0.25">
      <c r="A5905">
        <v>49</v>
      </c>
      <c r="B5905" t="s">
        <v>418</v>
      </c>
      <c r="C5905">
        <v>2022</v>
      </c>
      <c r="D5905">
        <v>10</v>
      </c>
      <c r="E5905" t="s">
        <v>819</v>
      </c>
      <c r="F5905" t="s">
        <v>717</v>
      </c>
      <c r="G5905" t="s">
        <v>606</v>
      </c>
      <c r="H5905" t="s">
        <v>722</v>
      </c>
      <c r="I5905" t="s">
        <v>614</v>
      </c>
      <c r="J5905" t="s">
        <v>599</v>
      </c>
      <c r="K5905" t="s">
        <v>600</v>
      </c>
      <c r="L5905" t="s">
        <v>718</v>
      </c>
      <c r="M5905" t="s">
        <v>607</v>
      </c>
      <c r="N5905">
        <v>15</v>
      </c>
      <c r="O5905">
        <v>1181.48</v>
      </c>
      <c r="P5905">
        <v>3291</v>
      </c>
      <c r="Q5905" t="str">
        <f t="shared" si="105"/>
        <v>E6 - OTHER</v>
      </c>
    </row>
    <row r="5906" spans="1:17" x14ac:dyDescent="0.25">
      <c r="A5906">
        <v>49</v>
      </c>
      <c r="B5906" t="s">
        <v>418</v>
      </c>
      <c r="C5906">
        <v>2022</v>
      </c>
      <c r="D5906">
        <v>10</v>
      </c>
      <c r="E5906" t="s">
        <v>819</v>
      </c>
      <c r="F5906" t="s">
        <v>717</v>
      </c>
      <c r="G5906" t="s">
        <v>606</v>
      </c>
      <c r="H5906" t="s">
        <v>711</v>
      </c>
      <c r="I5906" t="s">
        <v>598</v>
      </c>
      <c r="J5906" t="s">
        <v>599</v>
      </c>
      <c r="K5906" t="s">
        <v>600</v>
      </c>
      <c r="L5906" t="s">
        <v>723</v>
      </c>
      <c r="M5906" t="s">
        <v>615</v>
      </c>
      <c r="N5906">
        <v>325</v>
      </c>
      <c r="O5906">
        <v>24943.93</v>
      </c>
      <c r="P5906">
        <v>128172</v>
      </c>
      <c r="Q5906" t="str">
        <f t="shared" si="105"/>
        <v>E6 - OTHER</v>
      </c>
    </row>
    <row r="5907" spans="1:17" x14ac:dyDescent="0.25">
      <c r="A5907">
        <v>49</v>
      </c>
      <c r="B5907" t="s">
        <v>418</v>
      </c>
      <c r="C5907">
        <v>2022</v>
      </c>
      <c r="D5907">
        <v>10</v>
      </c>
      <c r="E5907" t="s">
        <v>819</v>
      </c>
      <c r="F5907" t="s">
        <v>717</v>
      </c>
      <c r="G5907" t="s">
        <v>606</v>
      </c>
      <c r="H5907" t="s">
        <v>724</v>
      </c>
      <c r="I5907" t="s">
        <v>616</v>
      </c>
      <c r="J5907" t="s">
        <v>617</v>
      </c>
      <c r="K5907" t="s">
        <v>618</v>
      </c>
      <c r="L5907" t="s">
        <v>723</v>
      </c>
      <c r="M5907" t="s">
        <v>615</v>
      </c>
      <c r="N5907">
        <v>3</v>
      </c>
      <c r="O5907">
        <v>1104.0999999999999</v>
      </c>
      <c r="P5907">
        <v>5522</v>
      </c>
      <c r="Q5907" t="str">
        <f t="shared" si="105"/>
        <v>E6 - OTHER</v>
      </c>
    </row>
    <row r="5908" spans="1:17" x14ac:dyDescent="0.25">
      <c r="A5908">
        <v>49</v>
      </c>
      <c r="B5908" t="s">
        <v>418</v>
      </c>
      <c r="C5908">
        <v>2022</v>
      </c>
      <c r="D5908">
        <v>10</v>
      </c>
      <c r="E5908" t="s">
        <v>819</v>
      </c>
      <c r="F5908" t="s">
        <v>717</v>
      </c>
      <c r="G5908" t="s">
        <v>606</v>
      </c>
      <c r="H5908" t="s">
        <v>713</v>
      </c>
      <c r="I5908" t="s">
        <v>438</v>
      </c>
      <c r="J5908" t="s">
        <v>599</v>
      </c>
      <c r="K5908" t="s">
        <v>600</v>
      </c>
      <c r="L5908" t="s">
        <v>718</v>
      </c>
      <c r="M5908" t="s">
        <v>607</v>
      </c>
      <c r="N5908">
        <v>1004</v>
      </c>
      <c r="O5908">
        <v>104930.91</v>
      </c>
      <c r="P5908">
        <v>300786</v>
      </c>
      <c r="Q5908" t="str">
        <f t="shared" si="105"/>
        <v>E6 - OTHER</v>
      </c>
    </row>
    <row r="5909" spans="1:17" x14ac:dyDescent="0.25">
      <c r="A5909">
        <v>49</v>
      </c>
      <c r="B5909" t="s">
        <v>418</v>
      </c>
      <c r="C5909">
        <v>2022</v>
      </c>
      <c r="D5909">
        <v>10</v>
      </c>
      <c r="E5909" t="s">
        <v>819</v>
      </c>
      <c r="F5909" t="s">
        <v>717</v>
      </c>
      <c r="G5909" t="s">
        <v>606</v>
      </c>
      <c r="H5909" t="s">
        <v>725</v>
      </c>
      <c r="I5909" t="s">
        <v>619</v>
      </c>
      <c r="J5909" t="s">
        <v>617</v>
      </c>
      <c r="K5909" t="s">
        <v>618</v>
      </c>
      <c r="L5909" t="s">
        <v>718</v>
      </c>
      <c r="M5909" t="s">
        <v>607</v>
      </c>
      <c r="N5909">
        <v>6</v>
      </c>
      <c r="O5909">
        <v>316.64</v>
      </c>
      <c r="P5909">
        <v>912</v>
      </c>
      <c r="Q5909" t="str">
        <f t="shared" si="105"/>
        <v>E6 - OTHER</v>
      </c>
    </row>
    <row r="5910" spans="1:17" x14ac:dyDescent="0.25">
      <c r="A5910">
        <v>49</v>
      </c>
      <c r="B5910" t="s">
        <v>418</v>
      </c>
      <c r="C5910">
        <v>2022</v>
      </c>
      <c r="D5910">
        <v>10</v>
      </c>
      <c r="E5910" t="s">
        <v>819</v>
      </c>
      <c r="F5910" t="s">
        <v>717</v>
      </c>
      <c r="G5910" t="s">
        <v>606</v>
      </c>
      <c r="H5910" t="s">
        <v>726</v>
      </c>
      <c r="I5910" t="s">
        <v>620</v>
      </c>
      <c r="J5910" t="s">
        <v>621</v>
      </c>
      <c r="K5910" t="s">
        <v>622</v>
      </c>
      <c r="L5910" t="s">
        <v>718</v>
      </c>
      <c r="M5910" t="s">
        <v>607</v>
      </c>
      <c r="N5910">
        <v>1</v>
      </c>
      <c r="O5910">
        <v>63.55</v>
      </c>
      <c r="P5910">
        <v>237</v>
      </c>
      <c r="Q5910" t="str">
        <f t="shared" si="105"/>
        <v>E6 - OTHER</v>
      </c>
    </row>
    <row r="5911" spans="1:17" x14ac:dyDescent="0.25">
      <c r="A5911">
        <v>49</v>
      </c>
      <c r="B5911" t="s">
        <v>418</v>
      </c>
      <c r="C5911">
        <v>2022</v>
      </c>
      <c r="D5911">
        <v>10</v>
      </c>
      <c r="E5911" t="s">
        <v>819</v>
      </c>
      <c r="F5911" t="s">
        <v>717</v>
      </c>
      <c r="G5911" t="s">
        <v>606</v>
      </c>
      <c r="H5911" t="s">
        <v>727</v>
      </c>
      <c r="I5911" t="s">
        <v>623</v>
      </c>
      <c r="J5911" t="s">
        <v>624</v>
      </c>
      <c r="K5911" t="s">
        <v>625</v>
      </c>
      <c r="L5911" t="s">
        <v>718</v>
      </c>
      <c r="M5911" t="s">
        <v>607</v>
      </c>
      <c r="N5911">
        <v>56</v>
      </c>
      <c r="O5911">
        <v>1048117.05</v>
      </c>
      <c r="P5911">
        <v>4713054</v>
      </c>
      <c r="Q5911" t="str">
        <f t="shared" ref="Q5911:Q5955" si="106">IF(ISERROR(VLOOKUP(J5911,S:T,2,FALSE)) =FALSE,VLOOKUP(J5911,S:T,2,FALSE),VLOOKUP(TRIM(J5911),S:T,2,FALSE))</f>
        <v>E5 - Large C&amp;I</v>
      </c>
    </row>
    <row r="5912" spans="1:17" x14ac:dyDescent="0.25">
      <c r="A5912">
        <v>49</v>
      </c>
      <c r="B5912" t="s">
        <v>418</v>
      </c>
      <c r="C5912">
        <v>2022</v>
      </c>
      <c r="D5912">
        <v>10</v>
      </c>
      <c r="E5912" t="s">
        <v>819</v>
      </c>
      <c r="F5912" t="s">
        <v>717</v>
      </c>
      <c r="G5912" t="s">
        <v>606</v>
      </c>
      <c r="H5912" t="s">
        <v>728</v>
      </c>
      <c r="I5912" t="s">
        <v>626</v>
      </c>
      <c r="J5912" t="s">
        <v>624</v>
      </c>
      <c r="K5912" t="s">
        <v>625</v>
      </c>
      <c r="L5912" t="s">
        <v>718</v>
      </c>
      <c r="M5912" t="s">
        <v>607</v>
      </c>
      <c r="N5912">
        <v>72</v>
      </c>
      <c r="O5912">
        <v>2121581.5699999998</v>
      </c>
      <c r="P5912">
        <v>9038678</v>
      </c>
      <c r="Q5912" t="str">
        <f t="shared" si="106"/>
        <v>E5 - Large C&amp;I</v>
      </c>
    </row>
    <row r="5913" spans="1:17" x14ac:dyDescent="0.25">
      <c r="A5913">
        <v>49</v>
      </c>
      <c r="B5913" t="s">
        <v>418</v>
      </c>
      <c r="C5913">
        <v>2022</v>
      </c>
      <c r="D5913">
        <v>10</v>
      </c>
      <c r="E5913" t="s">
        <v>819</v>
      </c>
      <c r="F5913" t="s">
        <v>717</v>
      </c>
      <c r="G5913" t="s">
        <v>606</v>
      </c>
      <c r="H5913" t="s">
        <v>729</v>
      </c>
      <c r="I5913" t="s">
        <v>627</v>
      </c>
      <c r="J5913" t="s">
        <v>624</v>
      </c>
      <c r="K5913" t="s">
        <v>625</v>
      </c>
      <c r="L5913" t="s">
        <v>723</v>
      </c>
      <c r="M5913" t="s">
        <v>615</v>
      </c>
      <c r="N5913">
        <v>299</v>
      </c>
      <c r="O5913">
        <v>4781234.3600000003</v>
      </c>
      <c r="P5913">
        <v>60147072</v>
      </c>
      <c r="Q5913" t="str">
        <f t="shared" si="106"/>
        <v>E5 - Large C&amp;I</v>
      </c>
    </row>
    <row r="5914" spans="1:17" x14ac:dyDescent="0.25">
      <c r="A5914">
        <v>49</v>
      </c>
      <c r="B5914" t="s">
        <v>418</v>
      </c>
      <c r="C5914">
        <v>2022</v>
      </c>
      <c r="D5914">
        <v>10</v>
      </c>
      <c r="E5914" t="s">
        <v>819</v>
      </c>
      <c r="F5914" t="s">
        <v>717</v>
      </c>
      <c r="G5914" t="s">
        <v>606</v>
      </c>
      <c r="H5914" t="s">
        <v>730</v>
      </c>
      <c r="I5914" t="s">
        <v>628</v>
      </c>
      <c r="J5914" t="s">
        <v>624</v>
      </c>
      <c r="K5914" t="s">
        <v>625</v>
      </c>
      <c r="L5914" t="s">
        <v>723</v>
      </c>
      <c r="M5914" t="s">
        <v>615</v>
      </c>
      <c r="N5914">
        <v>354</v>
      </c>
      <c r="O5914">
        <v>5534341.4199999999</v>
      </c>
      <c r="P5914">
        <v>71029591</v>
      </c>
      <c r="Q5914" t="str">
        <f t="shared" si="106"/>
        <v>E5 - Large C&amp;I</v>
      </c>
    </row>
    <row r="5915" spans="1:17" x14ac:dyDescent="0.25">
      <c r="A5915">
        <v>49</v>
      </c>
      <c r="B5915" t="s">
        <v>418</v>
      </c>
      <c r="C5915">
        <v>2022</v>
      </c>
      <c r="D5915">
        <v>10</v>
      </c>
      <c r="E5915" t="s">
        <v>819</v>
      </c>
      <c r="F5915" t="s">
        <v>717</v>
      </c>
      <c r="G5915" t="s">
        <v>606</v>
      </c>
      <c r="H5915" t="s">
        <v>714</v>
      </c>
      <c r="I5915" t="s">
        <v>602</v>
      </c>
      <c r="J5915" t="s">
        <v>582</v>
      </c>
      <c r="K5915" t="s">
        <v>583</v>
      </c>
      <c r="L5915" t="s">
        <v>723</v>
      </c>
      <c r="M5915" t="s">
        <v>615</v>
      </c>
      <c r="N5915">
        <v>116</v>
      </c>
      <c r="O5915">
        <v>30674.67</v>
      </c>
      <c r="P5915">
        <v>247687</v>
      </c>
      <c r="Q5915" t="str">
        <f t="shared" si="106"/>
        <v>E1 - Residential</v>
      </c>
    </row>
    <row r="5916" spans="1:17" x14ac:dyDescent="0.25">
      <c r="A5916">
        <v>49</v>
      </c>
      <c r="B5916" t="s">
        <v>418</v>
      </c>
      <c r="C5916">
        <v>2022</v>
      </c>
      <c r="D5916">
        <v>10</v>
      </c>
      <c r="E5916" t="s">
        <v>819</v>
      </c>
      <c r="F5916" t="s">
        <v>717</v>
      </c>
      <c r="G5916" t="s">
        <v>606</v>
      </c>
      <c r="H5916" t="s">
        <v>715</v>
      </c>
      <c r="I5916" t="s">
        <v>603</v>
      </c>
      <c r="J5916" t="s">
        <v>589</v>
      </c>
      <c r="K5916" t="s">
        <v>590</v>
      </c>
      <c r="L5916" t="s">
        <v>723</v>
      </c>
      <c r="M5916" t="s">
        <v>615</v>
      </c>
      <c r="N5916">
        <v>1</v>
      </c>
      <c r="O5916">
        <v>8.65</v>
      </c>
      <c r="P5916">
        <v>336</v>
      </c>
      <c r="Q5916" t="str">
        <f t="shared" si="106"/>
        <v>E2 - Low Income Residential</v>
      </c>
    </row>
    <row r="5917" spans="1:17" x14ac:dyDescent="0.25">
      <c r="A5917">
        <v>49</v>
      </c>
      <c r="B5917" t="s">
        <v>418</v>
      </c>
      <c r="C5917">
        <v>2022</v>
      </c>
      <c r="D5917">
        <v>10</v>
      </c>
      <c r="E5917" t="s">
        <v>819</v>
      </c>
      <c r="F5917" t="s">
        <v>717</v>
      </c>
      <c r="G5917" t="s">
        <v>606</v>
      </c>
      <c r="H5917" t="s">
        <v>731</v>
      </c>
      <c r="I5917" t="s">
        <v>629</v>
      </c>
      <c r="J5917" t="s">
        <v>630</v>
      </c>
      <c r="K5917" t="s">
        <v>631</v>
      </c>
      <c r="L5917" t="s">
        <v>723</v>
      </c>
      <c r="M5917" t="s">
        <v>615</v>
      </c>
      <c r="N5917">
        <v>1</v>
      </c>
      <c r="O5917">
        <v>185533.35</v>
      </c>
      <c r="P5917">
        <v>1812477</v>
      </c>
      <c r="Q5917" t="str">
        <f t="shared" si="106"/>
        <v>E5 - Large C&amp;I</v>
      </c>
    </row>
    <row r="5918" spans="1:17" x14ac:dyDescent="0.25">
      <c r="A5918">
        <v>49</v>
      </c>
      <c r="B5918" t="s">
        <v>418</v>
      </c>
      <c r="C5918">
        <v>2022</v>
      </c>
      <c r="D5918">
        <v>10</v>
      </c>
      <c r="E5918" t="s">
        <v>819</v>
      </c>
      <c r="F5918" t="s">
        <v>717</v>
      </c>
      <c r="G5918" t="s">
        <v>606</v>
      </c>
      <c r="H5918" t="s">
        <v>716</v>
      </c>
      <c r="I5918" t="s">
        <v>604</v>
      </c>
      <c r="J5918" t="s">
        <v>586</v>
      </c>
      <c r="K5918" t="s">
        <v>587</v>
      </c>
      <c r="L5918" t="s">
        <v>723</v>
      </c>
      <c r="M5918" t="s">
        <v>615</v>
      </c>
      <c r="N5918">
        <v>9618</v>
      </c>
      <c r="O5918">
        <v>1433527.72</v>
      </c>
      <c r="P5918">
        <v>11515160</v>
      </c>
      <c r="Q5918" t="str">
        <f t="shared" si="106"/>
        <v>E3 - Small C&amp;I</v>
      </c>
    </row>
    <row r="5919" spans="1:17" x14ac:dyDescent="0.25">
      <c r="A5919">
        <v>49</v>
      </c>
      <c r="B5919" t="s">
        <v>418</v>
      </c>
      <c r="C5919">
        <v>2022</v>
      </c>
      <c r="D5919">
        <v>10</v>
      </c>
      <c r="E5919" t="s">
        <v>819</v>
      </c>
      <c r="F5919" t="s">
        <v>717</v>
      </c>
      <c r="G5919" t="s">
        <v>606</v>
      </c>
      <c r="H5919" t="s">
        <v>732</v>
      </c>
      <c r="I5919" t="s">
        <v>632</v>
      </c>
      <c r="J5919" t="s">
        <v>595</v>
      </c>
      <c r="K5919" t="s">
        <v>596</v>
      </c>
      <c r="L5919" t="s">
        <v>723</v>
      </c>
      <c r="M5919" t="s">
        <v>615</v>
      </c>
      <c r="N5919">
        <v>125</v>
      </c>
      <c r="O5919">
        <v>10406.870000000001</v>
      </c>
      <c r="P5919">
        <v>74397</v>
      </c>
      <c r="Q5919" t="str">
        <f t="shared" si="106"/>
        <v>E3 - Small C&amp;I</v>
      </c>
    </row>
    <row r="5920" spans="1:17" x14ac:dyDescent="0.25">
      <c r="A5920">
        <v>49</v>
      </c>
      <c r="B5920" t="s">
        <v>418</v>
      </c>
      <c r="C5920">
        <v>2022</v>
      </c>
      <c r="D5920">
        <v>10</v>
      </c>
      <c r="E5920" t="s">
        <v>819</v>
      </c>
      <c r="F5920" t="s">
        <v>717</v>
      </c>
      <c r="G5920" t="s">
        <v>606</v>
      </c>
      <c r="H5920" t="s">
        <v>733</v>
      </c>
      <c r="I5920" t="s">
        <v>605</v>
      </c>
      <c r="J5920" t="s">
        <v>592</v>
      </c>
      <c r="K5920" t="s">
        <v>593</v>
      </c>
      <c r="L5920" t="s">
        <v>723</v>
      </c>
      <c r="M5920" t="s">
        <v>615</v>
      </c>
      <c r="N5920">
        <v>3485</v>
      </c>
      <c r="O5920">
        <v>6363778.9900000002</v>
      </c>
      <c r="P5920">
        <v>63942752</v>
      </c>
      <c r="Q5920" t="str">
        <f t="shared" si="106"/>
        <v>E4 - Medium C&amp;I</v>
      </c>
    </row>
    <row r="5921" spans="1:17" x14ac:dyDescent="0.25">
      <c r="A5921">
        <v>49</v>
      </c>
      <c r="B5921" t="s">
        <v>418</v>
      </c>
      <c r="C5921">
        <v>2022</v>
      </c>
      <c r="D5921">
        <v>10</v>
      </c>
      <c r="E5921" t="s">
        <v>819</v>
      </c>
      <c r="F5921" t="s">
        <v>734</v>
      </c>
      <c r="G5921" t="s">
        <v>633</v>
      </c>
      <c r="H5921" t="s">
        <v>704</v>
      </c>
      <c r="I5921" t="s">
        <v>581</v>
      </c>
      <c r="J5921" t="s">
        <v>582</v>
      </c>
      <c r="K5921" t="s">
        <v>583</v>
      </c>
      <c r="L5921" t="s">
        <v>735</v>
      </c>
      <c r="M5921" t="s">
        <v>634</v>
      </c>
      <c r="N5921">
        <v>6</v>
      </c>
      <c r="O5921">
        <v>573.02</v>
      </c>
      <c r="P5921">
        <v>2124</v>
      </c>
      <c r="Q5921" t="str">
        <f t="shared" si="106"/>
        <v>E1 - Residential</v>
      </c>
    </row>
    <row r="5922" spans="1:17" x14ac:dyDescent="0.25">
      <c r="A5922">
        <v>49</v>
      </c>
      <c r="B5922" t="s">
        <v>418</v>
      </c>
      <c r="C5922">
        <v>2022</v>
      </c>
      <c r="D5922">
        <v>10</v>
      </c>
      <c r="E5922" t="s">
        <v>819</v>
      </c>
      <c r="F5922" t="s">
        <v>734</v>
      </c>
      <c r="G5922" t="s">
        <v>633</v>
      </c>
      <c r="H5922" t="s">
        <v>706</v>
      </c>
      <c r="I5922" t="s">
        <v>585</v>
      </c>
      <c r="J5922" t="s">
        <v>586</v>
      </c>
      <c r="K5922" t="s">
        <v>587</v>
      </c>
      <c r="L5922" t="s">
        <v>735</v>
      </c>
      <c r="M5922" t="s">
        <v>634</v>
      </c>
      <c r="N5922">
        <v>755</v>
      </c>
      <c r="O5922">
        <v>243438.56</v>
      </c>
      <c r="P5922">
        <v>990496</v>
      </c>
      <c r="Q5922" t="str">
        <f t="shared" si="106"/>
        <v>E3 - Small C&amp;I</v>
      </c>
    </row>
    <row r="5923" spans="1:17" x14ac:dyDescent="0.25">
      <c r="A5923">
        <v>49</v>
      </c>
      <c r="B5923" t="s">
        <v>418</v>
      </c>
      <c r="C5923">
        <v>2022</v>
      </c>
      <c r="D5923">
        <v>10</v>
      </c>
      <c r="E5923" t="s">
        <v>819</v>
      </c>
      <c r="F5923" t="s">
        <v>734</v>
      </c>
      <c r="G5923" t="s">
        <v>633</v>
      </c>
      <c r="H5923" t="s">
        <v>707</v>
      </c>
      <c r="I5923" t="s">
        <v>588</v>
      </c>
      <c r="J5923" t="s">
        <v>589</v>
      </c>
      <c r="K5923" t="s">
        <v>590</v>
      </c>
      <c r="L5923" t="s">
        <v>735</v>
      </c>
      <c r="M5923" t="s">
        <v>634</v>
      </c>
      <c r="N5923">
        <v>1</v>
      </c>
      <c r="O5923">
        <v>64.88</v>
      </c>
      <c r="P5923">
        <v>333</v>
      </c>
      <c r="Q5923" t="str">
        <f t="shared" si="106"/>
        <v>E2 - Low Income Residential</v>
      </c>
    </row>
    <row r="5924" spans="1:17" x14ac:dyDescent="0.25">
      <c r="A5924">
        <v>49</v>
      </c>
      <c r="B5924" t="s">
        <v>418</v>
      </c>
      <c r="C5924">
        <v>2022</v>
      </c>
      <c r="D5924">
        <v>10</v>
      </c>
      <c r="E5924" t="s">
        <v>819</v>
      </c>
      <c r="F5924" t="s">
        <v>734</v>
      </c>
      <c r="G5924" t="s">
        <v>633</v>
      </c>
      <c r="H5924" t="s">
        <v>708</v>
      </c>
      <c r="I5924" t="s">
        <v>591</v>
      </c>
      <c r="J5924" t="s">
        <v>592</v>
      </c>
      <c r="K5924" t="s">
        <v>593</v>
      </c>
      <c r="L5924" t="s">
        <v>735</v>
      </c>
      <c r="M5924" t="s">
        <v>634</v>
      </c>
      <c r="N5924">
        <v>282</v>
      </c>
      <c r="O5924">
        <v>919938.7</v>
      </c>
      <c r="P5924">
        <v>3955709</v>
      </c>
      <c r="Q5924" t="str">
        <f t="shared" si="106"/>
        <v>E4 - Medium C&amp;I</v>
      </c>
    </row>
    <row r="5925" spans="1:17" x14ac:dyDescent="0.25">
      <c r="A5925">
        <v>49</v>
      </c>
      <c r="B5925" t="s">
        <v>418</v>
      </c>
      <c r="C5925">
        <v>2022</v>
      </c>
      <c r="D5925">
        <v>10</v>
      </c>
      <c r="E5925" t="s">
        <v>819</v>
      </c>
      <c r="F5925" t="s">
        <v>734</v>
      </c>
      <c r="G5925" t="s">
        <v>633</v>
      </c>
      <c r="H5925" t="s">
        <v>719</v>
      </c>
      <c r="I5925" t="s">
        <v>608</v>
      </c>
      <c r="J5925" t="s">
        <v>592</v>
      </c>
      <c r="K5925" t="s">
        <v>593</v>
      </c>
      <c r="L5925" t="s">
        <v>735</v>
      </c>
      <c r="M5925" t="s">
        <v>634</v>
      </c>
      <c r="N5925">
        <v>9</v>
      </c>
      <c r="O5925">
        <v>27916.31</v>
      </c>
      <c r="P5925">
        <v>107910</v>
      </c>
      <c r="Q5925" t="str">
        <f t="shared" si="106"/>
        <v>E4 - Medium C&amp;I</v>
      </c>
    </row>
    <row r="5926" spans="1:17" x14ac:dyDescent="0.25">
      <c r="A5926">
        <v>49</v>
      </c>
      <c r="B5926" t="s">
        <v>418</v>
      </c>
      <c r="C5926">
        <v>2022</v>
      </c>
      <c r="D5926">
        <v>10</v>
      </c>
      <c r="E5926" t="s">
        <v>819</v>
      </c>
      <c r="F5926" t="s">
        <v>734</v>
      </c>
      <c r="G5926" t="s">
        <v>633</v>
      </c>
      <c r="H5926" t="s">
        <v>721</v>
      </c>
      <c r="I5926" t="s">
        <v>613</v>
      </c>
      <c r="J5926" t="s">
        <v>611</v>
      </c>
      <c r="K5926" t="s">
        <v>612</v>
      </c>
      <c r="L5926" t="s">
        <v>735</v>
      </c>
      <c r="M5926" t="s">
        <v>634</v>
      </c>
      <c r="N5926">
        <v>1</v>
      </c>
      <c r="O5926">
        <v>65859.58</v>
      </c>
      <c r="P5926">
        <v>943148</v>
      </c>
      <c r="Q5926" t="str">
        <f t="shared" si="106"/>
        <v>E5 - Large C&amp;I</v>
      </c>
    </row>
    <row r="5927" spans="1:17" x14ac:dyDescent="0.25">
      <c r="A5927">
        <v>49</v>
      </c>
      <c r="B5927" t="s">
        <v>418</v>
      </c>
      <c r="C5927">
        <v>2022</v>
      </c>
      <c r="D5927">
        <v>10</v>
      </c>
      <c r="E5927" t="s">
        <v>819</v>
      </c>
      <c r="F5927" t="s">
        <v>734</v>
      </c>
      <c r="G5927" t="s">
        <v>633</v>
      </c>
      <c r="H5927" t="s">
        <v>711</v>
      </c>
      <c r="I5927" t="s">
        <v>598</v>
      </c>
      <c r="J5927" t="s">
        <v>599</v>
      </c>
      <c r="K5927" t="s">
        <v>600</v>
      </c>
      <c r="L5927" t="s">
        <v>736</v>
      </c>
      <c r="M5927" t="s">
        <v>635</v>
      </c>
      <c r="N5927">
        <v>19</v>
      </c>
      <c r="O5927">
        <v>2872.82</v>
      </c>
      <c r="P5927">
        <v>14453</v>
      </c>
      <c r="Q5927" t="str">
        <f t="shared" si="106"/>
        <v>E6 - OTHER</v>
      </c>
    </row>
    <row r="5928" spans="1:17" x14ac:dyDescent="0.25">
      <c r="A5928">
        <v>49</v>
      </c>
      <c r="B5928" t="s">
        <v>418</v>
      </c>
      <c r="C5928">
        <v>2022</v>
      </c>
      <c r="D5928">
        <v>10</v>
      </c>
      <c r="E5928" t="s">
        <v>819</v>
      </c>
      <c r="F5928" t="s">
        <v>734</v>
      </c>
      <c r="G5928" t="s">
        <v>633</v>
      </c>
      <c r="H5928" t="s">
        <v>713</v>
      </c>
      <c r="I5928" t="s">
        <v>438</v>
      </c>
      <c r="J5928" t="s">
        <v>599</v>
      </c>
      <c r="K5928" t="s">
        <v>600</v>
      </c>
      <c r="L5928" t="s">
        <v>735</v>
      </c>
      <c r="M5928" t="s">
        <v>634</v>
      </c>
      <c r="N5928">
        <v>52</v>
      </c>
      <c r="O5928">
        <v>12172.58</v>
      </c>
      <c r="P5928">
        <v>35874</v>
      </c>
      <c r="Q5928" t="str">
        <f t="shared" si="106"/>
        <v>E6 - OTHER</v>
      </c>
    </row>
    <row r="5929" spans="1:17" x14ac:dyDescent="0.25">
      <c r="A5929">
        <v>49</v>
      </c>
      <c r="B5929" t="s">
        <v>418</v>
      </c>
      <c r="C5929">
        <v>2022</v>
      </c>
      <c r="D5929">
        <v>10</v>
      </c>
      <c r="E5929" t="s">
        <v>819</v>
      </c>
      <c r="F5929" t="s">
        <v>734</v>
      </c>
      <c r="G5929" t="s">
        <v>633</v>
      </c>
      <c r="H5929" t="s">
        <v>727</v>
      </c>
      <c r="I5929" t="s">
        <v>623</v>
      </c>
      <c r="J5929" t="s">
        <v>624</v>
      </c>
      <c r="K5929" t="s">
        <v>625</v>
      </c>
      <c r="L5929" t="s">
        <v>735</v>
      </c>
      <c r="M5929" t="s">
        <v>634</v>
      </c>
      <c r="N5929">
        <v>33</v>
      </c>
      <c r="O5929">
        <v>427107.2</v>
      </c>
      <c r="P5929">
        <v>1720809</v>
      </c>
      <c r="Q5929" t="str">
        <f t="shared" si="106"/>
        <v>E5 - Large C&amp;I</v>
      </c>
    </row>
    <row r="5930" spans="1:17" x14ac:dyDescent="0.25">
      <c r="A5930">
        <v>49</v>
      </c>
      <c r="B5930" t="s">
        <v>418</v>
      </c>
      <c r="C5930">
        <v>2022</v>
      </c>
      <c r="D5930">
        <v>10</v>
      </c>
      <c r="E5930" t="s">
        <v>819</v>
      </c>
      <c r="F5930" t="s">
        <v>734</v>
      </c>
      <c r="G5930" t="s">
        <v>633</v>
      </c>
      <c r="H5930" t="s">
        <v>728</v>
      </c>
      <c r="I5930" t="s">
        <v>626</v>
      </c>
      <c r="J5930" t="s">
        <v>624</v>
      </c>
      <c r="K5930" t="s">
        <v>625</v>
      </c>
      <c r="L5930" t="s">
        <v>735</v>
      </c>
      <c r="M5930" t="s">
        <v>634</v>
      </c>
      <c r="N5930">
        <v>23</v>
      </c>
      <c r="O5930">
        <v>429476.93</v>
      </c>
      <c r="P5930">
        <v>1869036</v>
      </c>
      <c r="Q5930" t="str">
        <f t="shared" si="106"/>
        <v>E5 - Large C&amp;I</v>
      </c>
    </row>
    <row r="5931" spans="1:17" x14ac:dyDescent="0.25">
      <c r="A5931">
        <v>49</v>
      </c>
      <c r="B5931" t="s">
        <v>418</v>
      </c>
      <c r="C5931">
        <v>2022</v>
      </c>
      <c r="D5931">
        <v>10</v>
      </c>
      <c r="E5931" t="s">
        <v>819</v>
      </c>
      <c r="F5931" t="s">
        <v>734</v>
      </c>
      <c r="G5931" t="s">
        <v>633</v>
      </c>
      <c r="H5931" t="s">
        <v>729</v>
      </c>
      <c r="I5931" t="s">
        <v>627</v>
      </c>
      <c r="J5931" t="s">
        <v>624</v>
      </c>
      <c r="K5931" t="s">
        <v>625</v>
      </c>
      <c r="L5931" t="s">
        <v>736</v>
      </c>
      <c r="M5931" t="s">
        <v>635</v>
      </c>
      <c r="N5931">
        <v>100</v>
      </c>
      <c r="O5931">
        <v>2052600.08</v>
      </c>
      <c r="P5931">
        <v>25939247</v>
      </c>
      <c r="Q5931" t="str">
        <f t="shared" si="106"/>
        <v>E5 - Large C&amp;I</v>
      </c>
    </row>
    <row r="5932" spans="1:17" x14ac:dyDescent="0.25">
      <c r="A5932">
        <v>49</v>
      </c>
      <c r="B5932" t="s">
        <v>418</v>
      </c>
      <c r="C5932">
        <v>2022</v>
      </c>
      <c r="D5932">
        <v>10</v>
      </c>
      <c r="E5932" t="s">
        <v>819</v>
      </c>
      <c r="F5932" t="s">
        <v>734</v>
      </c>
      <c r="G5932" t="s">
        <v>633</v>
      </c>
      <c r="H5932" t="s">
        <v>730</v>
      </c>
      <c r="I5932" t="s">
        <v>628</v>
      </c>
      <c r="J5932" t="s">
        <v>624</v>
      </c>
      <c r="K5932" t="s">
        <v>625</v>
      </c>
      <c r="L5932" t="s">
        <v>736</v>
      </c>
      <c r="M5932" t="s">
        <v>635</v>
      </c>
      <c r="N5932">
        <v>73</v>
      </c>
      <c r="O5932">
        <v>1283225.47</v>
      </c>
      <c r="P5932">
        <v>15922294</v>
      </c>
      <c r="Q5932" t="str">
        <f t="shared" si="106"/>
        <v>E5 - Large C&amp;I</v>
      </c>
    </row>
    <row r="5933" spans="1:17" x14ac:dyDescent="0.25">
      <c r="A5933">
        <v>49</v>
      </c>
      <c r="B5933" t="s">
        <v>418</v>
      </c>
      <c r="C5933">
        <v>2022</v>
      </c>
      <c r="D5933">
        <v>10</v>
      </c>
      <c r="E5933" t="s">
        <v>819</v>
      </c>
      <c r="F5933" t="s">
        <v>734</v>
      </c>
      <c r="G5933" t="s">
        <v>633</v>
      </c>
      <c r="H5933" t="s">
        <v>737</v>
      </c>
      <c r="I5933" t="s">
        <v>636</v>
      </c>
      <c r="J5933" t="s">
        <v>637</v>
      </c>
      <c r="K5933" t="s">
        <v>638</v>
      </c>
      <c r="L5933" t="s">
        <v>736</v>
      </c>
      <c r="M5933" t="s">
        <v>635</v>
      </c>
      <c r="N5933">
        <v>1</v>
      </c>
      <c r="O5933">
        <v>8786.49</v>
      </c>
      <c r="P5933">
        <v>0</v>
      </c>
      <c r="Q5933" t="str">
        <f t="shared" si="106"/>
        <v>E6 - OTHER</v>
      </c>
    </row>
    <row r="5934" spans="1:17" x14ac:dyDescent="0.25">
      <c r="A5934">
        <v>49</v>
      </c>
      <c r="B5934" t="s">
        <v>418</v>
      </c>
      <c r="C5934">
        <v>2022</v>
      </c>
      <c r="D5934">
        <v>10</v>
      </c>
      <c r="E5934" t="s">
        <v>819</v>
      </c>
      <c r="F5934" t="s">
        <v>734</v>
      </c>
      <c r="G5934" t="s">
        <v>633</v>
      </c>
      <c r="H5934" t="s">
        <v>738</v>
      </c>
      <c r="I5934" t="s">
        <v>639</v>
      </c>
      <c r="J5934" t="s">
        <v>640</v>
      </c>
      <c r="K5934" t="s">
        <v>641</v>
      </c>
      <c r="L5934" t="s">
        <v>736</v>
      </c>
      <c r="M5934" t="s">
        <v>635</v>
      </c>
      <c r="N5934">
        <v>1</v>
      </c>
      <c r="O5934">
        <v>6070.39</v>
      </c>
      <c r="P5934">
        <v>155055</v>
      </c>
      <c r="Q5934" t="str">
        <f t="shared" si="106"/>
        <v>E6 - OTHER</v>
      </c>
    </row>
    <row r="5935" spans="1:17" x14ac:dyDescent="0.25">
      <c r="A5935">
        <v>49</v>
      </c>
      <c r="B5935" t="s">
        <v>418</v>
      </c>
      <c r="C5935">
        <v>2022</v>
      </c>
      <c r="D5935">
        <v>10</v>
      </c>
      <c r="E5935" t="s">
        <v>819</v>
      </c>
      <c r="F5935" t="s">
        <v>734</v>
      </c>
      <c r="G5935" t="s">
        <v>633</v>
      </c>
      <c r="H5935" t="s">
        <v>716</v>
      </c>
      <c r="I5935" t="s">
        <v>604</v>
      </c>
      <c r="J5935" t="s">
        <v>586</v>
      </c>
      <c r="K5935" t="s">
        <v>587</v>
      </c>
      <c r="L5935" t="s">
        <v>736</v>
      </c>
      <c r="M5935" t="s">
        <v>635</v>
      </c>
      <c r="N5935">
        <v>139</v>
      </c>
      <c r="O5935">
        <v>40739.730000000003</v>
      </c>
      <c r="P5935">
        <v>343216</v>
      </c>
      <c r="Q5935" t="str">
        <f t="shared" si="106"/>
        <v>E3 - Small C&amp;I</v>
      </c>
    </row>
    <row r="5936" spans="1:17" x14ac:dyDescent="0.25">
      <c r="A5936">
        <v>49</v>
      </c>
      <c r="B5936" t="s">
        <v>418</v>
      </c>
      <c r="C5936">
        <v>2022</v>
      </c>
      <c r="D5936">
        <v>10</v>
      </c>
      <c r="E5936" t="s">
        <v>819</v>
      </c>
      <c r="F5936" t="s">
        <v>734</v>
      </c>
      <c r="G5936" t="s">
        <v>633</v>
      </c>
      <c r="H5936" t="s">
        <v>733</v>
      </c>
      <c r="I5936" t="s">
        <v>605</v>
      </c>
      <c r="J5936" t="s">
        <v>592</v>
      </c>
      <c r="K5936" t="s">
        <v>593</v>
      </c>
      <c r="L5936" t="s">
        <v>736</v>
      </c>
      <c r="M5936" t="s">
        <v>635</v>
      </c>
      <c r="N5936">
        <v>182</v>
      </c>
      <c r="O5936">
        <v>511080.49</v>
      </c>
      <c r="P5936">
        <v>4885746</v>
      </c>
      <c r="Q5936" t="str">
        <f t="shared" si="106"/>
        <v>E4 - Medium C&amp;I</v>
      </c>
    </row>
    <row r="5937" spans="1:17" x14ac:dyDescent="0.25">
      <c r="A5937">
        <v>49</v>
      </c>
      <c r="B5937" t="s">
        <v>418</v>
      </c>
      <c r="C5937">
        <v>2022</v>
      </c>
      <c r="D5937">
        <v>10</v>
      </c>
      <c r="E5937" t="s">
        <v>819</v>
      </c>
      <c r="F5937" t="s">
        <v>739</v>
      </c>
      <c r="G5937" t="s">
        <v>642</v>
      </c>
      <c r="H5937" t="s">
        <v>709</v>
      </c>
      <c r="I5937" t="s">
        <v>594</v>
      </c>
      <c r="J5937" t="s">
        <v>595</v>
      </c>
      <c r="K5937" t="s">
        <v>596</v>
      </c>
      <c r="L5937" t="s">
        <v>740</v>
      </c>
      <c r="M5937" t="s">
        <v>137</v>
      </c>
      <c r="N5937">
        <v>92</v>
      </c>
      <c r="O5937">
        <v>10673.67</v>
      </c>
      <c r="P5937">
        <v>44423</v>
      </c>
      <c r="Q5937" t="str">
        <f t="shared" si="106"/>
        <v>E3 - Small C&amp;I</v>
      </c>
    </row>
    <row r="5938" spans="1:17" x14ac:dyDescent="0.25">
      <c r="A5938">
        <v>49</v>
      </c>
      <c r="B5938" t="s">
        <v>418</v>
      </c>
      <c r="C5938">
        <v>2022</v>
      </c>
      <c r="D5938">
        <v>10</v>
      </c>
      <c r="E5938" t="s">
        <v>819</v>
      </c>
      <c r="F5938" t="s">
        <v>739</v>
      </c>
      <c r="G5938" t="s">
        <v>642</v>
      </c>
      <c r="H5938" t="s">
        <v>722</v>
      </c>
      <c r="I5938" t="s">
        <v>614</v>
      </c>
      <c r="J5938" t="s">
        <v>599</v>
      </c>
      <c r="K5938" t="s">
        <v>600</v>
      </c>
      <c r="L5938" t="s">
        <v>740</v>
      </c>
      <c r="M5938" t="s">
        <v>137</v>
      </c>
      <c r="N5938">
        <v>15</v>
      </c>
      <c r="O5938">
        <v>1167.5999999999999</v>
      </c>
      <c r="P5938">
        <v>3254</v>
      </c>
      <c r="Q5938" t="str">
        <f t="shared" si="106"/>
        <v>E6 - OTHER</v>
      </c>
    </row>
    <row r="5939" spans="1:17" x14ac:dyDescent="0.25">
      <c r="A5939">
        <v>49</v>
      </c>
      <c r="B5939" t="s">
        <v>418</v>
      </c>
      <c r="C5939">
        <v>2022</v>
      </c>
      <c r="D5939">
        <v>10</v>
      </c>
      <c r="E5939" t="s">
        <v>819</v>
      </c>
      <c r="F5939" t="s">
        <v>739</v>
      </c>
      <c r="G5939" t="s">
        <v>642</v>
      </c>
      <c r="H5939" t="s">
        <v>741</v>
      </c>
      <c r="I5939" t="s">
        <v>643</v>
      </c>
      <c r="J5939" t="s">
        <v>617</v>
      </c>
      <c r="K5939" t="s">
        <v>618</v>
      </c>
      <c r="L5939" t="s">
        <v>740</v>
      </c>
      <c r="M5939" t="s">
        <v>137</v>
      </c>
      <c r="N5939">
        <v>9</v>
      </c>
      <c r="O5939">
        <v>3233.99</v>
      </c>
      <c r="P5939">
        <v>5252</v>
      </c>
      <c r="Q5939" t="str">
        <f t="shared" si="106"/>
        <v>E6 - OTHER</v>
      </c>
    </row>
    <row r="5940" spans="1:17" x14ac:dyDescent="0.25">
      <c r="A5940">
        <v>49</v>
      </c>
      <c r="B5940" t="s">
        <v>418</v>
      </c>
      <c r="C5940">
        <v>2022</v>
      </c>
      <c r="D5940">
        <v>10</v>
      </c>
      <c r="E5940" t="s">
        <v>819</v>
      </c>
      <c r="F5940" t="s">
        <v>739</v>
      </c>
      <c r="G5940" t="s">
        <v>642</v>
      </c>
      <c r="H5940" t="s">
        <v>711</v>
      </c>
      <c r="I5940" t="s">
        <v>598</v>
      </c>
      <c r="J5940" t="s">
        <v>599</v>
      </c>
      <c r="K5940" t="s">
        <v>600</v>
      </c>
      <c r="L5940" t="s">
        <v>742</v>
      </c>
      <c r="M5940" t="s">
        <v>644</v>
      </c>
      <c r="N5940">
        <v>43</v>
      </c>
      <c r="O5940">
        <v>3726.6</v>
      </c>
      <c r="P5940">
        <v>19913</v>
      </c>
      <c r="Q5940" t="str">
        <f t="shared" si="106"/>
        <v>E6 - OTHER</v>
      </c>
    </row>
    <row r="5941" spans="1:17" x14ac:dyDescent="0.25">
      <c r="A5941">
        <v>49</v>
      </c>
      <c r="B5941" t="s">
        <v>418</v>
      </c>
      <c r="C5941">
        <v>2022</v>
      </c>
      <c r="D5941">
        <v>10</v>
      </c>
      <c r="E5941" t="s">
        <v>819</v>
      </c>
      <c r="F5941" t="s">
        <v>739</v>
      </c>
      <c r="G5941" t="s">
        <v>642</v>
      </c>
      <c r="H5941" t="s">
        <v>724</v>
      </c>
      <c r="I5941" t="s">
        <v>616</v>
      </c>
      <c r="J5941" t="s">
        <v>617</v>
      </c>
      <c r="K5941" t="s">
        <v>618</v>
      </c>
      <c r="L5941" t="s">
        <v>742</v>
      </c>
      <c r="M5941" t="s">
        <v>644</v>
      </c>
      <c r="N5941">
        <v>92</v>
      </c>
      <c r="O5941">
        <v>261594.58</v>
      </c>
      <c r="P5941">
        <v>721029</v>
      </c>
      <c r="Q5941" t="str">
        <f t="shared" si="106"/>
        <v>E6 - OTHER</v>
      </c>
    </row>
    <row r="5942" spans="1:17" x14ac:dyDescent="0.25">
      <c r="A5942">
        <v>49</v>
      </c>
      <c r="B5942" t="s">
        <v>418</v>
      </c>
      <c r="C5942">
        <v>2022</v>
      </c>
      <c r="D5942">
        <v>10</v>
      </c>
      <c r="E5942" t="s">
        <v>819</v>
      </c>
      <c r="F5942" t="s">
        <v>739</v>
      </c>
      <c r="G5942" t="s">
        <v>642</v>
      </c>
      <c r="H5942" t="s">
        <v>743</v>
      </c>
      <c r="I5942" t="s">
        <v>645</v>
      </c>
      <c r="J5942" t="s">
        <v>621</v>
      </c>
      <c r="K5942" t="s">
        <v>622</v>
      </c>
      <c r="L5942" t="s">
        <v>742</v>
      </c>
      <c r="M5942" t="s">
        <v>644</v>
      </c>
      <c r="N5942">
        <v>129</v>
      </c>
      <c r="O5942">
        <v>185146.45</v>
      </c>
      <c r="P5942">
        <v>1506322</v>
      </c>
      <c r="Q5942" t="str">
        <f t="shared" si="106"/>
        <v>E6 - OTHER</v>
      </c>
    </row>
    <row r="5943" spans="1:17" x14ac:dyDescent="0.25">
      <c r="A5943">
        <v>49</v>
      </c>
      <c r="B5943" t="s">
        <v>418</v>
      </c>
      <c r="C5943">
        <v>2022</v>
      </c>
      <c r="D5943">
        <v>10</v>
      </c>
      <c r="E5943" t="s">
        <v>819</v>
      </c>
      <c r="F5943" t="s">
        <v>739</v>
      </c>
      <c r="G5943" t="s">
        <v>642</v>
      </c>
      <c r="H5943" t="s">
        <v>827</v>
      </c>
      <c r="I5943" t="s">
        <v>828</v>
      </c>
      <c r="J5943" t="s">
        <v>647</v>
      </c>
      <c r="K5943" t="s">
        <v>622</v>
      </c>
      <c r="L5943" t="s">
        <v>740</v>
      </c>
      <c r="M5943" t="s">
        <v>137</v>
      </c>
      <c r="N5943">
        <v>2</v>
      </c>
      <c r="O5943">
        <v>653.12</v>
      </c>
      <c r="P5943">
        <v>240</v>
      </c>
      <c r="Q5943" t="str">
        <f t="shared" si="106"/>
        <v>E6 - OTHER</v>
      </c>
    </row>
    <row r="5944" spans="1:17" x14ac:dyDescent="0.25">
      <c r="A5944">
        <v>49</v>
      </c>
      <c r="B5944" t="s">
        <v>418</v>
      </c>
      <c r="C5944">
        <v>2022</v>
      </c>
      <c r="D5944">
        <v>10</v>
      </c>
      <c r="E5944" t="s">
        <v>819</v>
      </c>
      <c r="F5944" t="s">
        <v>739</v>
      </c>
      <c r="G5944" t="s">
        <v>642</v>
      </c>
      <c r="H5944" t="s">
        <v>713</v>
      </c>
      <c r="I5944" t="s">
        <v>438</v>
      </c>
      <c r="J5944" t="s">
        <v>599</v>
      </c>
      <c r="K5944" t="s">
        <v>600</v>
      </c>
      <c r="L5944" t="s">
        <v>740</v>
      </c>
      <c r="M5944" t="s">
        <v>137</v>
      </c>
      <c r="N5944">
        <v>198</v>
      </c>
      <c r="O5944">
        <v>21886.29</v>
      </c>
      <c r="P5944">
        <v>63564</v>
      </c>
      <c r="Q5944" t="str">
        <f t="shared" si="106"/>
        <v>E6 - OTHER</v>
      </c>
    </row>
    <row r="5945" spans="1:17" x14ac:dyDescent="0.25">
      <c r="A5945">
        <v>49</v>
      </c>
      <c r="B5945" t="s">
        <v>418</v>
      </c>
      <c r="C5945">
        <v>2022</v>
      </c>
      <c r="D5945">
        <v>10</v>
      </c>
      <c r="E5945" t="s">
        <v>819</v>
      </c>
      <c r="F5945" t="s">
        <v>739</v>
      </c>
      <c r="G5945" t="s">
        <v>642</v>
      </c>
      <c r="H5945" t="s">
        <v>725</v>
      </c>
      <c r="I5945" t="s">
        <v>619</v>
      </c>
      <c r="J5945" t="s">
        <v>617</v>
      </c>
      <c r="K5945" t="s">
        <v>618</v>
      </c>
      <c r="L5945" t="s">
        <v>740</v>
      </c>
      <c r="M5945" t="s">
        <v>137</v>
      </c>
      <c r="N5945">
        <v>103</v>
      </c>
      <c r="O5945">
        <v>97089.76</v>
      </c>
      <c r="P5945">
        <v>182131</v>
      </c>
      <c r="Q5945" t="str">
        <f t="shared" si="106"/>
        <v>E6 - OTHER</v>
      </c>
    </row>
    <row r="5946" spans="1:17" x14ac:dyDescent="0.25">
      <c r="A5946">
        <v>49</v>
      </c>
      <c r="B5946" t="s">
        <v>418</v>
      </c>
      <c r="C5946">
        <v>2022</v>
      </c>
      <c r="D5946">
        <v>10</v>
      </c>
      <c r="E5946" t="s">
        <v>819</v>
      </c>
      <c r="F5946" t="s">
        <v>739</v>
      </c>
      <c r="G5946" t="s">
        <v>642</v>
      </c>
      <c r="H5946" t="s">
        <v>745</v>
      </c>
      <c r="I5946" t="s">
        <v>648</v>
      </c>
      <c r="J5946" t="s">
        <v>621</v>
      </c>
      <c r="K5946" t="s">
        <v>622</v>
      </c>
      <c r="L5946" t="s">
        <v>740</v>
      </c>
      <c r="M5946" t="s">
        <v>137</v>
      </c>
      <c r="N5946">
        <v>1</v>
      </c>
      <c r="O5946">
        <v>1143.8599999999999</v>
      </c>
      <c r="P5946">
        <v>4002</v>
      </c>
      <c r="Q5946" t="str">
        <f t="shared" si="106"/>
        <v>E6 - OTHER</v>
      </c>
    </row>
    <row r="5947" spans="1:17" x14ac:dyDescent="0.25">
      <c r="A5947">
        <v>49</v>
      </c>
      <c r="B5947" t="s">
        <v>418</v>
      </c>
      <c r="C5947">
        <v>2022</v>
      </c>
      <c r="D5947">
        <v>10</v>
      </c>
      <c r="E5947" t="s">
        <v>819</v>
      </c>
      <c r="F5947" t="s">
        <v>739</v>
      </c>
      <c r="G5947" t="s">
        <v>642</v>
      </c>
      <c r="H5947" t="s">
        <v>726</v>
      </c>
      <c r="I5947" t="s">
        <v>620</v>
      </c>
      <c r="J5947" t="s">
        <v>621</v>
      </c>
      <c r="K5947" t="s">
        <v>622</v>
      </c>
      <c r="L5947" t="s">
        <v>740</v>
      </c>
      <c r="M5947" t="s">
        <v>137</v>
      </c>
      <c r="N5947">
        <v>29</v>
      </c>
      <c r="O5947">
        <v>43253.599999999999</v>
      </c>
      <c r="P5947">
        <v>156608</v>
      </c>
      <c r="Q5947" t="str">
        <f t="shared" si="106"/>
        <v>E6 - OTHER</v>
      </c>
    </row>
    <row r="5948" spans="1:17" x14ac:dyDescent="0.25">
      <c r="A5948">
        <v>49</v>
      </c>
      <c r="B5948" t="s">
        <v>418</v>
      </c>
      <c r="C5948">
        <v>2022</v>
      </c>
      <c r="D5948">
        <v>10</v>
      </c>
      <c r="E5948" t="s">
        <v>819</v>
      </c>
      <c r="F5948" t="s">
        <v>739</v>
      </c>
      <c r="G5948" t="s">
        <v>642</v>
      </c>
      <c r="H5948" t="s">
        <v>732</v>
      </c>
      <c r="I5948" t="s">
        <v>632</v>
      </c>
      <c r="J5948" t="s">
        <v>595</v>
      </c>
      <c r="K5948" t="s">
        <v>596</v>
      </c>
      <c r="L5948" t="s">
        <v>742</v>
      </c>
      <c r="M5948" t="s">
        <v>644</v>
      </c>
      <c r="N5948">
        <v>228</v>
      </c>
      <c r="O5948">
        <v>11211.86</v>
      </c>
      <c r="P5948">
        <v>82860</v>
      </c>
      <c r="Q5948" t="str">
        <f t="shared" si="106"/>
        <v>E3 - Small C&amp;I</v>
      </c>
    </row>
    <row r="5949" spans="1:17" x14ac:dyDescent="0.25">
      <c r="A5949">
        <v>49</v>
      </c>
      <c r="B5949" t="s">
        <v>418</v>
      </c>
      <c r="C5949">
        <v>2022</v>
      </c>
      <c r="D5949">
        <v>10</v>
      </c>
      <c r="E5949" t="s">
        <v>819</v>
      </c>
      <c r="F5949" t="s">
        <v>746</v>
      </c>
      <c r="G5949" t="s">
        <v>649</v>
      </c>
      <c r="H5949" t="s">
        <v>704</v>
      </c>
      <c r="I5949" t="s">
        <v>581</v>
      </c>
      <c r="J5949" t="s">
        <v>582</v>
      </c>
      <c r="K5949" t="s">
        <v>583</v>
      </c>
      <c r="L5949" t="s">
        <v>747</v>
      </c>
      <c r="M5949" t="s">
        <v>650</v>
      </c>
      <c r="N5949">
        <v>15047</v>
      </c>
      <c r="O5949">
        <v>1934095.98</v>
      </c>
      <c r="P5949">
        <v>7755855</v>
      </c>
      <c r="Q5949" t="str">
        <f t="shared" si="106"/>
        <v>E1 - Residential</v>
      </c>
    </row>
    <row r="5950" spans="1:17" x14ac:dyDescent="0.25">
      <c r="A5950">
        <v>49</v>
      </c>
      <c r="B5950" t="s">
        <v>418</v>
      </c>
      <c r="C5950">
        <v>2022</v>
      </c>
      <c r="D5950">
        <v>10</v>
      </c>
      <c r="E5950" t="s">
        <v>819</v>
      </c>
      <c r="F5950" t="s">
        <v>746</v>
      </c>
      <c r="G5950" t="s">
        <v>649</v>
      </c>
      <c r="H5950" t="s">
        <v>706</v>
      </c>
      <c r="I5950" t="s">
        <v>651</v>
      </c>
      <c r="J5950" t="s">
        <v>586</v>
      </c>
      <c r="K5950" t="s">
        <v>587</v>
      </c>
      <c r="L5950" t="s">
        <v>747</v>
      </c>
      <c r="M5950" t="s">
        <v>650</v>
      </c>
      <c r="N5950">
        <v>2</v>
      </c>
      <c r="O5950">
        <v>131.53</v>
      </c>
      <c r="P5950">
        <v>435</v>
      </c>
      <c r="Q5950" t="str">
        <f t="shared" si="106"/>
        <v>E3 - Small C&amp;I</v>
      </c>
    </row>
    <row r="5951" spans="1:17" x14ac:dyDescent="0.25">
      <c r="A5951">
        <v>49</v>
      </c>
      <c r="B5951" t="s">
        <v>418</v>
      </c>
      <c r="C5951">
        <v>2022</v>
      </c>
      <c r="D5951">
        <v>10</v>
      </c>
      <c r="E5951" t="s">
        <v>819</v>
      </c>
      <c r="F5951" t="s">
        <v>746</v>
      </c>
      <c r="G5951" t="s">
        <v>649</v>
      </c>
      <c r="H5951" t="s">
        <v>707</v>
      </c>
      <c r="I5951" t="s">
        <v>588</v>
      </c>
      <c r="J5951" t="s">
        <v>589</v>
      </c>
      <c r="K5951" t="s">
        <v>590</v>
      </c>
      <c r="L5951" t="s">
        <v>747</v>
      </c>
      <c r="M5951" t="s">
        <v>650</v>
      </c>
      <c r="N5951">
        <v>1202</v>
      </c>
      <c r="O5951">
        <v>110641.64</v>
      </c>
      <c r="P5951">
        <v>591886</v>
      </c>
      <c r="Q5951" t="str">
        <f t="shared" si="106"/>
        <v>E2 - Low Income Residential</v>
      </c>
    </row>
    <row r="5952" spans="1:17" x14ac:dyDescent="0.25">
      <c r="A5952">
        <v>49</v>
      </c>
      <c r="B5952" t="s">
        <v>418</v>
      </c>
      <c r="C5952">
        <v>2022</v>
      </c>
      <c r="D5952">
        <v>10</v>
      </c>
      <c r="E5952" t="s">
        <v>819</v>
      </c>
      <c r="F5952" t="s">
        <v>746</v>
      </c>
      <c r="G5952" t="s">
        <v>649</v>
      </c>
      <c r="H5952" t="s">
        <v>713</v>
      </c>
      <c r="I5952" t="s">
        <v>438</v>
      </c>
      <c r="J5952" t="s">
        <v>599</v>
      </c>
      <c r="K5952" t="s">
        <v>600</v>
      </c>
      <c r="L5952" t="s">
        <v>747</v>
      </c>
      <c r="M5952" t="s">
        <v>650</v>
      </c>
      <c r="N5952">
        <v>7</v>
      </c>
      <c r="O5952">
        <v>267.88</v>
      </c>
      <c r="P5952">
        <v>735</v>
      </c>
      <c r="Q5952" t="str">
        <f t="shared" si="106"/>
        <v>E6 - OTHER</v>
      </c>
    </row>
    <row r="5953" spans="1:17" x14ac:dyDescent="0.25">
      <c r="A5953">
        <v>49</v>
      </c>
      <c r="B5953" t="s">
        <v>418</v>
      </c>
      <c r="C5953">
        <v>2022</v>
      </c>
      <c r="D5953">
        <v>10</v>
      </c>
      <c r="E5953" t="s">
        <v>819</v>
      </c>
      <c r="F5953" t="s">
        <v>746</v>
      </c>
      <c r="G5953" t="s">
        <v>649</v>
      </c>
      <c r="H5953" t="s">
        <v>714</v>
      </c>
      <c r="I5953" t="s">
        <v>602</v>
      </c>
      <c r="J5953" t="s">
        <v>582</v>
      </c>
      <c r="K5953" t="s">
        <v>583</v>
      </c>
      <c r="L5953" t="s">
        <v>748</v>
      </c>
      <c r="M5953" t="s">
        <v>652</v>
      </c>
      <c r="N5953">
        <v>1053</v>
      </c>
      <c r="O5953">
        <v>74763.13</v>
      </c>
      <c r="P5953">
        <v>596459</v>
      </c>
      <c r="Q5953" t="str">
        <f t="shared" si="106"/>
        <v>E1 - Residential</v>
      </c>
    </row>
    <row r="5954" spans="1:17" x14ac:dyDescent="0.25">
      <c r="A5954">
        <v>49</v>
      </c>
      <c r="B5954" t="s">
        <v>418</v>
      </c>
      <c r="C5954">
        <v>2022</v>
      </c>
      <c r="D5954">
        <v>10</v>
      </c>
      <c r="E5954" t="s">
        <v>819</v>
      </c>
      <c r="F5954" t="s">
        <v>746</v>
      </c>
      <c r="G5954" t="s">
        <v>649</v>
      </c>
      <c r="H5954" t="s">
        <v>715</v>
      </c>
      <c r="I5954" t="s">
        <v>603</v>
      </c>
      <c r="J5954" t="s">
        <v>589</v>
      </c>
      <c r="K5954" t="s">
        <v>590</v>
      </c>
      <c r="L5954" t="s">
        <v>748</v>
      </c>
      <c r="M5954" t="s">
        <v>652</v>
      </c>
      <c r="N5954">
        <v>111</v>
      </c>
      <c r="O5954">
        <v>1945.56</v>
      </c>
      <c r="P5954">
        <v>42369</v>
      </c>
      <c r="Q5954" t="str">
        <f t="shared" si="106"/>
        <v>E2 - Low Income Residential</v>
      </c>
    </row>
    <row r="5955" spans="1:17" x14ac:dyDescent="0.25">
      <c r="A5955">
        <v>49</v>
      </c>
      <c r="B5955" t="s">
        <v>418</v>
      </c>
      <c r="C5955">
        <v>2022</v>
      </c>
      <c r="D5955">
        <v>10</v>
      </c>
      <c r="E5955" t="s">
        <v>819</v>
      </c>
      <c r="F5955" t="s">
        <v>746</v>
      </c>
      <c r="G5955" t="s">
        <v>649</v>
      </c>
      <c r="H5955" t="s">
        <v>716</v>
      </c>
      <c r="I5955" t="s">
        <v>604</v>
      </c>
      <c r="J5955" t="s">
        <v>586</v>
      </c>
      <c r="K5955" t="s">
        <v>587</v>
      </c>
      <c r="L5955" t="s">
        <v>712</v>
      </c>
      <c r="M5955" t="s">
        <v>601</v>
      </c>
      <c r="N5955">
        <v>1</v>
      </c>
      <c r="O5955">
        <v>1435.48</v>
      </c>
      <c r="P5955">
        <v>12240</v>
      </c>
      <c r="Q5955" t="str">
        <f t="shared" si="106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5" x14ac:dyDescent="0.25"/>
  <cols>
    <col min="2" max="2" width="11.5703125" customWidth="1"/>
    <col min="3" max="3" width="10.85546875" customWidth="1"/>
    <col min="4" max="4" width="24.85546875" customWidth="1"/>
    <col min="5" max="5" width="12.42578125" customWidth="1"/>
    <col min="7" max="7" width="27.42578125" bestFit="1" customWidth="1"/>
    <col min="8" max="8" width="15.42578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2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25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25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25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25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25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25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25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25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25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25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25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25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25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25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25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25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25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25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25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25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25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25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25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25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25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25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25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25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25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25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25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25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25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25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25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25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25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25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25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25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25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25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25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25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25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25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25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25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25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25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25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25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25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25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25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25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25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25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25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25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25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25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25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25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25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25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25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25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25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25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25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25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25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25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25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25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25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25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25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25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25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25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25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25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25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25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25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25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25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25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25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25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25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25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25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25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25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25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25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25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25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25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25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25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25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25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25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25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25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25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25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25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25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25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25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25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25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25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25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25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25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25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25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25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25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25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25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25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25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25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25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25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25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25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25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25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25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25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25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25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25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25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25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25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25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25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25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25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25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25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25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25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25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25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25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25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25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25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25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25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25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25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25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25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25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25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25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25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25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25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25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25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25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25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25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25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25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25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25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25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25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25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25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25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25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25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25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25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25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25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25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25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25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25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25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25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25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25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25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25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25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25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25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25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25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25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25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25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25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25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25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25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25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25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25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25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25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25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25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25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25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25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25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25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25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25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25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25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25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25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25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25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25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25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25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25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25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25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25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25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25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25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25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25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25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25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25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25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25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25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25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25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25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25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25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25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25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25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25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25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25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25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25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25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25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25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25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25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25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25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25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25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25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25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25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25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25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25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25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25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25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25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25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25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25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25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25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25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25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25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25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25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25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25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25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25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25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25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25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25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25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25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25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25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25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25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25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25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25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25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25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25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25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25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25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25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25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25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25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25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25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25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25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25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25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25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25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25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25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25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25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25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25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25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25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25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25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25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25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25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25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25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25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25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25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25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25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25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25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25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25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25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25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25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25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25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25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25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25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25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25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25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25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25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25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25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25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25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25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25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25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25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25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25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25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25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25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25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25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25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25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25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25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25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25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25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25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25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25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25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25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25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25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25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25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25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25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25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25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25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25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25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25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25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25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25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25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25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25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25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25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25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25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25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25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25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25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25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25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25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25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25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25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25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25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25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25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25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25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25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25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25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25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25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25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25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25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25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25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25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25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25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25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25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25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25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25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25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25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25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25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25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25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25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25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25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25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25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25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25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25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25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25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25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25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25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25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25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25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25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25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25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25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25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25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25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25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25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25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25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25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25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25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25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25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25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25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25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25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25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25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25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25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25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25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25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25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25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25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25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25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25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25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25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25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25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25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25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25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25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25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25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25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25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25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25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25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25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25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25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25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25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25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25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25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25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25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25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25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25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25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25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25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25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25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25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25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25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25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25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25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25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25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25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25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25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25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25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25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25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25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25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25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25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25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25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25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25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25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25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25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25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25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25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25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25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25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25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25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25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25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25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25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25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25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25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25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25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25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25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25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25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25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25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25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25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25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25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25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25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25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25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25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25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25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25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25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25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25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25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25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25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25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25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25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25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25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25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25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25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25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25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25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25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25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25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25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25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25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25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25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25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25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25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25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25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25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25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25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25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25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25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25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25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25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25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25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25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25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25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25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25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25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25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25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25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25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25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25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25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25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25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25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25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25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25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25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25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25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25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25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25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25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25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25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25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25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25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25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25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25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25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25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25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25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25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25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25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25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25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25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25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25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25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25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25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25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25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25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25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25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25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25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25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25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25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25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25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25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25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25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25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25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25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25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25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25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25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25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25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25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25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25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25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25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25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25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25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25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25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25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25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25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25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25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25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25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25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25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25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25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25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25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25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25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25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25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25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25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25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25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25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25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25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25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25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25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25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25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25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25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25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25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25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25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25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25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25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25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25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25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25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25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25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25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25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25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25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25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25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25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25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25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25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25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25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25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25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25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25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25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25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25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25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25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25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25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25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25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25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25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25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25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25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25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25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25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25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25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25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25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25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25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25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25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25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25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25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25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25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25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25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25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25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25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25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25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25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25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25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25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25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25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25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25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25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25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25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25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25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25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25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25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25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25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25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25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25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25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25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25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25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25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25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25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25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25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25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25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25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25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25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25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25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25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25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25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25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25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25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25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25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25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25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25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25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25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25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25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25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25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25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25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25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25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25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25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25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25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25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25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25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25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25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25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25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25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25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25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25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25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25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25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25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25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25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25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25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25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25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25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25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25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25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25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25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25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25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25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25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25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25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25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25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25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25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25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25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25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25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25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25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25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25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25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25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25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25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25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25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25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25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25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25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25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25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25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25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25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25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25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25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25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25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25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25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25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25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25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25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25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25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25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25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25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25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25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25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25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25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25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25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25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25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25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25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25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25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25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25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25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25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25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25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25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25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25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25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25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25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25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25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25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25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25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25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25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25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25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25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25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25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25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25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25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25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25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25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25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25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25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25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25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25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25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25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25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25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25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25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25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25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25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25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25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25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25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25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25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25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25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25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25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25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25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25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25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25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25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25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25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25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25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25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25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25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25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25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25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25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25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25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25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25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25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25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25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25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25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25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25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25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25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25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25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25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25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25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25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25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25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25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25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25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25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25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25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25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25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25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25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25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25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25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25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25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25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25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25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25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25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25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25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25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25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25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25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25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25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25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25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25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25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25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25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25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25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25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25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25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25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25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25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25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25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25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25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25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25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25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25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25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25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25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25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25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25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25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25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25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25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25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25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25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25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25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25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25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25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25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25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25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25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25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25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25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25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25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25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25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25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25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25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25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25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25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25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25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25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25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25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25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25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25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25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25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25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25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25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25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25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25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25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25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25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25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25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25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25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25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25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25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25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25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25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25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25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25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25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25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25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25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25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25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25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25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25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25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25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25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25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25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25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25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25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25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25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25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25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25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25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25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25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25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25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25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25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25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25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25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25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25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25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25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25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25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25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25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25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25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25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25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25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25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25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25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25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25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25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25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25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25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25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25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25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25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25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25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25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25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25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25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25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25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25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25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25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25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25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25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25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25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25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25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25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25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25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25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25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25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25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25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25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25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25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25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25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25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25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25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25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25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25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25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25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25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25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25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25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25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25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25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25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25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25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25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25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25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25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25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25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25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25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25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25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25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25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25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25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25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25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25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25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25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25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25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25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25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25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25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25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25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25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25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25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25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25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25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25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25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25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25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25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25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25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25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25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25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25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25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25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25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25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25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25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25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25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25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25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25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25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25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25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25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25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25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25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25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25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25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25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25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25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25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25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25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25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25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25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25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25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25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25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25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25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25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25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25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25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25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25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25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25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25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25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25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25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25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25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25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25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25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25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25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25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25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25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25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25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25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25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25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25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25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25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25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25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25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25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25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25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25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25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25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25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25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25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25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25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25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25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25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25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25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25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25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25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25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25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25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25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25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25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25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25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25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25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25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25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25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25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25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25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25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25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25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25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25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25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25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25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25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25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25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25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25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25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25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25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25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25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25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25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25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25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25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25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25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25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25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25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25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25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25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25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25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25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25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25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25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25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25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25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25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25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25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25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25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25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25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25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25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25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25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25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25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25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25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25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25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25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25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25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25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25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25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25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25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25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25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25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25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25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25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25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25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25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25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25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25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25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25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25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25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25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25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25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25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25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25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25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25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25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25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25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25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25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25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25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25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25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25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25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25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25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25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25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25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25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25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25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25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25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25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25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25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25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25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25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25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25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25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25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25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25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25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25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25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25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25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25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25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25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25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25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25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25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25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25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25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25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25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25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25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25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25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25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25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25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25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25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25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25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25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25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25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25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25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25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25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25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25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25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25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25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25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25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25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25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25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25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25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25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25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25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25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25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25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25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25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25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25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25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25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25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25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25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25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25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25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25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25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25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25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25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25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25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25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25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25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25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25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25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25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25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25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25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25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25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25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25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25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25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25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25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25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25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25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25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25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25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25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25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25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25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25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25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25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25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25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25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25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25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25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25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25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25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25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25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25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25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25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25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25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25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25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25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25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25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25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25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25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25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25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25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25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25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25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25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25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25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25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25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25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25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25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25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25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25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25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25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25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25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25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25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25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25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25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25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25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25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25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25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25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25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25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25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25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25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25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25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25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25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25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25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25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25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25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25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25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25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25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25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25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25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25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25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25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25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25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25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25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25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25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25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25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25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25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25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25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25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25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25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25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25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25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25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25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25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25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25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25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25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25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25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25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25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25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25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25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25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25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25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25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25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25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25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25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25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25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25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25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25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25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25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25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25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25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25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25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25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25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25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25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25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25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25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25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25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25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25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25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25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25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25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25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25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25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25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25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25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25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25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25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25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25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25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25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25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25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25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25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25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25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25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25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25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25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25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25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25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25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25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25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25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25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25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25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25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25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25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25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25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25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25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25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25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25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25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25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25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25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25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25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25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25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25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25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25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25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25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25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25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25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25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25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25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25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25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25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25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25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25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25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25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25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25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25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25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25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25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25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25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25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25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25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25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25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25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25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25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25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25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25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25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25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25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25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25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25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25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25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25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25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25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25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25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25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25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25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25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25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25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25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25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25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25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25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25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25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25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25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25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25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25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25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25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25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25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25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25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25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25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25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25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25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25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25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25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25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25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25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25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25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25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25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25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25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25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25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25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25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25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25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25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25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25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25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25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25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25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25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25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25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25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25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25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25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25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25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25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25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25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25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25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25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25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25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25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25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25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25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25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25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25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25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25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25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25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25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25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25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25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25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25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25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25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25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25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25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25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25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25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25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25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25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25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25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25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25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25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25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25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25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25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25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25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25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25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25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25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25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25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25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25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25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25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25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25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25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25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25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25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25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25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25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25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25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25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25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25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25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25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25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25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25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25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25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25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25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25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25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25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25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25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25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25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25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25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25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25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25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25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25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25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25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25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25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25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25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25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25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25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25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25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25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25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25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25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25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25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25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25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25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25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25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25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25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25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25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25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25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25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25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25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25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25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25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25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25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25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25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25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25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25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25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25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25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25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25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25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25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25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25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25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25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25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25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25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25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25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25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25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25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25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25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25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25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25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25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25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25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25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25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25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25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25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25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25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25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25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25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25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25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25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25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25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25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25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25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25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25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25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25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25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25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25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25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25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25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25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25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25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25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25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25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25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25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25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25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25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25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25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25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25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25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25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25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25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25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25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25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25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25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25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25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25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25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25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25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25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25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25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25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25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25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25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25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25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25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25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25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25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25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25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25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25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25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25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25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25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25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25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25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25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25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25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25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25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25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25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25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25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25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25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25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25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25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25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25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25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25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25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25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25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25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25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25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25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25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25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25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25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25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25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25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25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25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25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25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25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25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25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25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25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25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25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25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25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25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25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25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25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25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25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25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25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25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25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25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25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25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25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25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25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25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25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25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25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25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25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25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25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25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25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25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25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25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25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25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25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25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25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25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25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25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25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25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25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25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25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25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25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25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25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25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25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25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25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25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25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25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25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25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25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25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25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25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25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25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25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25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25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25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25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25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25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25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25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25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25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25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25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25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25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25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25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25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25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25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25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25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25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25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25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25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25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25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25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25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25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25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25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25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25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25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25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25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25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25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25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25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25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25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25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25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25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25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25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25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25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25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25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25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25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25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25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25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25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25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25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25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25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25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25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25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25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25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25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25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25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25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25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25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25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25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25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25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25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25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25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25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25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25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25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25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25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25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25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25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25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25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25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25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25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25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25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25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25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25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25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25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25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25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25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25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25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25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25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25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25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25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25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25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25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25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25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25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25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25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25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25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25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25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25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25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25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25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25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25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25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25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25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25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25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25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25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25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25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25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25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25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25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25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25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25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25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25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25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25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25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25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25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25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25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25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25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25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25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25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25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25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25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25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25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25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25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25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25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25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25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25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25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25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25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25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25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25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25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25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25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25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25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25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25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25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25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25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25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25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25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25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25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25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25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25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25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25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25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25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25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25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25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25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25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25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25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25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25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25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25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25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25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25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25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25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25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25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25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25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25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25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25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25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25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25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25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25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25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25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25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25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25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25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25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25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25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25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25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25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25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25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25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25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25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25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25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25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25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25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25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25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25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25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25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25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25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25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25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25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25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25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25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25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25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25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25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25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25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25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25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25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25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25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25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25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25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25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25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25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25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25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25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25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25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25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25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25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25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25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25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25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25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25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25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25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25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25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25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25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25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25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25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25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25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25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25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25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25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25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25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40625" defaultRowHeight="15" x14ac:dyDescent="0.25"/>
  <cols>
    <col min="1" max="1" width="12.42578125" style="179" customWidth="1"/>
    <col min="2" max="2" width="42.7109375" style="177" customWidth="1"/>
    <col min="3" max="3" width="26.140625" style="178" customWidth="1"/>
    <col min="4" max="16384" width="9.140625" style="177"/>
  </cols>
  <sheetData>
    <row r="1" spans="1:4" x14ac:dyDescent="0.25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25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25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25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25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25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25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25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25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25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25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25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25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25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25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25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25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25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25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25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25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25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25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25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25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25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25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25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25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25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25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25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25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25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25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25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25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25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25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25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25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25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25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25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25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25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25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25">
      <c r="A48" s="181" t="s">
        <v>448</v>
      </c>
      <c r="B48" s="180" t="s">
        <v>236</v>
      </c>
      <c r="C48" s="511" t="s">
        <v>397</v>
      </c>
      <c r="D48" s="177" t="str">
        <f t="shared" si="0"/>
        <v>A16</v>
      </c>
    </row>
    <row r="49" spans="1:4" x14ac:dyDescent="0.25">
      <c r="A49" s="181" t="s">
        <v>448</v>
      </c>
      <c r="B49" s="180" t="s">
        <v>237</v>
      </c>
      <c r="C49" s="511"/>
      <c r="D49" s="177" t="str">
        <f t="shared" si="0"/>
        <v>A16</v>
      </c>
    </row>
    <row r="50" spans="1:4" x14ac:dyDescent="0.25">
      <c r="A50" s="181" t="s">
        <v>448</v>
      </c>
      <c r="B50" s="180" t="s">
        <v>238</v>
      </c>
      <c r="C50" s="511"/>
      <c r="D50" s="177" t="str">
        <f t="shared" si="0"/>
        <v>A16</v>
      </c>
    </row>
    <row r="51" spans="1:4" x14ac:dyDescent="0.25">
      <c r="A51" s="181" t="s">
        <v>448</v>
      </c>
      <c r="B51" s="180" t="s">
        <v>239</v>
      </c>
      <c r="C51" s="511"/>
      <c r="D51" s="177" t="str">
        <f t="shared" si="0"/>
        <v>A16</v>
      </c>
    </row>
    <row r="52" spans="1:4" x14ac:dyDescent="0.25">
      <c r="A52" s="181" t="s">
        <v>448</v>
      </c>
      <c r="B52" s="180" t="s">
        <v>240</v>
      </c>
      <c r="C52" s="511"/>
      <c r="D52" s="177" t="str">
        <f t="shared" si="0"/>
        <v>A16</v>
      </c>
    </row>
    <row r="53" spans="1:4" x14ac:dyDescent="0.25">
      <c r="A53" s="181" t="s">
        <v>448</v>
      </c>
      <c r="B53" s="180" t="s">
        <v>241</v>
      </c>
      <c r="C53" s="511"/>
      <c r="D53" s="177" t="str">
        <f t="shared" si="0"/>
        <v>A16</v>
      </c>
    </row>
    <row r="54" spans="1:4" x14ac:dyDescent="0.25">
      <c r="A54" s="181" t="s">
        <v>448</v>
      </c>
      <c r="B54" s="180" t="s">
        <v>242</v>
      </c>
      <c r="C54" s="511"/>
      <c r="D54" s="177" t="str">
        <f t="shared" si="0"/>
        <v>A16</v>
      </c>
    </row>
    <row r="55" spans="1:4" x14ac:dyDescent="0.25">
      <c r="A55" s="181" t="s">
        <v>448</v>
      </c>
      <c r="B55" s="180" t="s">
        <v>243</v>
      </c>
      <c r="C55" s="511"/>
      <c r="D55" s="177" t="str">
        <f t="shared" si="0"/>
        <v>A16</v>
      </c>
    </row>
    <row r="56" spans="1:4" x14ac:dyDescent="0.25">
      <c r="A56" s="181" t="s">
        <v>448</v>
      </c>
      <c r="B56" s="180" t="s">
        <v>244</v>
      </c>
      <c r="C56" s="511"/>
      <c r="D56" s="177" t="str">
        <f t="shared" si="0"/>
        <v>A16</v>
      </c>
    </row>
    <row r="57" spans="1:4" x14ac:dyDescent="0.25">
      <c r="A57" s="181" t="s">
        <v>420</v>
      </c>
      <c r="B57" s="180" t="s">
        <v>245</v>
      </c>
      <c r="C57" s="511" t="s">
        <v>398</v>
      </c>
      <c r="D57" s="177" t="str">
        <f t="shared" si="0"/>
        <v>A60</v>
      </c>
    </row>
    <row r="58" spans="1:4" x14ac:dyDescent="0.25">
      <c r="A58" s="181" t="s">
        <v>420</v>
      </c>
      <c r="B58" s="180" t="s">
        <v>246</v>
      </c>
      <c r="C58" s="511"/>
      <c r="D58" s="177" t="str">
        <f t="shared" si="0"/>
        <v>A60</v>
      </c>
    </row>
    <row r="59" spans="1:4" x14ac:dyDescent="0.25">
      <c r="A59" s="181" t="s">
        <v>420</v>
      </c>
      <c r="B59" s="180" t="s">
        <v>247</v>
      </c>
      <c r="C59" s="511"/>
      <c r="D59" s="177" t="str">
        <f t="shared" si="0"/>
        <v>A60</v>
      </c>
    </row>
    <row r="60" spans="1:4" x14ac:dyDescent="0.25">
      <c r="A60" s="181" t="s">
        <v>420</v>
      </c>
      <c r="B60" s="180" t="s">
        <v>248</v>
      </c>
      <c r="C60" s="511"/>
      <c r="D60" s="177" t="str">
        <f t="shared" si="0"/>
        <v>A60</v>
      </c>
    </row>
    <row r="61" spans="1:4" x14ac:dyDescent="0.25">
      <c r="A61" s="181" t="s">
        <v>420</v>
      </c>
      <c r="B61" s="180" t="s">
        <v>249</v>
      </c>
      <c r="C61" s="511"/>
      <c r="D61" s="177" t="str">
        <f t="shared" si="0"/>
        <v>A60</v>
      </c>
    </row>
    <row r="62" spans="1:4" x14ac:dyDescent="0.25">
      <c r="A62" s="181" t="s">
        <v>420</v>
      </c>
      <c r="B62" s="180" t="s">
        <v>250</v>
      </c>
      <c r="C62" s="511"/>
      <c r="D62" s="177" t="str">
        <f t="shared" si="0"/>
        <v>A60</v>
      </c>
    </row>
    <row r="63" spans="1:4" x14ac:dyDescent="0.25">
      <c r="A63" s="181" t="s">
        <v>459</v>
      </c>
      <c r="B63" s="180" t="s">
        <v>251</v>
      </c>
      <c r="C63" s="511" t="s">
        <v>396</v>
      </c>
      <c r="D63" s="177" t="str">
        <f t="shared" si="0"/>
        <v>B32</v>
      </c>
    </row>
    <row r="64" spans="1:4" x14ac:dyDescent="0.25">
      <c r="A64" s="181" t="s">
        <v>459</v>
      </c>
      <c r="B64" s="180" t="s">
        <v>252</v>
      </c>
      <c r="C64" s="511"/>
      <c r="D64" s="177" t="str">
        <f t="shared" si="0"/>
        <v>B32</v>
      </c>
    </row>
    <row r="65" spans="1:4" x14ac:dyDescent="0.25">
      <c r="A65" s="181" t="s">
        <v>459</v>
      </c>
      <c r="B65" s="180" t="s">
        <v>253</v>
      </c>
      <c r="C65" s="511"/>
      <c r="D65" s="177" t="str">
        <f t="shared" si="0"/>
        <v>B32</v>
      </c>
    </row>
    <row r="66" spans="1:4" x14ac:dyDescent="0.25">
      <c r="A66" s="181" t="s">
        <v>459</v>
      </c>
      <c r="B66" s="180" t="s">
        <v>254</v>
      </c>
      <c r="C66" s="511"/>
      <c r="D66" s="177" t="str">
        <f t="shared" ref="D66:D129" si="1">TRIM(A66)</f>
        <v>B32</v>
      </c>
    </row>
    <row r="67" spans="1:4" x14ac:dyDescent="0.25">
      <c r="A67" s="181" t="s">
        <v>459</v>
      </c>
      <c r="B67" s="180" t="s">
        <v>255</v>
      </c>
      <c r="C67" s="511"/>
      <c r="D67" s="177" t="str">
        <f t="shared" si="1"/>
        <v>B32</v>
      </c>
    </row>
    <row r="68" spans="1:4" x14ac:dyDescent="0.25">
      <c r="A68" s="181" t="s">
        <v>459</v>
      </c>
      <c r="B68" s="180" t="s">
        <v>256</v>
      </c>
      <c r="C68" s="511"/>
      <c r="D68" s="177" t="str">
        <f t="shared" si="1"/>
        <v>B32</v>
      </c>
    </row>
    <row r="69" spans="1:4" x14ac:dyDescent="0.25">
      <c r="A69" s="181" t="s">
        <v>557</v>
      </c>
      <c r="B69" s="180" t="s">
        <v>257</v>
      </c>
      <c r="C69" s="511" t="s">
        <v>399</v>
      </c>
      <c r="D69" s="177" t="str">
        <f t="shared" si="1"/>
        <v>B62</v>
      </c>
    </row>
    <row r="70" spans="1:4" x14ac:dyDescent="0.25">
      <c r="A70" s="181" t="s">
        <v>557</v>
      </c>
      <c r="B70" s="180" t="s">
        <v>258</v>
      </c>
      <c r="C70" s="511"/>
      <c r="D70" s="177" t="str">
        <f t="shared" si="1"/>
        <v>B62</v>
      </c>
    </row>
    <row r="71" spans="1:4" x14ac:dyDescent="0.25">
      <c r="A71" s="181" t="s">
        <v>557</v>
      </c>
      <c r="B71" s="180" t="s">
        <v>259</v>
      </c>
      <c r="C71" s="511"/>
      <c r="D71" s="177" t="str">
        <f t="shared" si="1"/>
        <v>B62</v>
      </c>
    </row>
    <row r="72" spans="1:4" x14ac:dyDescent="0.25">
      <c r="A72" s="181" t="s">
        <v>557</v>
      </c>
      <c r="B72" s="180" t="s">
        <v>260</v>
      </c>
      <c r="C72" s="511"/>
      <c r="D72" s="177" t="str">
        <f t="shared" si="1"/>
        <v>B62</v>
      </c>
    </row>
    <row r="73" spans="1:4" x14ac:dyDescent="0.25">
      <c r="A73" s="181" t="s">
        <v>557</v>
      </c>
      <c r="B73" s="180" t="s">
        <v>261</v>
      </c>
      <c r="C73" s="511"/>
      <c r="D73" s="177" t="str">
        <f t="shared" si="1"/>
        <v>B62</v>
      </c>
    </row>
    <row r="74" spans="1:4" x14ac:dyDescent="0.25">
      <c r="A74" s="181" t="s">
        <v>557</v>
      </c>
      <c r="B74" s="180" t="s">
        <v>262</v>
      </c>
      <c r="C74" s="511"/>
      <c r="D74" s="177" t="str">
        <f t="shared" si="1"/>
        <v>B62</v>
      </c>
    </row>
    <row r="75" spans="1:4" x14ac:dyDescent="0.25">
      <c r="A75" s="181" t="s">
        <v>423</v>
      </c>
      <c r="B75" s="180" t="s">
        <v>263</v>
      </c>
      <c r="C75" s="511" t="s">
        <v>394</v>
      </c>
      <c r="D75" s="177" t="str">
        <f t="shared" si="1"/>
        <v>C06</v>
      </c>
    </row>
    <row r="76" spans="1:4" x14ac:dyDescent="0.25">
      <c r="A76" s="181" t="s">
        <v>423</v>
      </c>
      <c r="B76" s="180" t="s">
        <v>264</v>
      </c>
      <c r="C76" s="511"/>
      <c r="D76" s="177" t="str">
        <f t="shared" si="1"/>
        <v>C06</v>
      </c>
    </row>
    <row r="77" spans="1:4" x14ac:dyDescent="0.25">
      <c r="A77" s="181" t="s">
        <v>423</v>
      </c>
      <c r="B77" s="180" t="s">
        <v>265</v>
      </c>
      <c r="C77" s="511"/>
      <c r="D77" s="177" t="str">
        <f t="shared" si="1"/>
        <v>C06</v>
      </c>
    </row>
    <row r="78" spans="1:4" x14ac:dyDescent="0.25">
      <c r="A78" s="181" t="s">
        <v>423</v>
      </c>
      <c r="B78" s="180" t="s">
        <v>266</v>
      </c>
      <c r="C78" s="511"/>
      <c r="D78" s="177" t="str">
        <f t="shared" si="1"/>
        <v>C06</v>
      </c>
    </row>
    <row r="79" spans="1:4" x14ac:dyDescent="0.25">
      <c r="A79" s="181" t="s">
        <v>423</v>
      </c>
      <c r="B79" s="180" t="s">
        <v>267</v>
      </c>
      <c r="C79" s="511"/>
      <c r="D79" s="177" t="str">
        <f t="shared" si="1"/>
        <v>C06</v>
      </c>
    </row>
    <row r="80" spans="1:4" x14ac:dyDescent="0.25">
      <c r="A80" s="181" t="s">
        <v>423</v>
      </c>
      <c r="B80" s="180" t="s">
        <v>268</v>
      </c>
      <c r="C80" s="511"/>
      <c r="D80" s="177" t="str">
        <f t="shared" si="1"/>
        <v>C06</v>
      </c>
    </row>
    <row r="81" spans="1:4" x14ac:dyDescent="0.25">
      <c r="A81" s="181" t="s">
        <v>423</v>
      </c>
      <c r="B81" s="180" t="s">
        <v>269</v>
      </c>
      <c r="C81" s="511"/>
      <c r="D81" s="177" t="str">
        <f t="shared" si="1"/>
        <v>C06</v>
      </c>
    </row>
    <row r="82" spans="1:4" x14ac:dyDescent="0.25">
      <c r="A82" s="181" t="s">
        <v>423</v>
      </c>
      <c r="B82" s="180" t="s">
        <v>270</v>
      </c>
      <c r="C82" s="511"/>
      <c r="D82" s="177" t="str">
        <f t="shared" si="1"/>
        <v>C06</v>
      </c>
    </row>
    <row r="83" spans="1:4" x14ac:dyDescent="0.25">
      <c r="A83" s="181" t="s">
        <v>423</v>
      </c>
      <c r="B83" s="180" t="s">
        <v>271</v>
      </c>
      <c r="C83" s="511"/>
      <c r="D83" s="177" t="str">
        <f t="shared" si="1"/>
        <v>C06</v>
      </c>
    </row>
    <row r="84" spans="1:4" x14ac:dyDescent="0.25">
      <c r="A84" s="181" t="s">
        <v>423</v>
      </c>
      <c r="B84" s="180" t="s">
        <v>272</v>
      </c>
      <c r="C84" s="511"/>
      <c r="D84" s="177" t="str">
        <f t="shared" si="1"/>
        <v>C06</v>
      </c>
    </row>
    <row r="85" spans="1:4" x14ac:dyDescent="0.25">
      <c r="A85" s="181" t="s">
        <v>423</v>
      </c>
      <c r="B85" s="180" t="s">
        <v>273</v>
      </c>
      <c r="C85" s="511"/>
      <c r="D85" s="177" t="str">
        <f t="shared" si="1"/>
        <v>C06</v>
      </c>
    </row>
    <row r="86" spans="1:4" x14ac:dyDescent="0.25">
      <c r="A86" s="181" t="s">
        <v>423</v>
      </c>
      <c r="B86" s="180" t="s">
        <v>274</v>
      </c>
      <c r="C86" s="511"/>
      <c r="D86" s="177" t="str">
        <f t="shared" si="1"/>
        <v>C06</v>
      </c>
    </row>
    <row r="87" spans="1:4" x14ac:dyDescent="0.25">
      <c r="A87" s="181" t="s">
        <v>423</v>
      </c>
      <c r="B87" s="180" t="s">
        <v>275</v>
      </c>
      <c r="C87" s="511"/>
      <c r="D87" s="177" t="str">
        <f t="shared" si="1"/>
        <v>C06</v>
      </c>
    </row>
    <row r="88" spans="1:4" x14ac:dyDescent="0.25">
      <c r="A88" s="181" t="s">
        <v>423</v>
      </c>
      <c r="B88" s="180" t="s">
        <v>276</v>
      </c>
      <c r="C88" s="511"/>
      <c r="D88" s="177" t="str">
        <f t="shared" si="1"/>
        <v>C06</v>
      </c>
    </row>
    <row r="89" spans="1:4" x14ac:dyDescent="0.25">
      <c r="A89" s="181" t="s">
        <v>456</v>
      </c>
      <c r="B89" s="180" t="s">
        <v>277</v>
      </c>
      <c r="C89" s="511" t="s">
        <v>394</v>
      </c>
      <c r="D89" s="177" t="str">
        <f t="shared" si="1"/>
        <v>C08</v>
      </c>
    </row>
    <row r="90" spans="1:4" x14ac:dyDescent="0.25">
      <c r="A90" s="181" t="s">
        <v>456</v>
      </c>
      <c r="B90" s="180" t="s">
        <v>278</v>
      </c>
      <c r="C90" s="511"/>
      <c r="D90" s="177" t="str">
        <f t="shared" si="1"/>
        <v>C08</v>
      </c>
    </row>
    <row r="91" spans="1:4" x14ac:dyDescent="0.25">
      <c r="A91" s="181" t="s">
        <v>456</v>
      </c>
      <c r="B91" s="180" t="s">
        <v>279</v>
      </c>
      <c r="C91" s="511"/>
      <c r="D91" s="177" t="str">
        <f t="shared" si="1"/>
        <v>C08</v>
      </c>
    </row>
    <row r="92" spans="1:4" x14ac:dyDescent="0.25">
      <c r="A92" s="181" t="s">
        <v>456</v>
      </c>
      <c r="B92" s="180" t="s">
        <v>280</v>
      </c>
      <c r="C92" s="511"/>
      <c r="D92" s="177" t="str">
        <f t="shared" si="1"/>
        <v>C08</v>
      </c>
    </row>
    <row r="93" spans="1:4" x14ac:dyDescent="0.25">
      <c r="A93" s="181" t="s">
        <v>456</v>
      </c>
      <c r="B93" s="180" t="s">
        <v>281</v>
      </c>
      <c r="C93" s="511"/>
      <c r="D93" s="177" t="str">
        <f t="shared" si="1"/>
        <v>C08</v>
      </c>
    </row>
    <row r="94" spans="1:4" x14ac:dyDescent="0.25">
      <c r="A94" s="181" t="s">
        <v>456</v>
      </c>
      <c r="B94" s="180" t="s">
        <v>282</v>
      </c>
      <c r="C94" s="511"/>
      <c r="D94" s="177" t="str">
        <f t="shared" si="1"/>
        <v>C08</v>
      </c>
    </row>
    <row r="95" spans="1:4" x14ac:dyDescent="0.25">
      <c r="A95" s="181" t="s">
        <v>456</v>
      </c>
      <c r="B95" s="180" t="s">
        <v>283</v>
      </c>
      <c r="C95" s="511"/>
      <c r="D95" s="177" t="str">
        <f t="shared" si="1"/>
        <v>C08</v>
      </c>
    </row>
    <row r="96" spans="1:4" x14ac:dyDescent="0.25">
      <c r="A96" s="181" t="s">
        <v>556</v>
      </c>
      <c r="B96" s="180" t="s">
        <v>284</v>
      </c>
      <c r="C96" s="511" t="s">
        <v>399</v>
      </c>
      <c r="D96" s="177" t="str">
        <f t="shared" si="1"/>
        <v>E30</v>
      </c>
    </row>
    <row r="97" spans="1:4" x14ac:dyDescent="0.25">
      <c r="A97" s="181" t="s">
        <v>556</v>
      </c>
      <c r="B97" s="180" t="s">
        <v>285</v>
      </c>
      <c r="C97" s="511"/>
      <c r="D97" s="177" t="str">
        <f t="shared" si="1"/>
        <v>E30</v>
      </c>
    </row>
    <row r="98" spans="1:4" x14ac:dyDescent="0.25">
      <c r="A98" s="181" t="s">
        <v>556</v>
      </c>
      <c r="B98" s="180" t="s">
        <v>286</v>
      </c>
      <c r="C98" s="511"/>
      <c r="D98" s="177" t="str">
        <f t="shared" si="1"/>
        <v>E30</v>
      </c>
    </row>
    <row r="99" spans="1:4" x14ac:dyDescent="0.25">
      <c r="A99" s="181" t="s">
        <v>556</v>
      </c>
      <c r="B99" s="180" t="s">
        <v>287</v>
      </c>
      <c r="C99" s="511"/>
      <c r="D99" s="177" t="str">
        <f t="shared" si="1"/>
        <v>E30</v>
      </c>
    </row>
    <row r="100" spans="1:4" x14ac:dyDescent="0.25">
      <c r="A100" s="181" t="s">
        <v>556</v>
      </c>
      <c r="B100" s="180" t="s">
        <v>288</v>
      </c>
      <c r="C100" s="511"/>
      <c r="D100" s="177" t="str">
        <f t="shared" si="1"/>
        <v>E30</v>
      </c>
    </row>
    <row r="101" spans="1:4" x14ac:dyDescent="0.25">
      <c r="A101" s="181" t="s">
        <v>556</v>
      </c>
      <c r="B101" s="180" t="s">
        <v>289</v>
      </c>
      <c r="C101" s="511"/>
      <c r="D101" s="177" t="str">
        <f t="shared" si="1"/>
        <v>E30</v>
      </c>
    </row>
    <row r="102" spans="1:4" x14ac:dyDescent="0.25">
      <c r="A102" s="181" t="s">
        <v>555</v>
      </c>
      <c r="B102" s="180" t="s">
        <v>290</v>
      </c>
      <c r="C102" s="511" t="s">
        <v>399</v>
      </c>
      <c r="D102" s="177" t="str">
        <f t="shared" si="1"/>
        <v>E40</v>
      </c>
    </row>
    <row r="103" spans="1:4" x14ac:dyDescent="0.25">
      <c r="A103" s="181" t="s">
        <v>555</v>
      </c>
      <c r="B103" s="180" t="s">
        <v>291</v>
      </c>
      <c r="C103" s="511"/>
      <c r="D103" s="177" t="str">
        <f t="shared" si="1"/>
        <v>E40</v>
      </c>
    </row>
    <row r="104" spans="1:4" x14ac:dyDescent="0.25">
      <c r="A104" s="181" t="s">
        <v>555</v>
      </c>
      <c r="B104" s="180" t="s">
        <v>292</v>
      </c>
      <c r="C104" s="511"/>
      <c r="D104" s="177" t="str">
        <f t="shared" si="1"/>
        <v>E40</v>
      </c>
    </row>
    <row r="105" spans="1:4" x14ac:dyDescent="0.25">
      <c r="A105" s="181" t="s">
        <v>555</v>
      </c>
      <c r="B105" s="180" t="s">
        <v>293</v>
      </c>
      <c r="C105" s="511"/>
      <c r="D105" s="177" t="str">
        <f t="shared" si="1"/>
        <v>E40</v>
      </c>
    </row>
    <row r="106" spans="1:4" x14ac:dyDescent="0.25">
      <c r="A106" s="181" t="s">
        <v>555</v>
      </c>
      <c r="B106" s="180" t="s">
        <v>294</v>
      </c>
      <c r="C106" s="511"/>
      <c r="D106" s="177" t="str">
        <f t="shared" si="1"/>
        <v>E40</v>
      </c>
    </row>
    <row r="107" spans="1:4" x14ac:dyDescent="0.25">
      <c r="A107" s="181" t="s">
        <v>555</v>
      </c>
      <c r="B107" s="180" t="s">
        <v>295</v>
      </c>
      <c r="C107" s="511"/>
      <c r="D107" s="177" t="str">
        <f t="shared" si="1"/>
        <v>E40</v>
      </c>
    </row>
    <row r="108" spans="1:4" x14ac:dyDescent="0.25">
      <c r="A108" s="181" t="s">
        <v>431</v>
      </c>
      <c r="B108" s="180" t="s">
        <v>296</v>
      </c>
      <c r="C108" s="511" t="s">
        <v>395</v>
      </c>
      <c r="D108" s="177" t="str">
        <f t="shared" si="1"/>
        <v>G02</v>
      </c>
    </row>
    <row r="109" spans="1:4" x14ac:dyDescent="0.25">
      <c r="A109" s="181" t="s">
        <v>431</v>
      </c>
      <c r="B109" s="180" t="s">
        <v>297</v>
      </c>
      <c r="C109" s="511"/>
      <c r="D109" s="177" t="str">
        <f t="shared" si="1"/>
        <v>G02</v>
      </c>
    </row>
    <row r="110" spans="1:4" x14ac:dyDescent="0.25">
      <c r="A110" s="181" t="s">
        <v>431</v>
      </c>
      <c r="B110" s="180" t="s">
        <v>298</v>
      </c>
      <c r="C110" s="511"/>
      <c r="D110" s="177" t="str">
        <f t="shared" si="1"/>
        <v>G02</v>
      </c>
    </row>
    <row r="111" spans="1:4" x14ac:dyDescent="0.25">
      <c r="A111" s="181" t="s">
        <v>431</v>
      </c>
      <c r="B111" s="180" t="s">
        <v>299</v>
      </c>
      <c r="C111" s="511"/>
      <c r="D111" s="177" t="str">
        <f t="shared" si="1"/>
        <v>G02</v>
      </c>
    </row>
    <row r="112" spans="1:4" x14ac:dyDescent="0.25">
      <c r="A112" s="181" t="s">
        <v>431</v>
      </c>
      <c r="B112" s="180" t="s">
        <v>300</v>
      </c>
      <c r="C112" s="511"/>
      <c r="D112" s="177" t="str">
        <f t="shared" si="1"/>
        <v>G02</v>
      </c>
    </row>
    <row r="113" spans="1:4" x14ac:dyDescent="0.25">
      <c r="A113" s="181" t="s">
        <v>431</v>
      </c>
      <c r="B113" s="180" t="s">
        <v>301</v>
      </c>
      <c r="C113" s="511"/>
      <c r="D113" s="177" t="str">
        <f t="shared" si="1"/>
        <v>G02</v>
      </c>
    </row>
    <row r="114" spans="1:4" x14ac:dyDescent="0.25">
      <c r="A114" s="181" t="s">
        <v>431</v>
      </c>
      <c r="B114" s="180" t="s">
        <v>302</v>
      </c>
      <c r="C114" s="511"/>
      <c r="D114" s="177" t="str">
        <f t="shared" si="1"/>
        <v>G02</v>
      </c>
    </row>
    <row r="115" spans="1:4" x14ac:dyDescent="0.25">
      <c r="A115" s="181" t="s">
        <v>431</v>
      </c>
      <c r="B115" s="180" t="s">
        <v>303</v>
      </c>
      <c r="C115" s="511"/>
      <c r="D115" s="177" t="str">
        <f t="shared" si="1"/>
        <v>G02</v>
      </c>
    </row>
    <row r="116" spans="1:4" x14ac:dyDescent="0.25">
      <c r="A116" s="181" t="s">
        <v>436</v>
      </c>
      <c r="B116" s="180" t="s">
        <v>304</v>
      </c>
      <c r="C116" s="511" t="s">
        <v>396</v>
      </c>
      <c r="D116" s="177" t="str">
        <f t="shared" si="1"/>
        <v>G32</v>
      </c>
    </row>
    <row r="117" spans="1:4" x14ac:dyDescent="0.25">
      <c r="A117" s="181" t="s">
        <v>436</v>
      </c>
      <c r="B117" s="180" t="s">
        <v>305</v>
      </c>
      <c r="C117" s="511"/>
      <c r="D117" s="177" t="str">
        <f t="shared" si="1"/>
        <v>G32</v>
      </c>
    </row>
    <row r="118" spans="1:4" x14ac:dyDescent="0.25">
      <c r="A118" s="181" t="s">
        <v>436</v>
      </c>
      <c r="B118" s="180" t="s">
        <v>306</v>
      </c>
      <c r="C118" s="511"/>
      <c r="D118" s="177" t="str">
        <f t="shared" si="1"/>
        <v>G32</v>
      </c>
    </row>
    <row r="119" spans="1:4" x14ac:dyDescent="0.25">
      <c r="A119" s="181" t="s">
        <v>436</v>
      </c>
      <c r="B119" s="180" t="s">
        <v>307</v>
      </c>
      <c r="C119" s="511"/>
      <c r="D119" s="177" t="str">
        <f t="shared" si="1"/>
        <v>G32</v>
      </c>
    </row>
    <row r="120" spans="1:4" x14ac:dyDescent="0.25">
      <c r="A120" s="181" t="s">
        <v>436</v>
      </c>
      <c r="B120" s="180" t="s">
        <v>308</v>
      </c>
      <c r="C120" s="511"/>
      <c r="D120" s="177" t="str">
        <f t="shared" si="1"/>
        <v>G32</v>
      </c>
    </row>
    <row r="121" spans="1:4" x14ac:dyDescent="0.25">
      <c r="A121" s="181" t="s">
        <v>436</v>
      </c>
      <c r="B121" s="180" t="s">
        <v>309</v>
      </c>
      <c r="C121" s="511"/>
      <c r="D121" s="177" t="str">
        <f t="shared" si="1"/>
        <v>G32</v>
      </c>
    </row>
    <row r="122" spans="1:4" x14ac:dyDescent="0.25">
      <c r="A122" s="181" t="s">
        <v>436</v>
      </c>
      <c r="B122" s="180" t="s">
        <v>310</v>
      </c>
      <c r="C122" s="511"/>
      <c r="D122" s="177" t="str">
        <f t="shared" si="1"/>
        <v>G32</v>
      </c>
    </row>
    <row r="123" spans="1:4" x14ac:dyDescent="0.25">
      <c r="A123" s="181" t="s">
        <v>436</v>
      </c>
      <c r="B123" s="180" t="s">
        <v>311</v>
      </c>
      <c r="C123" s="511"/>
      <c r="D123" s="177" t="str">
        <f t="shared" si="1"/>
        <v>G32</v>
      </c>
    </row>
    <row r="124" spans="1:4" x14ac:dyDescent="0.25">
      <c r="A124" s="181" t="s">
        <v>436</v>
      </c>
      <c r="B124" s="180" t="s">
        <v>312</v>
      </c>
      <c r="C124" s="511"/>
      <c r="D124" s="177" t="str">
        <f t="shared" si="1"/>
        <v>G32</v>
      </c>
    </row>
    <row r="125" spans="1:4" x14ac:dyDescent="0.25">
      <c r="A125" s="181" t="s">
        <v>436</v>
      </c>
      <c r="B125" s="180" t="s">
        <v>313</v>
      </c>
      <c r="C125" s="511"/>
      <c r="D125" s="177" t="str">
        <f t="shared" si="1"/>
        <v>G32</v>
      </c>
    </row>
    <row r="126" spans="1:4" x14ac:dyDescent="0.25">
      <c r="A126" s="181" t="s">
        <v>436</v>
      </c>
      <c r="B126" s="180" t="s">
        <v>314</v>
      </c>
      <c r="C126" s="511"/>
      <c r="D126" s="177" t="str">
        <f t="shared" si="1"/>
        <v>G32</v>
      </c>
    </row>
    <row r="127" spans="1:4" x14ac:dyDescent="0.25">
      <c r="A127" s="181" t="s">
        <v>436</v>
      </c>
      <c r="B127" s="180" t="s">
        <v>315</v>
      </c>
      <c r="C127" s="511"/>
      <c r="D127" s="177" t="str">
        <f t="shared" si="1"/>
        <v>G32</v>
      </c>
    </row>
    <row r="128" spans="1:4" x14ac:dyDescent="0.25">
      <c r="A128" s="181" t="s">
        <v>436</v>
      </c>
      <c r="B128" s="180" t="s">
        <v>316</v>
      </c>
      <c r="C128" s="511"/>
      <c r="D128" s="177" t="str">
        <f t="shared" si="1"/>
        <v>G32</v>
      </c>
    </row>
    <row r="129" spans="1:4" x14ac:dyDescent="0.25">
      <c r="A129" s="181" t="s">
        <v>436</v>
      </c>
      <c r="B129" s="180" t="s">
        <v>317</v>
      </c>
      <c r="C129" s="511"/>
      <c r="D129" s="177" t="str">
        <f t="shared" si="1"/>
        <v>G32</v>
      </c>
    </row>
    <row r="130" spans="1:4" x14ac:dyDescent="0.25">
      <c r="A130" s="181" t="s">
        <v>554</v>
      </c>
      <c r="B130" s="180" t="s">
        <v>318</v>
      </c>
      <c r="C130" s="511" t="s">
        <v>399</v>
      </c>
      <c r="D130" s="177" t="str">
        <f t="shared" ref="D130:D193" si="2">TRIM(A130)</f>
        <v>G62</v>
      </c>
    </row>
    <row r="131" spans="1:4" x14ac:dyDescent="0.25">
      <c r="A131" s="181" t="s">
        <v>554</v>
      </c>
      <c r="B131" s="180" t="s">
        <v>319</v>
      </c>
      <c r="C131" s="511"/>
      <c r="D131" s="177" t="str">
        <f t="shared" si="2"/>
        <v>G62</v>
      </c>
    </row>
    <row r="132" spans="1:4" x14ac:dyDescent="0.25">
      <c r="A132" s="181" t="s">
        <v>554</v>
      </c>
      <c r="B132" s="180" t="s">
        <v>320</v>
      </c>
      <c r="C132" s="511"/>
      <c r="D132" s="177" t="str">
        <f t="shared" si="2"/>
        <v>G62</v>
      </c>
    </row>
    <row r="133" spans="1:4" x14ac:dyDescent="0.25">
      <c r="A133" s="181" t="s">
        <v>554</v>
      </c>
      <c r="B133" s="180" t="s">
        <v>321</v>
      </c>
      <c r="C133" s="511"/>
      <c r="D133" s="177" t="str">
        <f t="shared" si="2"/>
        <v>G62</v>
      </c>
    </row>
    <row r="134" spans="1:4" x14ac:dyDescent="0.25">
      <c r="A134" s="181" t="s">
        <v>554</v>
      </c>
      <c r="B134" s="180" t="s">
        <v>322</v>
      </c>
      <c r="C134" s="511"/>
      <c r="D134" s="177" t="str">
        <f t="shared" si="2"/>
        <v>G62</v>
      </c>
    </row>
    <row r="135" spans="1:4" x14ac:dyDescent="0.25">
      <c r="A135" s="181" t="s">
        <v>554</v>
      </c>
      <c r="B135" s="180" t="s">
        <v>323</v>
      </c>
      <c r="C135" s="511"/>
      <c r="D135" s="177" t="str">
        <f t="shared" si="2"/>
        <v>G62</v>
      </c>
    </row>
    <row r="136" spans="1:4" x14ac:dyDescent="0.25">
      <c r="A136" s="181" t="s">
        <v>554</v>
      </c>
      <c r="B136" s="180" t="s">
        <v>324</v>
      </c>
      <c r="C136" s="511"/>
      <c r="D136" s="177" t="str">
        <f t="shared" si="2"/>
        <v>G62</v>
      </c>
    </row>
    <row r="137" spans="1:4" x14ac:dyDescent="0.25">
      <c r="A137" s="181" t="s">
        <v>554</v>
      </c>
      <c r="B137" s="180" t="s">
        <v>325</v>
      </c>
      <c r="C137" s="511"/>
      <c r="D137" s="177" t="str">
        <f t="shared" si="2"/>
        <v>G62</v>
      </c>
    </row>
    <row r="138" spans="1:4" x14ac:dyDescent="0.25">
      <c r="A138" s="181" t="s">
        <v>554</v>
      </c>
      <c r="B138" s="180" t="s">
        <v>326</v>
      </c>
      <c r="C138" s="511"/>
      <c r="D138" s="177" t="str">
        <f t="shared" si="2"/>
        <v>G62</v>
      </c>
    </row>
    <row r="139" spans="1:4" x14ac:dyDescent="0.25">
      <c r="A139" s="181" t="s">
        <v>554</v>
      </c>
      <c r="B139" s="180" t="s">
        <v>327</v>
      </c>
      <c r="C139" s="511"/>
      <c r="D139" s="177" t="str">
        <f t="shared" si="2"/>
        <v>G62</v>
      </c>
    </row>
    <row r="140" spans="1:4" x14ac:dyDescent="0.25">
      <c r="A140" s="181" t="s">
        <v>554</v>
      </c>
      <c r="B140" s="180" t="s">
        <v>328</v>
      </c>
      <c r="C140" s="511"/>
      <c r="D140" s="177" t="str">
        <f t="shared" si="2"/>
        <v>G62</v>
      </c>
    </row>
    <row r="141" spans="1:4" x14ac:dyDescent="0.25">
      <c r="A141" s="181" t="s">
        <v>554</v>
      </c>
      <c r="B141" s="180" t="s">
        <v>329</v>
      </c>
      <c r="C141" s="511"/>
      <c r="D141" s="177" t="str">
        <f t="shared" si="2"/>
        <v>G62</v>
      </c>
    </row>
    <row r="142" spans="1:4" x14ac:dyDescent="0.25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25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25">
      <c r="A144" s="181" t="s">
        <v>553</v>
      </c>
      <c r="B144" s="180" t="s">
        <v>332</v>
      </c>
      <c r="C144" s="511" t="s">
        <v>399</v>
      </c>
      <c r="D144" s="177" t="str">
        <f t="shared" si="2"/>
        <v>R02</v>
      </c>
    </row>
    <row r="145" spans="1:4" x14ac:dyDescent="0.25">
      <c r="A145" s="181" t="s">
        <v>553</v>
      </c>
      <c r="B145" s="180" t="s">
        <v>333</v>
      </c>
      <c r="C145" s="511"/>
      <c r="D145" s="177" t="str">
        <f t="shared" si="2"/>
        <v>R02</v>
      </c>
    </row>
    <row r="146" spans="1:4" x14ac:dyDescent="0.25">
      <c r="A146" s="181" t="s">
        <v>553</v>
      </c>
      <c r="B146" s="180" t="s">
        <v>334</v>
      </c>
      <c r="C146" s="511"/>
      <c r="D146" s="177" t="str">
        <f t="shared" si="2"/>
        <v>R02</v>
      </c>
    </row>
    <row r="147" spans="1:4" x14ac:dyDescent="0.25">
      <c r="A147" s="181" t="s">
        <v>553</v>
      </c>
      <c r="B147" s="180" t="s">
        <v>335</v>
      </c>
      <c r="C147" s="511"/>
      <c r="D147" s="177" t="str">
        <f t="shared" si="2"/>
        <v>R02</v>
      </c>
    </row>
    <row r="148" spans="1:4" x14ac:dyDescent="0.25">
      <c r="A148" s="181" t="s">
        <v>553</v>
      </c>
      <c r="B148" s="180" t="s">
        <v>336</v>
      </c>
      <c r="C148" s="511"/>
      <c r="D148" s="177" t="str">
        <f t="shared" si="2"/>
        <v>R02</v>
      </c>
    </row>
    <row r="149" spans="1:4" x14ac:dyDescent="0.25">
      <c r="A149" s="181" t="s">
        <v>553</v>
      </c>
      <c r="B149" s="180" t="s">
        <v>337</v>
      </c>
      <c r="C149" s="511"/>
      <c r="D149" s="177" t="str">
        <f t="shared" si="2"/>
        <v>R02</v>
      </c>
    </row>
    <row r="150" spans="1:4" x14ac:dyDescent="0.25">
      <c r="A150" s="181" t="s">
        <v>439</v>
      </c>
      <c r="B150" s="180" t="s">
        <v>338</v>
      </c>
      <c r="C150" s="511" t="s">
        <v>399</v>
      </c>
      <c r="D150" s="177" t="str">
        <f t="shared" si="2"/>
        <v>S10</v>
      </c>
    </row>
    <row r="151" spans="1:4" x14ac:dyDescent="0.25">
      <c r="A151" s="181" t="s">
        <v>439</v>
      </c>
      <c r="B151" s="180" t="s">
        <v>339</v>
      </c>
      <c r="C151" s="511"/>
      <c r="D151" s="177" t="str">
        <f t="shared" si="2"/>
        <v>S10</v>
      </c>
    </row>
    <row r="152" spans="1:4" x14ac:dyDescent="0.25">
      <c r="A152" s="181" t="s">
        <v>439</v>
      </c>
      <c r="B152" s="180" t="s">
        <v>340</v>
      </c>
      <c r="C152" s="511"/>
      <c r="D152" s="177" t="str">
        <f t="shared" si="2"/>
        <v>S10</v>
      </c>
    </row>
    <row r="153" spans="1:4" x14ac:dyDescent="0.25">
      <c r="A153" s="181" t="s">
        <v>439</v>
      </c>
      <c r="B153" s="180" t="s">
        <v>341</v>
      </c>
      <c r="C153" s="511"/>
      <c r="D153" s="177" t="str">
        <f t="shared" si="2"/>
        <v>S10</v>
      </c>
    </row>
    <row r="154" spans="1:4" x14ac:dyDescent="0.25">
      <c r="A154" s="181" t="s">
        <v>439</v>
      </c>
      <c r="B154" s="180" t="s">
        <v>342</v>
      </c>
      <c r="C154" s="511"/>
      <c r="D154" s="177" t="str">
        <f t="shared" si="2"/>
        <v>S10</v>
      </c>
    </row>
    <row r="155" spans="1:4" x14ac:dyDescent="0.25">
      <c r="A155" s="181" t="s">
        <v>439</v>
      </c>
      <c r="B155" s="180" t="s">
        <v>343</v>
      </c>
      <c r="C155" s="511"/>
      <c r="D155" s="177" t="str">
        <f t="shared" si="2"/>
        <v>S10</v>
      </c>
    </row>
    <row r="156" spans="1:4" x14ac:dyDescent="0.25">
      <c r="A156" s="181" t="s">
        <v>439</v>
      </c>
      <c r="B156" s="180" t="s">
        <v>344</v>
      </c>
      <c r="C156" s="511"/>
      <c r="D156" s="177" t="str">
        <f t="shared" si="2"/>
        <v>S10</v>
      </c>
    </row>
    <row r="157" spans="1:4" x14ac:dyDescent="0.25">
      <c r="A157" s="181" t="s">
        <v>439</v>
      </c>
      <c r="B157" s="180" t="s">
        <v>345</v>
      </c>
      <c r="C157" s="511"/>
      <c r="D157" s="177" t="str">
        <f t="shared" si="2"/>
        <v>S10</v>
      </c>
    </row>
    <row r="158" spans="1:4" x14ac:dyDescent="0.25">
      <c r="A158" s="181" t="s">
        <v>428</v>
      </c>
      <c r="B158" s="180" t="s">
        <v>346</v>
      </c>
      <c r="C158" s="511" t="s">
        <v>399</v>
      </c>
      <c r="D158" s="177" t="str">
        <f t="shared" si="2"/>
        <v>S14</v>
      </c>
    </row>
    <row r="159" spans="1:4" x14ac:dyDescent="0.25">
      <c r="A159" s="181" t="s">
        <v>428</v>
      </c>
      <c r="B159" s="180" t="s">
        <v>347</v>
      </c>
      <c r="C159" s="511"/>
      <c r="D159" s="177" t="str">
        <f t="shared" si="2"/>
        <v>S14</v>
      </c>
    </row>
    <row r="160" spans="1:4" x14ac:dyDescent="0.25">
      <c r="A160" s="181" t="s">
        <v>428</v>
      </c>
      <c r="B160" s="180" t="s">
        <v>348</v>
      </c>
      <c r="C160" s="511"/>
      <c r="D160" s="177" t="str">
        <f t="shared" si="2"/>
        <v>S14</v>
      </c>
    </row>
    <row r="161" spans="1:4" x14ac:dyDescent="0.25">
      <c r="A161" s="181" t="s">
        <v>428</v>
      </c>
      <c r="B161" s="180" t="s">
        <v>349</v>
      </c>
      <c r="C161" s="511"/>
      <c r="D161" s="177" t="str">
        <f t="shared" si="2"/>
        <v>S14</v>
      </c>
    </row>
    <row r="162" spans="1:4" x14ac:dyDescent="0.25">
      <c r="A162" s="181" t="s">
        <v>428</v>
      </c>
      <c r="B162" s="180" t="s">
        <v>350</v>
      </c>
      <c r="C162" s="511"/>
      <c r="D162" s="177" t="str">
        <f t="shared" si="2"/>
        <v>S14</v>
      </c>
    </row>
    <row r="163" spans="1:4" x14ac:dyDescent="0.25">
      <c r="A163" s="181" t="s">
        <v>428</v>
      </c>
      <c r="B163" s="180" t="s">
        <v>351</v>
      </c>
      <c r="C163" s="511"/>
      <c r="D163" s="177" t="str">
        <f t="shared" si="2"/>
        <v>S14</v>
      </c>
    </row>
    <row r="164" spans="1:4" x14ac:dyDescent="0.25">
      <c r="A164" s="181" t="s">
        <v>428</v>
      </c>
      <c r="B164" s="180" t="s">
        <v>352</v>
      </c>
      <c r="C164" s="511"/>
      <c r="D164" s="177" t="str">
        <f t="shared" si="2"/>
        <v>S14</v>
      </c>
    </row>
    <row r="165" spans="1:4" x14ac:dyDescent="0.25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25">
      <c r="A166" s="181" t="s">
        <v>83</v>
      </c>
      <c r="B166" s="180" t="s">
        <v>354</v>
      </c>
      <c r="C166" s="511" t="s">
        <v>399</v>
      </c>
      <c r="D166" s="177" t="str">
        <f t="shared" si="2"/>
        <v>S5</v>
      </c>
    </row>
    <row r="167" spans="1:4" x14ac:dyDescent="0.25">
      <c r="A167" s="181" t="s">
        <v>83</v>
      </c>
      <c r="B167" s="180" t="s">
        <v>355</v>
      </c>
      <c r="C167" s="511"/>
      <c r="D167" s="177" t="str">
        <f t="shared" si="2"/>
        <v>S5</v>
      </c>
    </row>
    <row r="168" spans="1:4" x14ac:dyDescent="0.25">
      <c r="A168" s="181" t="s">
        <v>83</v>
      </c>
      <c r="B168" s="180" t="s">
        <v>356</v>
      </c>
      <c r="C168" s="511"/>
      <c r="D168" s="177" t="str">
        <f t="shared" si="2"/>
        <v>S5</v>
      </c>
    </row>
    <row r="169" spans="1:4" x14ac:dyDescent="0.25">
      <c r="A169" s="181" t="s">
        <v>84</v>
      </c>
      <c r="B169" s="180" t="s">
        <v>357</v>
      </c>
      <c r="C169" s="511"/>
      <c r="D169" s="177" t="str">
        <f t="shared" si="2"/>
        <v>S6A</v>
      </c>
    </row>
    <row r="170" spans="1:4" x14ac:dyDescent="0.25">
      <c r="A170" s="181" t="s">
        <v>84</v>
      </c>
      <c r="B170" s="180" t="s">
        <v>358</v>
      </c>
      <c r="C170" s="511"/>
      <c r="D170" s="177" t="str">
        <f t="shared" si="2"/>
        <v>S6A</v>
      </c>
    </row>
    <row r="171" spans="1:4" x14ac:dyDescent="0.25">
      <c r="A171" s="181" t="s">
        <v>84</v>
      </c>
      <c r="B171" s="180" t="s">
        <v>359</v>
      </c>
      <c r="C171" s="511"/>
      <c r="D171" s="177" t="str">
        <f t="shared" si="2"/>
        <v>S6A</v>
      </c>
    </row>
    <row r="172" spans="1:4" x14ac:dyDescent="0.25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25">
      <c r="A173" s="181" t="s">
        <v>551</v>
      </c>
      <c r="B173" s="180" t="s">
        <v>361</v>
      </c>
      <c r="C173" s="511" t="s">
        <v>399</v>
      </c>
      <c r="D173" s="177" t="str">
        <f t="shared" si="2"/>
        <v>T-C&amp;I</v>
      </c>
    </row>
    <row r="174" spans="1:4" x14ac:dyDescent="0.25">
      <c r="A174" s="181" t="s">
        <v>551</v>
      </c>
      <c r="B174" s="180" t="s">
        <v>362</v>
      </c>
      <c r="C174" s="511"/>
      <c r="D174" s="177" t="str">
        <f t="shared" si="2"/>
        <v>T-C&amp;I</v>
      </c>
    </row>
    <row r="175" spans="1:4" x14ac:dyDescent="0.25">
      <c r="A175" s="181" t="s">
        <v>551</v>
      </c>
      <c r="B175" s="180" t="s">
        <v>363</v>
      </c>
      <c r="C175" s="511"/>
      <c r="D175" s="177" t="str">
        <f t="shared" si="2"/>
        <v>T-C&amp;I</v>
      </c>
    </row>
    <row r="176" spans="1:4" x14ac:dyDescent="0.25">
      <c r="A176" s="181" t="s">
        <v>551</v>
      </c>
      <c r="B176" s="180" t="s">
        <v>364</v>
      </c>
      <c r="C176" s="511"/>
      <c r="D176" s="177" t="str">
        <f t="shared" si="2"/>
        <v>T-C&amp;I</v>
      </c>
    </row>
    <row r="177" spans="1:4" x14ac:dyDescent="0.25">
      <c r="A177" s="181" t="s">
        <v>551</v>
      </c>
      <c r="B177" s="180" t="s">
        <v>365</v>
      </c>
      <c r="C177" s="511"/>
      <c r="D177" s="177" t="str">
        <f t="shared" si="2"/>
        <v>T-C&amp;I</v>
      </c>
    </row>
    <row r="178" spans="1:4" x14ac:dyDescent="0.25">
      <c r="A178" s="181" t="s">
        <v>551</v>
      </c>
      <c r="B178" s="180" t="s">
        <v>366</v>
      </c>
      <c r="C178" s="511"/>
      <c r="D178" s="177" t="str">
        <f t="shared" si="2"/>
        <v>T-C&amp;I</v>
      </c>
    </row>
    <row r="179" spans="1:4" x14ac:dyDescent="0.25">
      <c r="A179" s="181" t="s">
        <v>550</v>
      </c>
      <c r="B179" s="180" t="s">
        <v>367</v>
      </c>
      <c r="C179" s="511" t="s">
        <v>399</v>
      </c>
      <c r="D179" s="177" t="str">
        <f t="shared" si="2"/>
        <v>T-RES</v>
      </c>
    </row>
    <row r="180" spans="1:4" x14ac:dyDescent="0.25">
      <c r="A180" s="181" t="s">
        <v>550</v>
      </c>
      <c r="B180" s="180" t="s">
        <v>368</v>
      </c>
      <c r="C180" s="511"/>
      <c r="D180" s="177" t="str">
        <f t="shared" si="2"/>
        <v>T-RES</v>
      </c>
    </row>
    <row r="181" spans="1:4" x14ac:dyDescent="0.25">
      <c r="A181" s="181" t="s">
        <v>550</v>
      </c>
      <c r="B181" s="180" t="s">
        <v>369</v>
      </c>
      <c r="C181" s="511"/>
      <c r="D181" s="177" t="str">
        <f t="shared" si="2"/>
        <v>T-RES</v>
      </c>
    </row>
    <row r="182" spans="1:4" x14ac:dyDescent="0.25">
      <c r="A182" s="181" t="s">
        <v>550</v>
      </c>
      <c r="B182" s="180" t="s">
        <v>370</v>
      </c>
      <c r="C182" s="511"/>
      <c r="D182" s="177" t="str">
        <f t="shared" si="2"/>
        <v>T-RES</v>
      </c>
    </row>
    <row r="183" spans="1:4" x14ac:dyDescent="0.25">
      <c r="A183" s="181" t="s">
        <v>550</v>
      </c>
      <c r="B183" s="180" t="s">
        <v>371</v>
      </c>
      <c r="C183" s="511"/>
      <c r="D183" s="177" t="str">
        <f t="shared" si="2"/>
        <v>T-RES</v>
      </c>
    </row>
    <row r="184" spans="1:4" x14ac:dyDescent="0.25">
      <c r="A184" s="181" t="s">
        <v>550</v>
      </c>
      <c r="B184" s="180" t="s">
        <v>372</v>
      </c>
      <c r="C184" s="511"/>
      <c r="D184" s="177" t="str">
        <f t="shared" si="2"/>
        <v>T-RES</v>
      </c>
    </row>
    <row r="185" spans="1:4" x14ac:dyDescent="0.25">
      <c r="A185" s="181" t="s">
        <v>442</v>
      </c>
      <c r="B185" s="180" t="s">
        <v>373</v>
      </c>
      <c r="C185" s="511" t="s">
        <v>396</v>
      </c>
      <c r="D185" s="177" t="str">
        <f t="shared" si="2"/>
        <v>X01</v>
      </c>
    </row>
    <row r="186" spans="1:4" x14ac:dyDescent="0.25">
      <c r="A186" s="181" t="s">
        <v>442</v>
      </c>
      <c r="B186" s="180" t="s">
        <v>374</v>
      </c>
      <c r="C186" s="511"/>
      <c r="D186" s="177" t="str">
        <f t="shared" si="2"/>
        <v>X01</v>
      </c>
    </row>
    <row r="187" spans="1:4" x14ac:dyDescent="0.25">
      <c r="A187" s="181" t="s">
        <v>442</v>
      </c>
      <c r="B187" s="180" t="s">
        <v>375</v>
      </c>
      <c r="C187" s="511"/>
      <c r="D187" s="177" t="str">
        <f t="shared" si="2"/>
        <v>X01</v>
      </c>
    </row>
    <row r="188" spans="1:4" x14ac:dyDescent="0.25">
      <c r="A188" s="181" t="s">
        <v>442</v>
      </c>
      <c r="B188" s="180" t="s">
        <v>376</v>
      </c>
      <c r="C188" s="511"/>
      <c r="D188" s="177" t="str">
        <f t="shared" si="2"/>
        <v>X01</v>
      </c>
    </row>
    <row r="189" spans="1:4" x14ac:dyDescent="0.25">
      <c r="A189" s="181" t="s">
        <v>442</v>
      </c>
      <c r="B189" s="180" t="s">
        <v>377</v>
      </c>
      <c r="C189" s="511"/>
      <c r="D189" s="177" t="str">
        <f t="shared" si="2"/>
        <v>X01</v>
      </c>
    </row>
    <row r="190" spans="1:4" x14ac:dyDescent="0.25">
      <c r="A190" s="181" t="s">
        <v>442</v>
      </c>
      <c r="B190" s="180" t="s">
        <v>378</v>
      </c>
      <c r="C190" s="511"/>
      <c r="D190" s="177" t="str">
        <f t="shared" si="2"/>
        <v>X01</v>
      </c>
    </row>
    <row r="191" spans="1:4" x14ac:dyDescent="0.25">
      <c r="A191" s="181" t="s">
        <v>549</v>
      </c>
      <c r="B191" s="180" t="s">
        <v>379</v>
      </c>
      <c r="C191" s="511" t="s">
        <v>399</v>
      </c>
      <c r="D191" s="177" t="str">
        <f t="shared" si="2"/>
        <v>ZZZ</v>
      </c>
    </row>
    <row r="192" spans="1:4" x14ac:dyDescent="0.25">
      <c r="A192" s="181" t="s">
        <v>549</v>
      </c>
      <c r="B192" s="180" t="s">
        <v>380</v>
      </c>
      <c r="C192" s="511"/>
      <c r="D192" s="177" t="str">
        <f t="shared" si="2"/>
        <v>ZZZ</v>
      </c>
    </row>
    <row r="193" spans="1:4" x14ac:dyDescent="0.25">
      <c r="A193" s="181" t="s">
        <v>549</v>
      </c>
      <c r="B193" s="180" t="s">
        <v>381</v>
      </c>
      <c r="C193" s="511"/>
      <c r="D193" s="177" t="str">
        <f t="shared" si="2"/>
        <v>ZZZ</v>
      </c>
    </row>
    <row r="194" spans="1:4" x14ac:dyDescent="0.25">
      <c r="A194" s="181" t="s">
        <v>549</v>
      </c>
      <c r="B194" s="180" t="s">
        <v>382</v>
      </c>
      <c r="C194" s="511"/>
      <c r="D194" s="177" t="str">
        <f t="shared" ref="D194:D205" si="3">TRIM(A194)</f>
        <v>ZZZ</v>
      </c>
    </row>
    <row r="195" spans="1:4" x14ac:dyDescent="0.25">
      <c r="A195" s="181" t="s">
        <v>549</v>
      </c>
      <c r="B195" s="180" t="s">
        <v>383</v>
      </c>
      <c r="C195" s="511"/>
      <c r="D195" s="177" t="str">
        <f t="shared" si="3"/>
        <v>ZZZ</v>
      </c>
    </row>
    <row r="196" spans="1:4" x14ac:dyDescent="0.25">
      <c r="A196" s="181" t="s">
        <v>549</v>
      </c>
      <c r="B196" s="180" t="s">
        <v>384</v>
      </c>
      <c r="C196" s="511"/>
      <c r="D196" s="177" t="str">
        <f t="shared" si="3"/>
        <v>ZZZ</v>
      </c>
    </row>
    <row r="197" spans="1:4" x14ac:dyDescent="0.25">
      <c r="A197" s="181" t="s">
        <v>549</v>
      </c>
      <c r="B197" s="180" t="s">
        <v>385</v>
      </c>
      <c r="C197" s="511"/>
      <c r="D197" s="177" t="str">
        <f t="shared" si="3"/>
        <v>ZZZ</v>
      </c>
    </row>
    <row r="198" spans="1:4" x14ac:dyDescent="0.25">
      <c r="A198" s="181" t="s">
        <v>549</v>
      </c>
      <c r="B198" s="180" t="s">
        <v>386</v>
      </c>
      <c r="C198" s="511"/>
      <c r="D198" s="177" t="str">
        <f t="shared" si="3"/>
        <v>ZZZ</v>
      </c>
    </row>
    <row r="199" spans="1:4" x14ac:dyDescent="0.25">
      <c r="A199" s="181" t="s">
        <v>549</v>
      </c>
      <c r="B199" s="180" t="s">
        <v>387</v>
      </c>
      <c r="C199" s="511"/>
      <c r="D199" s="177" t="str">
        <f t="shared" si="3"/>
        <v>ZZZ</v>
      </c>
    </row>
    <row r="200" spans="1:4" x14ac:dyDescent="0.25">
      <c r="A200" s="181" t="s">
        <v>549</v>
      </c>
      <c r="B200" s="180" t="s">
        <v>388</v>
      </c>
      <c r="C200" s="511"/>
      <c r="D200" s="177" t="str">
        <f t="shared" si="3"/>
        <v>ZZZ</v>
      </c>
    </row>
    <row r="201" spans="1:4" x14ac:dyDescent="0.25">
      <c r="A201" s="181" t="s">
        <v>549</v>
      </c>
      <c r="B201" s="180" t="s">
        <v>389</v>
      </c>
      <c r="C201" s="511"/>
      <c r="D201" s="177" t="str">
        <f t="shared" si="3"/>
        <v>ZZZ</v>
      </c>
    </row>
    <row r="202" spans="1:4" x14ac:dyDescent="0.25">
      <c r="A202" s="181" t="s">
        <v>549</v>
      </c>
      <c r="B202" s="180" t="s">
        <v>390</v>
      </c>
      <c r="C202" s="511"/>
      <c r="D202" s="177" t="str">
        <f t="shared" si="3"/>
        <v>ZZZ</v>
      </c>
    </row>
    <row r="203" spans="1:4" x14ac:dyDescent="0.25">
      <c r="A203" s="181" t="s">
        <v>549</v>
      </c>
      <c r="B203" s="180" t="s">
        <v>391</v>
      </c>
      <c r="C203" s="511"/>
      <c r="D203" s="177" t="str">
        <f t="shared" si="3"/>
        <v>ZZZ</v>
      </c>
    </row>
    <row r="204" spans="1:4" x14ac:dyDescent="0.25">
      <c r="A204" s="181" t="s">
        <v>549</v>
      </c>
      <c r="B204" s="180" t="s">
        <v>392</v>
      </c>
      <c r="C204" s="511"/>
      <c r="D204" s="177" t="str">
        <f t="shared" si="3"/>
        <v>ZZZ</v>
      </c>
    </row>
    <row r="205" spans="1:4" x14ac:dyDescent="0.25">
      <c r="A205" s="181" t="s">
        <v>549</v>
      </c>
      <c r="B205" s="180" t="s">
        <v>393</v>
      </c>
      <c r="C205" s="511"/>
      <c r="D205" s="17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Massett, Ryan</cp:lastModifiedBy>
  <cp:lastPrinted>2022-10-25T19:16:53Z</cp:lastPrinted>
  <dcterms:created xsi:type="dcterms:W3CDTF">2020-04-08T09:56:20Z</dcterms:created>
  <dcterms:modified xsi:type="dcterms:W3CDTF">2022-11-14T19:56:04Z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  <property fmtid="{D5CDD505-2E9C-101B-9397-08002B2CF9AE}" pid="4" name="MSIP_Label_dcc6b311-06ac-4d45-8b7e-272c304377e9_Enabled">
    <vt:lpwstr>true</vt:lpwstr>
  </property>
  <property fmtid="{D5CDD505-2E9C-101B-9397-08002B2CF9AE}" pid="5" name="MSIP_Label_dcc6b311-06ac-4d45-8b7e-272c304377e9_SetDate">
    <vt:lpwstr>2022-10-28T14:41:10Z</vt:lpwstr>
  </property>
  <property fmtid="{D5CDD505-2E9C-101B-9397-08002B2CF9AE}" pid="6" name="MSIP_Label_dcc6b311-06ac-4d45-8b7e-272c304377e9_Method">
    <vt:lpwstr>Privileged</vt:lpwstr>
  </property>
  <property fmtid="{D5CDD505-2E9C-101B-9397-08002B2CF9AE}" pid="7" name="MSIP_Label_dcc6b311-06ac-4d45-8b7e-272c304377e9_Name">
    <vt:lpwstr>dcc6b311-06ac-4d45-8b7e-272c304377e9</vt:lpwstr>
  </property>
  <property fmtid="{D5CDD505-2E9C-101B-9397-08002B2CF9AE}" pid="8" name="MSIP_Label_dcc6b311-06ac-4d45-8b7e-272c304377e9_SiteId">
    <vt:lpwstr>25b79aa0-07c6-4d65-9c80-df92aacdc157</vt:lpwstr>
  </property>
  <property fmtid="{D5CDD505-2E9C-101B-9397-08002B2CF9AE}" pid="9" name="MSIP_Label_dcc6b311-06ac-4d45-8b7e-272c304377e9_ActionId">
    <vt:lpwstr>df29e509-66fb-43c4-ab70-48c4d20ae99d</vt:lpwstr>
  </property>
  <property fmtid="{D5CDD505-2E9C-101B-9397-08002B2CF9AE}" pid="10" name="MSIP_Label_dcc6b311-06ac-4d45-8b7e-272c304377e9_ContentBits">
    <vt:lpwstr>0</vt:lpwstr>
  </property>
</Properties>
</file>