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E73723BC-B9D2-45DB-8631-2533FA69A33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<sst xmlns="http://schemas.openxmlformats.org/spreadsheetml/2006/main" count="192" uniqueCount="61">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</sst>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6" t="str">
        <f>'Demand Input'!C8</f>
        <v>Providence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4" t="s">
        <v>13</v>
      </c>
      <c r="E38" s="64"/>
      <c r="F38" s="28"/>
      <c r="G38" s="64" t="s">
        <v>49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B10" zoomScaleNormal="100" zoomScaleSheetLayoutView="100" workbookViewId="0">
      <selection activeCell="L28" sqref="L28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69" t="str">
        <f>C8</f>
        <v>Providence Water Supply Board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1" t="s">
        <v>58</v>
      </c>
      <c r="D8" s="71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1" t="s">
        <v>48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1" t="s">
        <v>47</v>
      </c>
      <c r="D10" s="71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5"/>
      <c r="C12" s="75"/>
      <c r="D12" s="75"/>
      <c r="E12" s="75"/>
      <c r="F12" s="75"/>
      <c r="G12" s="75"/>
      <c r="H12" s="75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0" t="str">
        <f>"Input Customer Demand ("&amp;C9&amp;")"</f>
        <v>Input Customer Demand (Ccf)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72" t="s">
        <v>16</v>
      </c>
      <c r="C15" s="72"/>
      <c r="D15" s="72"/>
      <c r="E15" s="72"/>
      <c r="F15" s="72"/>
      <c r="G15" s="72"/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73" t="s">
        <v>17</v>
      </c>
      <c r="C16" s="73"/>
      <c r="D16" s="73"/>
      <c r="E16" s="35"/>
      <c r="F16" s="73" t="s">
        <v>54</v>
      </c>
      <c r="G16" s="73"/>
      <c r="H16" s="73"/>
      <c r="I16" s="73" t="s">
        <v>59</v>
      </c>
      <c r="J16" s="73"/>
      <c r="K16" s="73"/>
      <c r="L16" s="73" t="s">
        <v>60</v>
      </c>
      <c r="M16" s="73"/>
      <c r="N16" s="7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>
        <v>655819.1100000001</v>
      </c>
      <c r="M20" s="20">
        <v>327511.25699999998</v>
      </c>
      <c r="N20" s="20">
        <v>836577.23800000001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>
        <v>541874.62</v>
      </c>
      <c r="M21" s="20">
        <v>286839.58299999998</v>
      </c>
      <c r="N21" s="20">
        <v>718863.03700000001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>
        <v>555312.23</v>
      </c>
      <c r="M22" s="20">
        <v>269591.94</v>
      </c>
      <c r="N22" s="20">
        <v>944850.85699999996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>
        <v>692575.98</v>
      </c>
      <c r="M23" s="20">
        <v>318339.74099999998</v>
      </c>
      <c r="N23" s="20">
        <v>1333846.76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>
        <v>827255.87</v>
      </c>
      <c r="M24" s="20">
        <v>374082.04</v>
      </c>
      <c r="N24" s="20">
        <v>1347894.71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>
        <v>904808.18299999996</v>
      </c>
      <c r="M25" s="20">
        <v>376730.91700000002</v>
      </c>
      <c r="N25" s="20">
        <v>1564407.31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74"/>
      <c r="C31" s="74"/>
      <c r="D31" s="74"/>
      <c r="E31" s="74"/>
      <c r="F31" s="74"/>
      <c r="G31" s="74"/>
      <c r="H31" s="74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72" t="s">
        <v>20</v>
      </c>
      <c r="C34" s="72"/>
      <c r="D34" s="72"/>
      <c r="E34" s="72"/>
      <c r="F34" s="72"/>
      <c r="G34" s="72"/>
      <c r="H34" s="7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>
        <v>50.24</v>
      </c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>
        <v>50.3</v>
      </c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>
        <v>61.3</v>
      </c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>
        <v>71.12</v>
      </c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>
        <v>84.46</v>
      </c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>
        <v>82.26</v>
      </c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zoomScale="90" zoomScaleNormal="100" zoomScaleSheetLayoutView="90" workbookViewId="0">
      <selection activeCell="U45" sqref="U45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13</v>
      </c>
      <c r="E8" s="26">
        <v>8936931.7899999991</v>
      </c>
      <c r="G8" s="26">
        <v>1367521.43</v>
      </c>
      <c r="H8" s="49"/>
      <c r="I8" s="47">
        <v>855644.89</v>
      </c>
      <c r="K8" s="26">
        <v>358814.2</v>
      </c>
      <c r="M8" s="26">
        <v>2095898.95</v>
      </c>
      <c r="O8" s="26">
        <f>SUM(E8,G8,I8,K8,M8)</f>
        <v>13614811.259999998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12</v>
      </c>
      <c r="E12" s="26">
        <v>8571156.4900000002</v>
      </c>
      <c r="G12" s="26">
        <v>1445342.47</v>
      </c>
      <c r="H12" s="49"/>
      <c r="I12" s="47">
        <v>534694.88</v>
      </c>
      <c r="K12" s="26">
        <v>383887.84</v>
      </c>
      <c r="M12" s="26">
        <v>2212554.2999999998</v>
      </c>
      <c r="O12" s="26">
        <f>SUM(E12,G12,I12,K12,M12)</f>
        <v>13147635.98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13</v>
      </c>
      <c r="E16" s="26">
        <v>7076708.1900000004</v>
      </c>
      <c r="G16" s="26">
        <v>1395281</v>
      </c>
      <c r="H16" s="49">
        <v>430530.69</v>
      </c>
      <c r="I16" s="47">
        <v>965820.91</v>
      </c>
      <c r="K16" s="26">
        <v>449579.69</v>
      </c>
      <c r="M16" s="26">
        <v>2630510.52</v>
      </c>
      <c r="O16" s="26">
        <f>SUM(E16,G16,I16,K16,M16)</f>
        <v>12517900.310000001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12</v>
      </c>
      <c r="E20" s="26">
        <v>6883817.8600000003</v>
      </c>
      <c r="G20" s="26">
        <v>1390694.91</v>
      </c>
      <c r="H20" s="49">
        <v>430530.69</v>
      </c>
      <c r="I20" s="47">
        <v>578401.16</v>
      </c>
      <c r="K20" s="26">
        <v>386460.96</v>
      </c>
      <c r="M20" s="26">
        <v>2694953.67</v>
      </c>
      <c r="O20" s="26">
        <f>SUM(E20,G20,I20,K20,M20)</f>
        <v>11934328.560000001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13</v>
      </c>
      <c r="D50" s="25"/>
      <c r="E50" s="61">
        <v>9875373.5600000005</v>
      </c>
      <c r="F50" s="25"/>
      <c r="G50" s="24" t="s">
        <v>12</v>
      </c>
      <c r="H50" s="48"/>
      <c r="I50" s="48"/>
      <c r="J50" s="25"/>
      <c r="K50" s="61">
        <v>7913151.9199999999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13</v>
      </c>
      <c r="D55" s="25"/>
      <c r="E55" s="61">
        <v>8153880.5700000003</v>
      </c>
      <c r="F55" s="25"/>
      <c r="G55" s="24" t="s">
        <v>12</v>
      </c>
      <c r="H55" s="48"/>
      <c r="I55" s="48"/>
      <c r="J55" s="25"/>
      <c r="K55" s="61">
        <v>6539522.8799999999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2022-09-07T17:50:58Z</cp:lastPrinted>
  <dcterms:created xsi:type="dcterms:W3CDTF">2020-04-08T14:34:01Z</dcterms:created>
  <dcterms:modified xsi:type="dcterms:W3CDTF">2022-09-07T17:51:30Z</dcterms:modified>
</cp:coreProperties>
</file>