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style1.xml" ContentType="application/vnd.ms-office.chartstyle+xml"/>
  <Override PartName="/xl/charts/color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4827"/>
  <workbookPr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28680" yWindow="-120" windowWidth="20730" windowHeight="11160" activeTab="2"/>
  </bookViews>
  <sheets>
    <sheet name="Summary" sheetId="4" r:id="rId2"/>
    <sheet name="Demand Input" sheetId="3" r:id="rId3"/>
    <sheet name="Financial Input" sheetId="5" r:id="rId4"/>
  </sheets>
  <definedNames>
    <definedName name="_xlnm.Print_Area" localSheetId="1">'Demand Input'!$A$1:$H$63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<sst xmlns="http://schemas.openxmlformats.org/spreadsheetml/2006/main" count="102" uniqueCount="52">
  <si>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</si>
  <si>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</si>
  <si>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</si>
  <si>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</si>
  <si>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</si>
  <si>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</si>
  <si>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</si>
  <si>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</si>
  <si>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</si>
  <si>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</si>
  <si>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</si>
  <si>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</si>
  <si>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</si>
  <si>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</si>
  <si>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</si>
  <si>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</si>
  <si>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</si>
  <si>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</si>
  <si>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</si>
  <si>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</si>
  <si>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</si>
  <si>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</si>
  <si>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</si>
  <si>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</si>
  <si>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</si>
  <si>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</si>
  <si>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</si>
  <si>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</si>
  <si>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</si>
  <si>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</si>
  <si>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</si>
  <si>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</si>
  <si>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</si>
  <si>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</si>
  <si>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</si>
  <si>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</si>
  <si>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</si>
  <si>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</si>
  <si>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</si>
  <si>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</si>
  <si>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</si>
  <si>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</si>
  <si>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</si>
  <si>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</si>
  <si>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</si>
  <si>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</si>
  <si>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</si>
  <si>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</si>
  <si>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</si>
  <si>
    <t>Collections of Oct, Nov Dec and</t>
  </si>
  <si>
    <t xml:space="preserve"> Jan of the prior fiscal year</t>
  </si>
  <si>
    <t xml:space="preserve"> Jan of the current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</si>
</sst>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3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 val="single"/>
      <sz val="11"/>
      <color rgb="FF023B40"/>
      <name val="Calibri"/>
      <family val="2"/>
      <scheme val="minor"/>
    </font>
    <font>
      <b/>
      <u val="single"/>
      <sz val="18"/>
      <color rgb="FF023B40"/>
      <name val="Calibri"/>
      <family val="2"/>
      <scheme val="minor"/>
    </font>
    <font>
      <u val="single"/>
      <sz val="18"/>
      <color rgb="FF023B40"/>
      <name val="Calibri"/>
      <family val="2"/>
      <scheme val="minor"/>
    </font>
    <font>
      <u val="single"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8080"/>
      <name val="Calibri"/>
      <family val="2"/>
    </font>
    <font>
      <sz val="11"/>
      <color rgb="FF000000"/>
      <name val="Calibri"/>
      <family val="2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</fonts>
  <fills count="9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0499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/>
      <bottom style="thin">
        <color auto="1"/>
      </bottom>
    </border>
    <border>
      <left/>
      <right/>
      <top/>
      <bottom style="thin">
        <color theme="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023B40"/>
      </bottom>
    </border>
    <border>
      <left style="thin">
        <color rgb="FF023B40"/>
      </left>
      <right/>
      <top style="thin">
        <color rgb="FF023B40"/>
      </top>
      <bottom style="thin">
        <color rgb="FF023B40"/>
      </bottom>
    </border>
    <border>
      <left/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15" applyFont="1"/>
    <xf numFmtId="164" fontId="0" fillId="0" borderId="0" xfId="18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2" xfId="0" applyNumberFormat="1" applyFont="1" applyFill="1" applyBorder="1"/>
    <xf numFmtId="164" fontId="3" fillId="0" borderId="2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3" xfId="18" applyNumberFormat="1" applyFont="1" applyFill="1" applyBorder="1" applyAlignment="1">
      <alignment horizontal="center"/>
    </xf>
    <xf numFmtId="3" fontId="8" fillId="4" borderId="3" xfId="18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8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3" xfId="16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/>
    </xf>
    <xf numFmtId="0" fontId="12" fillId="0" borderId="0" xfId="0" applyFont="1" applyFill="1" applyBorder="1" applyAlignment="1">
      <alignment/>
    </xf>
    <xf numFmtId="4" fontId="0" fillId="0" borderId="0" xfId="0" applyNumberFormat="1" applyFill="1" applyAlignment="1">
      <alignment horizontal="center"/>
    </xf>
    <xf numFmtId="164" fontId="8" fillId="0" borderId="0" xfId="18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3" xfId="18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>
      <alignment/>
    </xf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3" xfId="0" applyNumberFormat="1" applyFont="1" applyFill="1" applyBorder="1" applyAlignment="1">
      <alignment horizontal="center"/>
    </xf>
    <xf numFmtId="0" fontId="0" fillId="6" borderId="0" xfId="0" applyFill="1"/>
    <xf numFmtId="166" fontId="25" fillId="7" borderId="6" xfId="0" applyNumberFormat="1" applyFont="1" applyFill="1" applyBorder="1" applyAlignment="1">
      <alignment horizontal="center"/>
    </xf>
    <xf numFmtId="166" fontId="0" fillId="6" borderId="0" xfId="16" applyNumberFormat="1" applyFont="1" applyFill="1" applyAlignment="1">
      <alignment/>
    </xf>
    <xf numFmtId="0" fontId="26" fillId="6" borderId="0" xfId="0" applyFont="1" applyFill="1"/>
    <xf numFmtId="0" fontId="26" fillId="6" borderId="0" xfId="0" applyFont="1" applyFill="1" applyAlignment="1">
      <alignment vertical="top"/>
    </xf>
    <xf numFmtId="0" fontId="10" fillId="0" borderId="0" xfId="0" applyFont="1" applyAlignment="1">
      <alignment horizontal="center"/>
    </xf>
    <xf numFmtId="165" fontId="3" fillId="0" borderId="2" xfId="15" applyNumberFormat="1" applyFont="1" applyFill="1" applyBorder="1" applyAlignment="1">
      <alignment horizontal="center"/>
    </xf>
    <xf numFmtId="167" fontId="2" fillId="4" borderId="7" xfId="0" applyNumberFormat="1" applyFont="1" applyFill="1" applyBorder="1" applyAlignment="1">
      <alignment horizontal="center"/>
    </xf>
    <xf numFmtId="165" fontId="3" fillId="0" borderId="8" xfId="15" applyNumberFormat="1" applyFont="1" applyFill="1" applyBorder="1" applyAlignment="1">
      <alignment horizontal="center"/>
    </xf>
    <xf numFmtId="165" fontId="3" fillId="0" borderId="9" xfId="15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64" fontId="0" fillId="3" borderId="5" xfId="18" applyNumberFormat="1" applyFont="1" applyFill="1" applyBorder="1" applyAlignment="1">
      <alignment horizontal="center"/>
    </xf>
    <xf numFmtId="164" fontId="8" fillId="0" borderId="5" xfId="18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144.406</c:v>
                </c:pt>
                <c:pt idx="6">
                  <c:v>136.158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142.69</c:v>
                </c:pt>
                <c:pt idx="6">
                  <c:v>141.835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overlap val="-27"/>
        <c:gapWidth val="219"/>
        <c:axId val="62288476"/>
        <c:axId val="11448625"/>
      </c:barChart>
      <c:dateAx>
        <c:axId val="622884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1448625"/>
        <c:crosses val="autoZero"/>
        <c:auto val="1"/>
        <c:lblOffset val="100"/>
        <c:baseTimeUnit val="months"/>
        <c:noMultiLvlLbl val="0"/>
      </c:dateAx>
      <c:valAx>
        <c:axId val="11448625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228847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overlap val="-27"/>
        <c:gapWidth val="219"/>
        <c:axId val="39940586"/>
        <c:axId val="58556647"/>
      </c:barChart>
      <c:dateAx>
        <c:axId val="3994058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58556647"/>
        <c:crosses val="autoZero"/>
        <c:auto val="1"/>
        <c:lblOffset val="100"/>
        <c:baseTimeUnit val="months"/>
        <c:noMultiLvlLbl val="0"/>
      </c:dateAx>
      <c:valAx>
        <c:axId val="5855664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994058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overlap val="-27"/>
        <c:gapWidth val="219"/>
        <c:axId val="7332534"/>
        <c:axId val="61048809"/>
      </c:barChart>
      <c:dateAx>
        <c:axId val="733253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1048809"/>
        <c:crosses val="autoZero"/>
        <c:auto val="1"/>
        <c:lblOffset val="100"/>
        <c:baseTimeUnit val="months"/>
        <c:noMultiLvlLbl val="0"/>
      </c:dateAx>
      <c:valAx>
        <c:axId val="61048809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7332534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overlap val="-27"/>
        <c:gapWidth val="219"/>
        <c:axId val="10542679"/>
        <c:axId val="8301331"/>
      </c:barChart>
      <c:dateAx>
        <c:axId val="10542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8301331"/>
        <c:crosses val="autoZero"/>
        <c:auto val="1"/>
        <c:lblOffset val="100"/>
        <c:baseTimeUnit val="months"/>
        <c:noMultiLvlLbl val="0"/>
      </c:dateAx>
      <c:valAx>
        <c:axId val="8301331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>
                  <a:lumMod val="9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054267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/>
        <xdr:cNvGraphicFramePr/>
      </xdr:nvGraphicFramePr>
      <xdr:xfrm>
        <a:off x="619125" y="1333500"/>
        <a:ext cx="17935575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4019</xdr:colOff>
      <xdr:row>16</xdr:row>
      <xdr:rowOff>0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/>
        <xdr:cNvGraphicFramePr/>
      </xdr:nvGraphicFramePr>
      <xdr:xfrm>
        <a:off x="619125" y="4210050"/>
        <a:ext cx="6096000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/>
        <xdr:cNvGraphicFramePr/>
      </xdr:nvGraphicFramePr>
      <xdr:xfrm>
        <a:off x="6715125" y="4238625"/>
        <a:ext cx="5962650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25</xdr:col>
      <xdr:colOff>1</xdr:colOff>
      <xdr:row>16</xdr:row>
      <xdr:rowOff>0</xdr:rowOff>
    </xdr:from>
    <xdr:to>
      <xdr:col>37</xdr:col>
      <xdr:colOff>0</xdr:colOff>
      <xdr:row>27</xdr:row>
      <xdr:rowOff>0</xdr:rowOff>
    </xdr:to>
    <xdr:graphicFrame macro="">
      <xdr:nvGraphicFramePr>
        <xdr:cNvPr id="9" name="Chart 8"/>
        <xdr:cNvGraphicFramePr/>
      </xdr:nvGraphicFramePr>
      <xdr:xfrm>
        <a:off x="12696825" y="4210050"/>
        <a:ext cx="5876925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zoomScale="90" zoomScaleNormal="90" zoomScaleSheetLayoutView="90" workbookViewId="0" topLeftCell="A1">
      <selection pane="topLeft" activeCell="B138" sqref="B138"/>
    </sheetView>
  </sheetViews>
  <sheetFormatPr defaultRowHeight="15"/>
  <cols>
    <col min="1" max="1" width="9.28571428571429" customWidth="1"/>
    <col min="2" max="2" width="17.7142857142857" bestFit="1" customWidth="1"/>
    <col min="3" max="3" width="12.7142857142857" customWidth="1"/>
    <col min="4" max="4" width="9.57142857142857" customWidth="1"/>
    <col min="5" max="5" width="9.57142857142857" style="9" customWidth="1"/>
    <col min="6" max="6" width="1" style="9" customWidth="1"/>
    <col min="7" max="7" width="9.57142857142857" customWidth="1"/>
    <col min="8" max="8" width="9.57142857142857" style="9" customWidth="1"/>
    <col min="9" max="9" width="1" style="9" customWidth="1"/>
    <col min="10" max="10" width="9.57142857142857" customWidth="1"/>
    <col min="11" max="11" width="9.57142857142857" style="9" customWidth="1"/>
    <col min="12" max="12" width="1" style="9" customWidth="1"/>
    <col min="13" max="13" width="9.57142857142857" customWidth="1"/>
    <col min="14" max="14" width="9.57142857142857" style="9" customWidth="1"/>
    <col min="15" max="15" width="1" style="9" customWidth="1"/>
    <col min="16" max="16" width="9.57142857142857" customWidth="1"/>
    <col min="17" max="17" width="9.57142857142857" style="9" customWidth="1"/>
    <col min="18" max="18" width="1" style="9" customWidth="1"/>
    <col min="19" max="19" width="9.57142857142857" customWidth="1"/>
    <col min="20" max="20" width="9.57142857142857" style="9" customWidth="1"/>
    <col min="21" max="21" width="1" style="9" customWidth="1"/>
    <col min="22" max="23" width="9.57142857142857" customWidth="1"/>
    <col min="24" max="24" width="1" customWidth="1"/>
    <col min="25" max="26" width="9.71428571428571" bestFit="1" customWidth="1"/>
    <col min="27" max="27" width="1" customWidth="1"/>
    <col min="28" max="29" width="9.71428571428571" bestFit="1" customWidth="1"/>
    <col min="30" max="30" width="1" customWidth="1"/>
    <col min="31" max="32" width="9.71428571428571" bestFit="1" customWidth="1"/>
    <col min="33" max="33" width="1" customWidth="1"/>
  </cols>
  <sheetData>
    <row r="1" spans="1:55" ht="108.75" customHeight="1">
      <c r="A1" s="48"/>
      <c r="B1" s="64" t="s">
        <v>47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>
      <c r="A2" s="29"/>
      <c r="B2" s="63" t="s">
        <v>41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>
      <c r="A28" s="28"/>
      <c r="B28" s="13" t="s">
        <v>15</v>
      </c>
      <c r="C28" s="11"/>
      <c r="D28" s="60">
        <v>43881</v>
      </c>
      <c r="E28" s="60"/>
      <c r="F28" s="50"/>
      <c r="G28" s="60">
        <v>43910</v>
      </c>
      <c r="H28" s="60"/>
      <c r="I28" s="50"/>
      <c r="J28" s="60">
        <v>43941</v>
      </c>
      <c r="K28" s="60"/>
      <c r="L28" s="50"/>
      <c r="M28" s="60">
        <v>43971</v>
      </c>
      <c r="N28" s="60"/>
      <c r="O28" s="50"/>
      <c r="P28" s="60">
        <v>44002</v>
      </c>
      <c r="Q28" s="60"/>
      <c r="R28" s="16"/>
      <c r="S28" s="60">
        <v>44032</v>
      </c>
      <c r="T28" s="60"/>
      <c r="U28" s="16"/>
      <c r="V28" s="60">
        <v>44063</v>
      </c>
      <c r="W28" s="60"/>
      <c r="X28" s="11"/>
      <c r="Y28" s="60">
        <v>44094</v>
      </c>
      <c r="Z28" s="60"/>
      <c r="AA28" s="11"/>
      <c r="AB28" s="60">
        <v>44124</v>
      </c>
      <c r="AC28" s="60"/>
      <c r="AD28" s="11"/>
      <c r="AE28" s="60">
        <v>44155</v>
      </c>
      <c r="AF28" s="60"/>
      <c r="AG28" s="11"/>
      <c r="AH28" s="60">
        <v>44185</v>
      </c>
      <c r="AI28" s="60"/>
      <c r="AJ28" s="60">
        <v>44216</v>
      </c>
      <c r="AK28" s="60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>
      <c r="A33" s="28"/>
      <c r="B33" s="12" t="s">
        <v>7</v>
      </c>
      <c r="C33" s="11"/>
      <c r="D33" s="59" t="e">
        <f>E32/D32-1</f>
        <v>#DIV/0!</v>
      </c>
      <c r="E33" s="59"/>
      <c r="F33" s="19"/>
      <c r="G33" s="59" t="e">
        <f>H32/G32-1</f>
        <v>#DIV/0!</v>
      </c>
      <c r="H33" s="59"/>
      <c r="I33" s="19"/>
      <c r="J33" s="59" t="e">
        <f>K32/J32-1</f>
        <v>#DIV/0!</v>
      </c>
      <c r="K33" s="59"/>
      <c r="L33" s="19"/>
      <c r="M33" s="59" t="e">
        <f>N32/M32-1</f>
        <v>#DIV/0!</v>
      </c>
      <c r="N33" s="59"/>
      <c r="O33" s="19"/>
      <c r="P33" s="59" t="e">
        <f>Q32/P32-1</f>
        <v>#DIV/0!</v>
      </c>
      <c r="Q33" s="59"/>
      <c r="R33" s="19"/>
      <c r="S33" s="59" t="e">
        <f>T32/S32-1</f>
        <v>#DIV/0!</v>
      </c>
      <c r="T33" s="59"/>
      <c r="U33" s="19"/>
      <c r="V33" s="59" t="e">
        <f>W32/V32-1</f>
        <v>#DIV/0!</v>
      </c>
      <c r="W33" s="59"/>
      <c r="X33" s="11"/>
      <c r="Y33" s="59" t="e">
        <f>Z32/Y32-1</f>
        <v>#DIV/0!</v>
      </c>
      <c r="Z33" s="59"/>
      <c r="AA33" s="28"/>
      <c r="AB33" s="59" t="e">
        <f>AC32/AB32-1</f>
        <v>#DIV/0!</v>
      </c>
      <c r="AC33" s="59"/>
      <c r="AD33" s="11"/>
      <c r="AE33" s="59" t="e">
        <f>AF32/AE32-1</f>
        <v>#DIV/0!</v>
      </c>
      <c r="AF33" s="59"/>
      <c r="AG33" s="11"/>
      <c r="AH33" s="59" t="e">
        <f>AI32/AH32-1</f>
        <v>#DIV/0!</v>
      </c>
      <c r="AI33" s="59"/>
      <c r="AJ33" s="61" t="e">
        <f>AK32/AJ32-1</f>
        <v>#DIV/0!</v>
      </c>
      <c r="AK33" s="62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14.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ht="14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ht="14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26:31" s="9" customFormat="1" ht="14.4">
      <c r="Z46" s="30"/>
      <c r="AA46" s="30"/>
      <c r="AB46" s="30"/>
      <c r="AC46" s="30"/>
      <c r="AD46" s="30"/>
      <c r="AE46" s="30"/>
    </row>
    <row r="47" spans="1:31" s="9" customFormat="1" ht="14.4">
      <c r="A47" s="58" t="s">
        <v>16</v>
      </c>
      <c r="B47" s="58"/>
      <c r="C47" s="58"/>
      <c r="D47" s="58"/>
      <c r="E47" s="58"/>
      <c r="Z47" s="30"/>
      <c r="AA47" s="30"/>
      <c r="AB47" s="30"/>
      <c r="AC47" s="30"/>
      <c r="AD47" s="30"/>
      <c r="AE47" s="30"/>
    </row>
    <row r="48" spans="1:31" s="9" customFormat="1" ht="14.4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ht="14.4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ht="14.4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21" ht="14.4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si="0" ref="D51:D58">B51/C51</f>
        <v>#DIV/0!</v>
      </c>
      <c r="E51" s="5"/>
      <c r="F51" s="5"/>
      <c r="I51" s="5"/>
      <c r="L51" s="5"/>
      <c r="O51" s="5"/>
      <c r="R51" s="5"/>
      <c r="U51" s="5"/>
    </row>
    <row r="52" spans="1:21" ht="14.4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21" ht="14.4">
      <c r="A53" s="51">
        <v>43922</v>
      </c>
      <c r="B53" s="23">
        <f>'Demand Input'!F41</f>
        <v>102.234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21" ht="14.4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21" ht="14.4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21" ht="14.4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21" ht="14.4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21" s="9" customFormat="1" ht="14.4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21" s="9" customFormat="1" ht="14.4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si="1" ref="D59:D61">B59/C59</f>
        <v>0.9789398394659462</v>
      </c>
      <c r="E59" s="5"/>
      <c r="F59" s="5"/>
      <c r="I59" s="5"/>
      <c r="L59" s="5"/>
      <c r="O59" s="5"/>
      <c r="R59" s="5"/>
      <c r="U59" s="5"/>
    </row>
    <row r="60" spans="1:21" s="9" customFormat="1" ht="14.4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21" s="9" customFormat="1" ht="14.4">
      <c r="A61" s="51">
        <v>44166</v>
      </c>
      <c r="B61" s="23">
        <f>'Demand Input'!F49</f>
        <v>111.67</v>
      </c>
      <c r="C61" s="23">
        <f>'Demand Input'!D49</f>
        <v>113.60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21" s="9" customFormat="1" ht="14.4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si="2" ref="D62:D63">B62/C62</f>
        <v>0.97407141236099559</v>
      </c>
      <c r="E62" s="5"/>
      <c r="F62" s="5"/>
      <c r="I62" s="5"/>
      <c r="L62" s="5"/>
      <c r="O62" s="5"/>
      <c r="R62" s="5"/>
      <c r="U62" s="5"/>
    </row>
    <row r="63" spans="1:21" s="9" customFormat="1" ht="14.4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ht="14.4">
      <c r="A65" s="7" t="str">
        <f>"Residential Demand ("&amp;'Demand Input'!$C$9&amp;")"</f>
        <v>Residential Demand (Kgal)</v>
      </c>
    </row>
    <row r="66" spans="1:3" ht="14.4">
      <c r="A66" s="2" t="s">
        <v>2</v>
      </c>
      <c r="B66" s="3" t="s">
        <v>0</v>
      </c>
      <c r="C66" s="3" t="s">
        <v>1</v>
      </c>
    </row>
    <row r="67" spans="1:21" ht="14.4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si="3" ref="D68:D74">B68/C68</f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ht="14.4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ht="14.4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ht="14.4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4" ht="14.4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ht="14.4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si="4" ref="D75:D77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ht="14.4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ht="14.4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ht="14.4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si="5" ref="D78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ht="14.4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si="6" ref="D79">B79/C79</f>
        <v>#DIV/0!</v>
      </c>
      <c r="E79" s="5"/>
      <c r="F79" s="5"/>
      <c r="I79" s="5"/>
      <c r="L79" s="5"/>
      <c r="O79" s="5"/>
      <c r="R79" s="5"/>
      <c r="U79" s="5"/>
    </row>
    <row r="81" ht="14.4">
      <c r="A81" s="7" t="str">
        <f>"Non-Residential Demand ("&amp;'Demand Input'!$C$9&amp;")"</f>
        <v>Non-Residential Demand (Kgal)</v>
      </c>
    </row>
    <row r="82" spans="1:3" ht="14.4">
      <c r="A82" s="2" t="s">
        <v>2</v>
      </c>
      <c r="B82" s="3" t="s">
        <v>0</v>
      </c>
      <c r="C82" s="3" t="s">
        <v>1</v>
      </c>
    </row>
    <row r="83" spans="1:21" ht="14.4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ht="14.4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si="7" ref="D84:D90">B84/C84</f>
        <v>#DIV/0!</v>
      </c>
      <c r="E84" s="4"/>
      <c r="F84" s="4"/>
      <c r="I84" s="4"/>
      <c r="L84" s="4"/>
      <c r="O84" s="4"/>
      <c r="R84" s="4"/>
      <c r="U84" s="4"/>
    </row>
    <row r="85" spans="1:21" ht="14.4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ht="14.4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4" ht="14.4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ht="14.4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si="8" ref="D91:D93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ht="14.4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ht="14.4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ht="14.4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si="9" ref="D94">B94/C94</f>
        <v>#DIV/0!</v>
      </c>
      <c r="E94" s="5"/>
      <c r="F94" s="5"/>
      <c r="I94" s="5"/>
      <c r="L94" s="5"/>
      <c r="O94" s="5"/>
      <c r="R94" s="5"/>
      <c r="U94" s="5"/>
    </row>
    <row r="95" spans="1:4" ht="14.4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si="10" ref="D95">B95/C95</f>
        <v>#DIV/0!</v>
      </c>
    </row>
    <row r="96" spans="1:4" s="9" customFormat="1" ht="14.4">
      <c r="A96" s="1"/>
      <c r="B96" s="6"/>
      <c r="C96" s="6"/>
      <c r="D96" s="4"/>
    </row>
    <row r="97" ht="14.4">
      <c r="A97" s="7" t="str">
        <f>"Wholesale Demand ("&amp;'Demand Input'!$C$9&amp;")"</f>
        <v>Wholesale Demand (Kgal)</v>
      </c>
    </row>
    <row r="98" spans="1:3" ht="14.4">
      <c r="A98" s="2" t="s">
        <v>2</v>
      </c>
      <c r="B98" s="3" t="s">
        <v>0</v>
      </c>
      <c r="C98" s="3" t="s">
        <v>1</v>
      </c>
    </row>
    <row r="99" spans="1:21" ht="14.4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ht="14.4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si="11" ref="D100:D106">B100/C100</f>
        <v>#DIV/0!</v>
      </c>
      <c r="E100" s="4"/>
      <c r="F100" s="4"/>
      <c r="I100" s="4"/>
      <c r="L100" s="4"/>
      <c r="O100" s="4"/>
      <c r="R100" s="4"/>
      <c r="U100" s="4"/>
    </row>
    <row r="101" spans="1:21" ht="14.4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ht="14.4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ht="14.4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ht="14.4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ht="14.4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4" ht="14.4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ht="14.4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si="12" ref="D107:D109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ht="14.4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ht="14.4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4" ht="14.4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si="13" ref="D110">B110/C110</f>
        <v>#DIV/0!</v>
      </c>
    </row>
    <row r="111" ht="14.4">
      <c r="A111" s="51">
        <v>44228</v>
      </c>
    </row>
  </sheetData>
  <mergeCells count="27"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</mergeCells>
  <pageMargins left="0.25" right="0.25" top="0.75" bottom="0.75" header="0.3" footer="0.3"/>
  <pageSetup horizontalDpi="300" verticalDpi="300" orientation="landscape" scale="4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11"/>
  <sheetViews>
    <sheetView showGridLines="0" view="pageBreakPreview" zoomScale="60" zoomScaleNormal="100" workbookViewId="0" topLeftCell="A1">
      <selection pane="topLeft" activeCell="C70" sqref="C70"/>
    </sheetView>
  </sheetViews>
  <sheetFormatPr defaultColWidth="9.109375" defaultRowHeight="15"/>
  <cols>
    <col min="1" max="1" width="11.8571428571429" style="8" customWidth="1"/>
    <col min="2" max="2" width="26.8571428571429" style="8" customWidth="1"/>
    <col min="3" max="4" width="18.2857142857143" style="8" customWidth="1"/>
    <col min="5" max="5" width="1.85714285714286" style="8" customWidth="1"/>
    <col min="6" max="8" width="18.2857142857143" style="8" customWidth="1"/>
    <col min="9" max="16" width="9.14285714285714" style="8"/>
    <col min="17" max="17" width="11.8571428571429" style="8" bestFit="1" customWidth="1"/>
    <col min="18" max="18" width="14.2857142857143" style="8" bestFit="1" customWidth="1"/>
    <col min="19" max="16384" width="9.14285714285714" style="8"/>
  </cols>
  <sheetData>
    <row r="1" spans="1:71" ht="15" customHeight="1">
      <c r="A1" s="68" t="s">
        <v>14</v>
      </c>
      <c r="B1" s="69"/>
      <c r="C1" s="69"/>
      <c r="D1" s="69"/>
      <c r="E1" s="69"/>
      <c r="F1" s="69"/>
      <c r="G1" s="69"/>
      <c r="H1" s="6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>
      <c r="A2" s="69"/>
      <c r="B2" s="69"/>
      <c r="C2" s="69"/>
      <c r="D2" s="69"/>
      <c r="E2" s="69"/>
      <c r="F2" s="69"/>
      <c r="G2" s="69"/>
      <c r="H2" s="6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>
      <c r="A3" s="69"/>
      <c r="B3" s="69"/>
      <c r="C3" s="69"/>
      <c r="D3" s="69"/>
      <c r="E3" s="69"/>
      <c r="F3" s="69"/>
      <c r="G3" s="69"/>
      <c r="H3" s="6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>
      <c r="A4" s="69"/>
      <c r="B4" s="69"/>
      <c r="C4" s="69"/>
      <c r="D4" s="69"/>
      <c r="E4" s="69"/>
      <c r="F4" s="69"/>
      <c r="G4" s="69"/>
      <c r="H4" s="69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>
      <c r="A5" s="73" t="str">
        <f>C8</f>
        <v>Woonsocket Water Division</v>
      </c>
      <c r="B5" s="73"/>
      <c r="C5" s="73"/>
      <c r="D5" s="73"/>
      <c r="E5" s="73"/>
      <c r="F5" s="73"/>
      <c r="G5" s="73"/>
      <c r="H5" s="73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>
      <c r="A6" s="73"/>
      <c r="B6" s="73"/>
      <c r="C6" s="73"/>
      <c r="D6" s="73"/>
      <c r="E6" s="73"/>
      <c r="F6" s="73"/>
      <c r="G6" s="73"/>
      <c r="H6" s="73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>
      <c r="A7" s="74" t="s">
        <v>42</v>
      </c>
      <c r="B7" s="74"/>
      <c r="C7" s="74"/>
      <c r="D7" s="74"/>
      <c r="E7" s="74"/>
      <c r="F7" s="74"/>
      <c r="G7" s="74"/>
      <c r="H7" s="74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ht="14.4">
      <c r="A8" s="32"/>
      <c r="B8" s="33" t="s">
        <v>12</v>
      </c>
      <c r="C8" s="71" t="s">
        <v>48</v>
      </c>
      <c r="D8" s="71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ht="14.4">
      <c r="A9" s="32"/>
      <c r="B9" s="33" t="s">
        <v>8</v>
      </c>
      <c r="C9" s="71" t="s">
        <v>37</v>
      </c>
      <c r="D9" s="71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14.4">
      <c r="A10" s="32"/>
      <c r="B10" s="33" t="s">
        <v>40</v>
      </c>
      <c r="C10" s="71" t="s">
        <v>36</v>
      </c>
      <c r="D10" s="71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>
      <c r="A12" s="34"/>
      <c r="B12" s="67"/>
      <c r="C12" s="67"/>
      <c r="D12" s="67"/>
      <c r="E12" s="67"/>
      <c r="F12" s="67"/>
      <c r="G12" s="67"/>
      <c r="H12" s="67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>
      <c r="A14" s="35"/>
      <c r="B14" s="70" t="str">
        <f>"Input Customer Demand ("&amp;C9&amp;")"</f>
        <v>Input Customer Demand (Kgal)</v>
      </c>
      <c r="C14" s="70"/>
      <c r="D14" s="70"/>
      <c r="E14" s="70"/>
      <c r="F14" s="70"/>
      <c r="G14" s="70"/>
      <c r="H14" s="7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ht="14.4">
      <c r="A15" s="35"/>
      <c r="B15" s="65" t="s">
        <v>9</v>
      </c>
      <c r="C15" s="65"/>
      <c r="D15" s="65"/>
      <c r="E15" s="65"/>
      <c r="F15" s="65"/>
      <c r="G15" s="65"/>
      <c r="H15" s="65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ht="14.4">
      <c r="A16" s="34"/>
      <c r="B16" s="72" t="s">
        <v>11</v>
      </c>
      <c r="C16" s="72"/>
      <c r="D16" s="72"/>
      <c r="E16" s="34"/>
      <c r="F16" s="72" t="s">
        <v>10</v>
      </c>
      <c r="G16" s="72"/>
      <c r="H16" s="72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ht="14.4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ht="14.4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ht="14.4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ht="14.4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ht="14.4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ht="14.4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ht="14.4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ht="14.4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ht="14.4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ht="14.4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ht="14.4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ht="14.4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ht="14.4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ht="14.4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ht="14.4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ht="14.4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>
      <c r="A34" s="34"/>
      <c r="B34" s="66"/>
      <c r="C34" s="66"/>
      <c r="D34" s="66"/>
      <c r="E34" s="66"/>
      <c r="F34" s="66"/>
      <c r="G34" s="66"/>
      <c r="H34" s="66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>
      <c r="A36" s="35"/>
      <c r="B36" s="70" t="str">
        <f>"Input Water Produced ("&amp;C10&amp;")"</f>
        <v>Input Water Produced (MG)</v>
      </c>
      <c r="C36" s="70"/>
      <c r="D36" s="70"/>
      <c r="E36" s="70"/>
      <c r="F36" s="70"/>
      <c r="G36" s="70"/>
      <c r="H36" s="70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ht="14.4">
      <c r="A37" s="35"/>
      <c r="B37" s="65" t="s">
        <v>13</v>
      </c>
      <c r="C37" s="65"/>
      <c r="D37" s="65"/>
      <c r="E37" s="65"/>
      <c r="F37" s="65"/>
      <c r="G37" s="65"/>
      <c r="H37" s="65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ht="14.4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ht="14.4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ht="14.4">
      <c r="A41" s="35"/>
      <c r="B41" s="32"/>
      <c r="C41" s="51">
        <v>43922</v>
      </c>
      <c r="D41" s="46">
        <v>110.378</v>
      </c>
      <c r="E41" s="47"/>
      <c r="F41" s="46">
        <v>102.234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ht="14.4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ht="14.4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ht="14.4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ht="14.4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ht="14.4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ht="14.4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ht="14.4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ht="14.4">
      <c r="A49" s="35"/>
      <c r="B49" s="32"/>
      <c r="C49" s="51">
        <v>44166</v>
      </c>
      <c r="D49" s="46">
        <v>113.60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ht="14.4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ht="14.4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ht="14.4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ht="14.4">
      <c r="A53" s="35"/>
      <c r="B53" s="32"/>
      <c r="C53" s="51">
        <v>44287</v>
      </c>
      <c r="D53" s="46">
        <v>102.234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ht="14.4">
      <c r="A54" s="35"/>
      <c r="B54" s="32"/>
      <c r="C54" s="51">
        <v>44317</v>
      </c>
      <c r="D54" s="46">
        <v>112.97</v>
      </c>
      <c r="E54" s="47"/>
      <c r="F54" s="46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ht="14.4">
      <c r="A55" s="35"/>
      <c r="B55" s="32"/>
      <c r="C55" s="51">
        <v>44348</v>
      </c>
      <c r="D55" s="46">
        <v>135.77420000000001</v>
      </c>
      <c r="E55" s="47"/>
      <c r="F55" s="46">
        <v>145.19399999999999</v>
      </c>
      <c r="G55" s="41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ht="14.4">
      <c r="A56" s="35"/>
      <c r="B56" s="32"/>
      <c r="C56" s="51">
        <v>44378</v>
      </c>
      <c r="D56" s="46">
        <v>142.69</v>
      </c>
      <c r="E56" s="40"/>
      <c r="F56" s="20">
        <v>127.97</v>
      </c>
      <c r="G56" s="41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ht="14.4">
      <c r="A57" s="35"/>
      <c r="B57" s="32"/>
      <c r="C57" s="51">
        <v>44409</v>
      </c>
      <c r="D57" s="46">
        <v>141.84</v>
      </c>
      <c r="E57" s="47"/>
      <c r="F57" s="46">
        <v>130.94300000000001</v>
      </c>
      <c r="G57" s="41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ht="14.4">
      <c r="A58" s="35"/>
      <c r="B58" s="32"/>
      <c r="C58" s="51">
        <v>44440</v>
      </c>
      <c r="D58" s="46">
        <v>126.11</v>
      </c>
      <c r="E58" s="47"/>
      <c r="F58" s="46">
        <v>108.89</v>
      </c>
      <c r="G58" s="41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ht="14.4">
      <c r="A59" s="35"/>
      <c r="B59" s="32"/>
      <c r="C59" s="51">
        <v>44470</v>
      </c>
      <c r="D59" s="46">
        <v>123.18</v>
      </c>
      <c r="E59" s="47"/>
      <c r="F59" s="46">
        <v>116.10</v>
      </c>
      <c r="G59" s="41"/>
      <c r="H59" s="30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ht="14.4">
      <c r="A60" s="35"/>
      <c r="B60" s="32"/>
      <c r="C60" s="51">
        <v>44501</v>
      </c>
      <c r="D60" s="46">
        <v>104.24</v>
      </c>
      <c r="E60" s="47"/>
      <c r="F60" s="46">
        <v>103.547</v>
      </c>
      <c r="G60" s="41"/>
      <c r="H60" s="30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ht="14.4">
      <c r="A61" s="35"/>
      <c r="B61" s="32"/>
      <c r="C61" s="51">
        <v>44531</v>
      </c>
      <c r="D61" s="46">
        <v>111.67</v>
      </c>
      <c r="E61" s="47"/>
      <c r="F61" s="46">
        <v>106.199</v>
      </c>
      <c r="G61" s="41"/>
      <c r="H61" s="30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ht="14.4">
      <c r="A62" s="35"/>
      <c r="B62" s="32"/>
      <c r="C62" s="51">
        <v>44562</v>
      </c>
      <c r="D62" s="46">
        <v>103.01</v>
      </c>
      <c r="E62" s="47"/>
      <c r="F62" s="46">
        <v>109.99</v>
      </c>
      <c r="G62" s="28"/>
      <c r="H62" s="28"/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ht="14.4">
      <c r="A63" s="35"/>
      <c r="B63" s="32"/>
      <c r="C63" s="32"/>
      <c r="D63" s="28" t="s">
        <v>43</v>
      </c>
      <c r="E63" s="28"/>
      <c r="F63" s="28"/>
      <c r="G63" s="28"/>
      <c r="H63" s="28"/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ht="14.4">
      <c r="A64" s="32"/>
      <c r="B64" s="32"/>
      <c r="C64" s="32"/>
      <c r="D64" s="28"/>
      <c r="E64" s="28"/>
      <c r="F64" s="28"/>
      <c r="G64" s="28"/>
      <c r="H64" s="28"/>
      <c r="I64" s="28"/>
      <c r="J64" s="28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ht="14.4">
      <c r="A65" s="32"/>
      <c r="B65" s="32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ht="14.4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ht="14.4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ht="14.4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ht="14.4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ht="14.4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ht="14.4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ht="14.4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ht="14.4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ht="14.4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ht="14.4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ht="14.4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ht="14.4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ht="14.4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ht="14.4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ht="14.4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ht="14.4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ht="14.4">
      <c r="A82" s="32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ht="14.4">
      <c r="A83" s="32"/>
      <c r="B83" s="32"/>
      <c r="C83" s="32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ht="14.4">
      <c r="A84" s="32"/>
      <c r="B84" s="32"/>
      <c r="C84" s="32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ht="14.4">
      <c r="A85" s="32"/>
      <c r="B85" s="32"/>
      <c r="C85" s="32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ht="14.4">
      <c r="A86" s="32"/>
      <c r="B86" s="32"/>
      <c r="C86" s="32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ht="14.4">
      <c r="A87" s="32"/>
      <c r="B87" s="32"/>
      <c r="C87" s="32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1:71" ht="14.4">
      <c r="A88" s="32"/>
      <c r="B88" s="32"/>
      <c r="C88" s="32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4:71" ht="14.4"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9:71" ht="14.4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9:71" ht="14.4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9:71" ht="14.4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9:71" ht="14.4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9:71" ht="14.4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9:71" ht="14.4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9:71" ht="14.4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ht="14.4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ht="14.4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ht="14.4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ht="14.4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ht="14.4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ht="14.4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ht="14.4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ht="14.4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ht="14.4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ht="14.4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ht="14.4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ht="14.4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ht="14.4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ht="14.4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ht="14.4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ht="14.4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ht="14.4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ht="14.4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ht="14.4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ht="14.4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ht="14.4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ht="14.4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ht="14.4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ht="14.4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ht="14.4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ht="14.4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ht="14.4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ht="14.4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ht="14.4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ht="14.4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ht="14.4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ht="14.4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ht="14.4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ht="14.4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ht="14.4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ht="14.4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ht="14.4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ht="14.4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ht="14.4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ht="14.4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ht="14.4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ht="14.4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ht="14.4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ht="14.4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ht="14.4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ht="14.4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ht="14.4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ht="14.4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ht="14.4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ht="14.4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ht="14.4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ht="14.4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ht="14.4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ht="14.4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ht="14.4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ht="14.4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ht="14.4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ht="14.4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ht="14.4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ht="14.4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ht="14.4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ht="14.4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ht="14.4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ht="14.4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ht="14.4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ht="14.4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ht="14.4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ht="14.4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ht="14.4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ht="14.4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ht="14.4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ht="14.4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ht="14.4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ht="14.4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ht="14.4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ht="14.4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ht="14.4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ht="14.4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ht="14.4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ht="14.4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ht="14.4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ht="14.4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ht="14.4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ht="14.4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ht="14.4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ht="14.4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ht="14.4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ht="14.4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ht="14.4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ht="14.4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ht="14.4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ht="14.4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ht="14.4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ht="14.4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ht="14.4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ht="14.4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ht="14.4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ht="14.4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ht="14.4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ht="14.4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ht="14.4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ht="14.4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ht="14.4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ht="14.4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ht="14.4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ht="14.4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ht="14.4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ht="14.4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ht="14.4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ht="14.4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ht="14.4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ht="14.4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ht="14.4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ht="14.4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ht="14.4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ht="14.4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ht="14.4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ht="14.4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ht="14.4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ht="14.4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ht="14.4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ht="14.4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ht="14.4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ht="14.4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ht="14.4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ht="14.4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ht="14.4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ht="14.4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ht="14.4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ht="14.4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ht="14.4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ht="14.4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ht="14.4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ht="14.4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ht="14.4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ht="14.4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ht="14.4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ht="14.4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ht="14.4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ht="14.4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ht="14.4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ht="14.4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ht="14.4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ht="14.4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ht="14.4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ht="14.4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ht="14.4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ht="14.4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ht="14.4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ht="14.4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ht="14.4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ht="14.4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ht="14.4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ht="14.4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ht="14.4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ht="14.4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ht="14.4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ht="14.4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ht="14.4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ht="14.4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ht="14.4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ht="14.4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ht="14.4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ht="14.4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ht="14.4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ht="14.4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ht="14.4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ht="14.4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ht="14.4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ht="14.4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ht="14.4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ht="14.4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ht="14.4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ht="14.4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ht="14.4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ht="14.4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ht="14.4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ht="14.4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ht="14.4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ht="14.4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ht="14.4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ht="14.4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ht="14.4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ht="14.4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ht="14.4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ht="14.4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ht="14.4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ht="14.4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ht="14.4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ht="14.4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ht="14.4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ht="14.4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ht="14.4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ht="14.4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ht="14.4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ht="14.4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ht="14.4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ht="14.4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ht="14.4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ht="14.4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ht="14.4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ht="14.4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ht="14.4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ht="14.4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ht="14.4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ht="14.4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ht="14.4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ht="14.4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9:71" ht="14.4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</row>
    <row r="306" spans="9:71" ht="14.4"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</row>
    <row r="307" spans="9:71" ht="14.4"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</row>
    <row r="308" spans="9:71" ht="14.4"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</row>
    <row r="309" spans="9:71" ht="14.4"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</row>
    <row r="310" spans="9:71" ht="14.4"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</row>
    <row r="311" spans="9:71" ht="14.4"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orientation="portrait" scale="7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tabSelected="1" view="pageBreakPreview" zoomScaleNormal="100" zoomScaleSheetLayoutView="100" workbookViewId="0" topLeftCell="A65">
      <selection pane="topLeft" activeCell="L62" sqref="L62"/>
    </sheetView>
  </sheetViews>
  <sheetFormatPr defaultColWidth="9.109375" defaultRowHeight="15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14" max="19" width="9.14285714285714" style="30"/>
    <col min="20" max="16384" width="9.14285714285714" style="8"/>
  </cols>
  <sheetData>
    <row r="1" spans="1:14" ht="24" customHeight="1">
      <c r="A1" s="74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8.5" customHeight="1">
      <c r="A2" s="74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26.25" customHeight="1">
      <c r="A3" s="74" t="s">
        <v>42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4" ht="24.75" customHeight="1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ht="14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4:24" ht="14.4">
      <c r="N10" s="8"/>
      <c r="T10" s="30"/>
      <c r="U10" s="30"/>
      <c r="V10" s="30"/>
      <c r="W10" s="30"/>
      <c r="X10" s="30"/>
    </row>
    <row r="11" spans="3:24" ht="14.4">
      <c r="C11" s="52">
        <v>44562</v>
      </c>
      <c r="E11" s="26">
        <v>1337074.95</v>
      </c>
      <c r="G11" s="26">
        <v>227279.54</v>
      </c>
      <c r="I11" s="26">
        <v>0</v>
      </c>
      <c r="K11" s="26">
        <v>656856.63</v>
      </c>
      <c r="M11" s="26">
        <f>SUM(E11:K11)</f>
        <v>2221211.12</v>
      </c>
      <c r="N11" s="8"/>
      <c r="T11" s="30"/>
      <c r="U11" s="30"/>
      <c r="V11" s="30"/>
      <c r="W11" s="30"/>
      <c r="X11" s="30"/>
    </row>
    <row r="12" spans="3:24" ht="14.4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4:24" ht="14.4">
      <c r="N13" s="8"/>
      <c r="T13" s="30"/>
      <c r="U13" s="30"/>
      <c r="V13" s="30"/>
      <c r="W13" s="30"/>
      <c r="X13" s="30"/>
    </row>
    <row r="14" spans="14:24" ht="14.4">
      <c r="N14" s="8"/>
      <c r="T14" s="30"/>
      <c r="U14" s="30"/>
      <c r="V14" s="30"/>
      <c r="W14" s="30"/>
      <c r="X14" s="30"/>
    </row>
    <row r="15" spans="3:24" ht="14.4">
      <c r="C15" s="52">
        <v>44531</v>
      </c>
      <c r="E15" s="26">
        <v>0</v>
      </c>
      <c r="G15" s="26">
        <v>372160.36</v>
      </c>
      <c r="I15" s="26">
        <v>0</v>
      </c>
      <c r="K15" s="26">
        <v>717367.45</v>
      </c>
      <c r="M15" s="26">
        <f>SUM(E15:K15)</f>
        <v>1089527.81</v>
      </c>
      <c r="N15" s="8"/>
      <c r="T15" s="30"/>
      <c r="U15" s="30"/>
      <c r="V15" s="30"/>
      <c r="W15" s="30"/>
      <c r="X15" s="30"/>
    </row>
    <row r="16" spans="3:24" ht="14.4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4:24" ht="14.4">
      <c r="N17" s="8"/>
      <c r="T17" s="30"/>
      <c r="U17" s="30"/>
      <c r="V17" s="30"/>
      <c r="W17" s="30"/>
      <c r="X17" s="30"/>
    </row>
    <row r="18" spans="14:24" ht="14.4">
      <c r="N18" s="8"/>
      <c r="T18" s="30"/>
      <c r="U18" s="30"/>
      <c r="V18" s="30"/>
      <c r="W18" s="30"/>
      <c r="X18" s="30"/>
    </row>
    <row r="19" spans="3:24" ht="14.4">
      <c r="C19" s="52">
        <v>44197</v>
      </c>
      <c r="E19" s="26">
        <v>2025495</v>
      </c>
      <c r="G19" s="26">
        <v>441325.63</v>
      </c>
      <c r="I19" s="26">
        <v>0</v>
      </c>
      <c r="K19" s="26">
        <v>619179.17000000004</v>
      </c>
      <c r="M19" s="26">
        <f>SUM(E19:K19)</f>
        <v>3085999.80</v>
      </c>
      <c r="N19" s="8"/>
      <c r="T19" s="30"/>
      <c r="U19" s="30"/>
      <c r="V19" s="30"/>
      <c r="W19" s="30"/>
      <c r="X19" s="30"/>
    </row>
    <row r="20" spans="3:24" ht="14.4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4:24" ht="14.4">
      <c r="N21" s="8"/>
      <c r="T21" s="30"/>
      <c r="U21" s="30"/>
      <c r="V21" s="30"/>
      <c r="W21" s="30"/>
      <c r="X21" s="30"/>
    </row>
    <row r="22" spans="14:24" ht="14.4">
      <c r="N22" s="8"/>
      <c r="T22" s="30"/>
      <c r="U22" s="30"/>
      <c r="V22" s="30"/>
      <c r="W22" s="30"/>
      <c r="X22" s="30"/>
    </row>
    <row r="23" spans="3:24" ht="14.4">
      <c r="C23" s="52">
        <v>44166</v>
      </c>
      <c r="E23" s="26">
        <v>0</v>
      </c>
      <c r="G23" s="26">
        <v>1472652</v>
      </c>
      <c r="I23" s="26">
        <v>0</v>
      </c>
      <c r="K23" s="26">
        <v>702163</v>
      </c>
      <c r="M23" s="26">
        <f>SUM(E23:K23)</f>
        <v>2174815</v>
      </c>
      <c r="N23" s="8"/>
      <c r="T23" s="30"/>
      <c r="U23" s="30"/>
      <c r="V23" s="30"/>
      <c r="W23" s="30"/>
      <c r="X23" s="30"/>
    </row>
    <row r="24" spans="3:24" ht="14.4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3:24" ht="14.4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3:24" ht="14.4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ht="14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ht="14.4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ht="14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ht="14.4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ht="14.4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3:36" ht="28.8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8"/>
      <c r="AD33" s="69"/>
      <c r="AE33" s="69"/>
      <c r="AF33" s="69"/>
      <c r="AG33" s="69"/>
      <c r="AH33" s="69"/>
      <c r="AI33" s="69"/>
      <c r="AJ33" s="69"/>
    </row>
    <row r="34" spans="9:36" ht="14.4">
      <c r="I34" s="30"/>
      <c r="J34" s="30"/>
      <c r="K34" s="30"/>
      <c r="L34" s="30"/>
      <c r="M34" s="30"/>
      <c r="T34" s="30"/>
      <c r="U34" s="30"/>
      <c r="V34" s="30"/>
      <c r="AC34" s="69"/>
      <c r="AD34" s="69"/>
      <c r="AE34" s="69"/>
      <c r="AF34" s="69"/>
      <c r="AG34" s="69"/>
      <c r="AH34" s="69"/>
      <c r="AI34" s="69"/>
      <c r="AJ34" s="69"/>
    </row>
    <row r="35" spans="4:36" ht="14.4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9"/>
      <c r="AD35" s="69"/>
      <c r="AE35" s="69"/>
      <c r="AF35" s="69"/>
      <c r="AG35" s="69"/>
      <c r="AH35" s="69"/>
      <c r="AI35" s="69"/>
      <c r="AJ35" s="69"/>
    </row>
    <row r="36" spans="3:36" ht="14.4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9"/>
      <c r="AD36" s="69"/>
      <c r="AE36" s="69"/>
      <c r="AF36" s="69"/>
      <c r="AG36" s="69"/>
      <c r="AH36" s="69"/>
      <c r="AI36" s="69"/>
      <c r="AJ36" s="69"/>
    </row>
    <row r="37" spans="3:36" ht="28.8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73"/>
      <c r="AD37" s="73"/>
      <c r="AE37" s="73"/>
      <c r="AF37" s="73"/>
      <c r="AG37" s="73"/>
      <c r="AH37" s="73"/>
      <c r="AI37" s="73"/>
      <c r="AJ37" s="73"/>
    </row>
    <row r="38" spans="4:36" ht="14.4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73"/>
      <c r="AD38" s="73"/>
      <c r="AE38" s="73"/>
      <c r="AF38" s="73"/>
      <c r="AG38" s="73"/>
      <c r="AH38" s="73"/>
      <c r="AI38" s="73"/>
      <c r="AJ38" s="73"/>
    </row>
    <row r="39" spans="4:22" ht="14.4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3:22" ht="14.4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3:22" ht="28.8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4:22" ht="14.4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4:22" ht="14.4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3:22" ht="14.4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3:22" ht="28.8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3:22" ht="14.4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22" ht="14.4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22" ht="18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ht="14.4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ht="14.4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ht="14.4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3:22" ht="14.4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3:22" ht="14.4">
      <c r="C53" s="52">
        <v>44562</v>
      </c>
      <c r="D53" s="25"/>
      <c r="E53" s="26">
        <f>G15+K15-G11-K11+1950142-E11</f>
        <v>818458.69000000018</v>
      </c>
      <c r="F53" s="25"/>
      <c r="G53" s="52">
        <v>44531</v>
      </c>
      <c r="H53" s="25"/>
      <c r="I53" s="26">
        <v>236895.78000000003</v>
      </c>
      <c r="K53" s="55">
        <f>2350754.29+E53</f>
        <v>3169212.9800000004</v>
      </c>
      <c r="L53" s="56" t="s">
        <v>49</v>
      </c>
      <c r="M53" s="53"/>
      <c r="N53" s="53"/>
      <c r="T53" s="30"/>
      <c r="U53" s="30"/>
      <c r="V53" s="30"/>
    </row>
    <row r="54" spans="3:22" ht="14.4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53"/>
      <c r="L54" s="56" t="s">
        <v>51</v>
      </c>
      <c r="M54" s="53"/>
      <c r="N54" s="53"/>
      <c r="T54" s="30"/>
      <c r="U54" s="30"/>
      <c r="V54" s="30"/>
    </row>
    <row r="55" spans="3:22" ht="14.4">
      <c r="C55" s="25"/>
      <c r="D55" s="25"/>
      <c r="E55" s="25"/>
      <c r="F55" s="25"/>
      <c r="G55" s="25"/>
      <c r="H55" s="25"/>
      <c r="I55" s="25"/>
      <c r="J55" s="25"/>
      <c r="K55" s="53"/>
      <c r="L55" s="53"/>
      <c r="M55" s="53"/>
      <c r="N55" s="53"/>
      <c r="T55" s="30"/>
      <c r="U55" s="30"/>
      <c r="V55" s="30"/>
    </row>
    <row r="56" spans="3:22" ht="14.4">
      <c r="C56" s="25"/>
      <c r="D56" s="25"/>
      <c r="E56" s="25"/>
      <c r="F56" s="25"/>
      <c r="G56" s="25"/>
      <c r="H56" s="25"/>
      <c r="I56" s="25"/>
      <c r="J56" s="25"/>
      <c r="K56" s="53"/>
      <c r="L56" s="53"/>
      <c r="M56" s="53"/>
      <c r="N56" s="53"/>
      <c r="T56" s="30"/>
      <c r="U56" s="30"/>
      <c r="V56" s="30"/>
    </row>
    <row r="57" spans="3:22" ht="14.4">
      <c r="C57" s="25"/>
      <c r="D57" s="25"/>
      <c r="E57" s="25"/>
      <c r="F57" s="25"/>
      <c r="G57" s="25"/>
      <c r="H57" s="25"/>
      <c r="I57" s="25"/>
      <c r="J57" s="25"/>
      <c r="K57" s="53"/>
      <c r="L57" s="53"/>
      <c r="M57" s="53"/>
      <c r="N57" s="53"/>
      <c r="T57" s="30"/>
      <c r="U57" s="30"/>
      <c r="V57" s="30"/>
    </row>
    <row r="58" spans="3:22" ht="14.4">
      <c r="C58" s="52">
        <v>44197</v>
      </c>
      <c r="D58" s="25"/>
      <c r="E58" s="54">
        <v>1123030</v>
      </c>
      <c r="F58" s="25"/>
      <c r="G58" s="52">
        <v>44166</v>
      </c>
      <c r="H58" s="25"/>
      <c r="I58" s="26">
        <v>1941766.88</v>
      </c>
      <c r="J58" s="25"/>
      <c r="K58" s="55">
        <v>3246852</v>
      </c>
      <c r="L58" s="56" t="s">
        <v>49</v>
      </c>
      <c r="M58" s="53"/>
      <c r="N58" s="53"/>
      <c r="T58" s="30"/>
      <c r="U58" s="30"/>
      <c r="V58" s="30"/>
    </row>
    <row r="59" spans="3:22" ht="28.8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53"/>
      <c r="L59" s="57" t="s">
        <v>50</v>
      </c>
      <c r="M59" s="53"/>
      <c r="N59" s="53"/>
      <c r="T59" s="30"/>
      <c r="U59" s="30"/>
      <c r="V59" s="30"/>
    </row>
    <row r="60" spans="3:22" ht="14.4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ht="14.4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ht="14.4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ht="14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ht="14.4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ht="14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ht="14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ht="14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ht="14.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ht="14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ht="14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13" ht="14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ht="14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14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14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ht="14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ht="14.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14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ht="14.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ht="14.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ht="14.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ht="14.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4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ht="14.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14.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ageMargins left="0.25" right="0.25" top="0.75" bottom="0.75" header="0.3" footer="0.3"/>
  <pageSetup orientation="portrait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2022-02-15T14:24:15Z</dcterms:created>
  <dcterms:modified xsi:type="dcterms:W3CDTF">2022-02-15T14:24:15Z</dcterms:modified>
  <cp:category/>
  <cp:contentType/>
  <cp:contentStatus/>
  <cp:revision>1</cp:revision>
</cp:coreProperties>
</file>