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barrett\AppData\Local\Microsoft\Windows\INetCache\Content.Outlook\ZSXB4TIJ\"/>
    </mc:Choice>
  </mc:AlternateContent>
  <xr:revisionPtr revIDLastSave="0" documentId="13_ncr:1_{428B14F5-BBCD-462C-918B-311EE2505E20}" xr6:coauthVersionLast="36" xr6:coauthVersionMax="47" xr10:uidLastSave="{00000000-0000-0000-0000-000000000000}"/>
  <bookViews>
    <workbookView xWindow="-45" yWindow="0" windowWidth="22530" windowHeight="1555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3" l="1"/>
  <c r="O18" i="3"/>
  <c r="N18" i="3"/>
  <c r="M20" i="5" l="1"/>
  <c r="M12" i="5"/>
  <c r="L29" i="3"/>
  <c r="K29" i="3"/>
  <c r="J29" i="3"/>
  <c r="M16" i="5" l="1"/>
  <c r="L28" i="3" l="1"/>
  <c r="K28" i="3" l="1"/>
  <c r="J28" i="3"/>
  <c r="K27" i="3" l="1"/>
  <c r="L27" i="3"/>
  <c r="J27" i="3"/>
  <c r="J26" i="3" l="1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<sst xmlns="http://schemas.openxmlformats.org/spreadsheetml/2006/main" count="276" uniqueCount="71">
  <si>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</si>
  <si>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</si>
  <si>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</si>
  <si>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</si>
  <si>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</si>
  <si>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</si>
  <si>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</si>
  <si>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</si>
  <si>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</si>
  <si>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</si>
  <si>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</si>
  <si>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</si>
  <si>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</si>
  <si>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</si>
  <si>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</si>
  <si>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</si>
  <si>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</si>
  <si>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</si>
  <si>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</si>
  <si>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</si>
  <si>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</si>
  <si>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</si>
  <si>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</si>
  <si>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</si>
  <si>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</si>
  <si>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</si>
  <si>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</si>
  <si>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</si>
  <si>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</si>
  <si>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</si>
  <si>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</si>
  <si>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</si>
  <si>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</si>
  <si>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</si>
  <si>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</si>
  <si>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</si>
  <si>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</si>
  <si>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</si>
  <si>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</si>
  <si>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</si>
  <si>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</si>
  <si>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</si>
  <si>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</si>
  <si>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</si>
  <si>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</si>
  <si>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</si>
  <si>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</si>
  <si>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</si>
  <si>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</si>
  <si>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</si>
  <si>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</si>
  <si>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</si>
  <si>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</si>
  <si>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</si>
  <si>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</si>
  <si>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</si>
  <si>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</si>
  <si>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</si>
  <si>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</si>
  <si>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</si>
  <si>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</si>
  <si>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</si>
  <si>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</si>
  <si>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</si>
  <si>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</si>
  <si>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</si>
  <si>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>December 2021</t>
  </si>
  <si>
    <t>December 2020</t>
  </si>
  <si>
    <t>January 2021</t>
  </si>
  <si>
    <t xml:space="preserve">January </t>
  </si>
  <si>
    <t>Jan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</si>
</sst>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zoomScale="90" zoomScaleNormal="90" workbookViewId="0">
      <selection activeCell="Y33" sqref="Y33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8"/>
      <c r="B1" s="61" t="s">
        <v>21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23</v>
      </c>
      <c r="C31" s="11"/>
      <c r="D31" s="58" t="s">
        <v>8</v>
      </c>
      <c r="E31" s="58"/>
      <c r="F31" s="49"/>
      <c r="G31" s="58" t="s">
        <v>9</v>
      </c>
      <c r="H31" s="58"/>
      <c r="I31" s="49"/>
      <c r="J31" s="58" t="s">
        <v>10</v>
      </c>
      <c r="K31" s="58"/>
      <c r="L31" s="49"/>
      <c r="M31" s="58" t="s">
        <v>2</v>
      </c>
      <c r="N31" s="58"/>
      <c r="O31" s="49"/>
      <c r="P31" s="58" t="s">
        <v>11</v>
      </c>
      <c r="Q31" s="58"/>
      <c r="R31" s="49"/>
      <c r="S31" s="58" t="s">
        <v>12</v>
      </c>
      <c r="T31" s="58"/>
      <c r="U31" s="49"/>
      <c r="V31" s="58" t="s">
        <v>13</v>
      </c>
      <c r="W31" s="58"/>
      <c r="X31" s="58" t="s">
        <v>50</v>
      </c>
      <c r="Y31" s="58"/>
      <c r="Z31" s="58" t="s">
        <v>51</v>
      </c>
      <c r="AA31" s="58"/>
      <c r="AB31" s="58" t="s">
        <v>54</v>
      </c>
      <c r="AC31" s="58"/>
      <c r="AD31" s="58" t="s">
        <v>56</v>
      </c>
      <c r="AE31" s="58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59">
        <f>E35/D35-1</f>
        <v>-9.1781436066037947E-2</v>
      </c>
      <c r="E36" s="60"/>
      <c r="F36" s="19"/>
      <c r="G36" s="59">
        <f>H35/G35-1</f>
        <v>9.1081920315767562E-2</v>
      </c>
      <c r="H36" s="60"/>
      <c r="I36" s="19"/>
      <c r="J36" s="59">
        <f>K35/J35-1</f>
        <v>1.5190126417827798E-3</v>
      </c>
      <c r="K36" s="60"/>
      <c r="L36" s="19"/>
      <c r="M36" s="59">
        <f>N35/M35-1</f>
        <v>-4.5609441302914666E-2</v>
      </c>
      <c r="N36" s="60"/>
      <c r="O36" s="19"/>
      <c r="P36" s="59">
        <f>Q35/P35-1</f>
        <v>-7.0480627285742892E-2</v>
      </c>
      <c r="Q36" s="60"/>
      <c r="R36" s="19"/>
      <c r="S36" s="59">
        <f>T35/S35-1</f>
        <v>-7.8945533161308701E-3</v>
      </c>
      <c r="T36" s="60"/>
      <c r="U36" s="19"/>
      <c r="V36" s="59">
        <f>W35/V35-1</f>
        <v>2.639773454707206E-2</v>
      </c>
      <c r="W36" s="60"/>
      <c r="X36" s="59">
        <f>Y35/X35-1</f>
        <v>0.1699985846719978</v>
      </c>
      <c r="Y36" s="60"/>
      <c r="Z36" s="59">
        <f>AA35/Z35-1</f>
        <v>0.10093630345212601</v>
      </c>
      <c r="AA36" s="60"/>
      <c r="AB36" s="59">
        <f>AC35/AB35-1</f>
        <v>3.1554045048647117E-2</v>
      </c>
      <c r="AC36" s="60"/>
      <c r="AD36" s="59">
        <f>AE35/AD35-1</f>
        <v>-6.7741935483870974E-2</v>
      </c>
      <c r="AE36" s="6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4" t="s">
        <v>24</v>
      </c>
      <c r="B50" s="64"/>
      <c r="C50" s="64"/>
      <c r="D50" s="64"/>
      <c r="E50" s="64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 t="str">
        <f>'Demand Input'!F36</f>
        <v>January</v>
      </c>
      <c r="C54" s="23">
        <f>'Demand Input'!D36</f>
        <v>5.0999999999999996</v>
      </c>
      <c r="D54" s="5" t="e">
        <f t="shared" ref="D54:D60" si="2">B54/C54</f>
        <v>#VALUE!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 t="str">
        <f>'Demand Input'!F37</f>
        <v>February</v>
      </c>
      <c r="C55" s="23">
        <f>'Demand Input'!D37</f>
        <v>5.0599999999999996</v>
      </c>
      <c r="D55" s="5" t="e">
        <f t="shared" si="2"/>
        <v>#VALUE!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 t="str">
        <f>'Demand Input'!F38</f>
        <v>March</v>
      </c>
      <c r="C56" s="23">
        <f>'Demand Input'!D38</f>
        <v>5.01</v>
      </c>
      <c r="D56" s="5" t="e">
        <f t="shared" si="2"/>
        <v>#VALUE!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 t="str">
        <f>'Demand Input'!F39</f>
        <v>April</v>
      </c>
      <c r="C57" s="23">
        <f>'Demand Input'!D39</f>
        <v>5.21</v>
      </c>
      <c r="D57" s="5" t="e">
        <f t="shared" si="2"/>
        <v>#VALUE!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 t="str">
        <f>'Demand Input'!F40</f>
        <v>May</v>
      </c>
      <c r="C58" s="23">
        <f>'Demand Input'!D40</f>
        <v>5.53</v>
      </c>
      <c r="D58" s="5" t="e">
        <f t="shared" si="2"/>
        <v>#VALUE!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 t="str">
        <f>'Demand Input'!F41</f>
        <v>June</v>
      </c>
      <c r="C59" s="23">
        <f>'Demand Input'!D41</f>
        <v>5.89</v>
      </c>
      <c r="D59" s="5" t="e">
        <f t="shared" si="2"/>
        <v>#VALUE!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 t="str">
        <f>'Demand Input'!F42</f>
        <v>July</v>
      </c>
      <c r="C60" s="23">
        <f>'Demand Input'!D42</f>
        <v>6.85</v>
      </c>
      <c r="D60" s="5" t="e">
        <f t="shared" si="2"/>
        <v>#VALUE!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 t="str">
        <f>'Demand Input'!F43</f>
        <v>August</v>
      </c>
      <c r="C61" s="23">
        <f>'Demand Input'!D43</f>
        <v>7.01</v>
      </c>
      <c r="D61" s="5" t="e">
        <f t="shared" ref="D61" si="3">B61/C61</f>
        <v>#VALUE!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 t="str">
        <f>'Demand Input'!F44</f>
        <v>September</v>
      </c>
      <c r="C62" s="23">
        <f>'Demand Input'!D44</f>
        <v>6.18</v>
      </c>
      <c r="D62" s="5" t="e">
        <f t="shared" ref="D62:D64" si="4">B62/C62</f>
        <v>#VALUE!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 t="str">
        <f>'Demand Input'!F45</f>
        <v>October</v>
      </c>
      <c r="C63" s="23">
        <f>'Demand Input'!D45</f>
        <v>5.91</v>
      </c>
      <c r="D63" s="5" t="e">
        <f t="shared" si="4"/>
        <v>#VALUE!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 t="str">
        <f>'Demand Input'!F46</f>
        <v>November</v>
      </c>
      <c r="C64" s="23">
        <f>'Demand Input'!D46</f>
        <v>5.0599999999999996</v>
      </c>
      <c r="D64" s="5" t="e">
        <f t="shared" si="4"/>
        <v>#VALUE!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P36:Q36"/>
    <mergeCell ref="S36:T36"/>
    <mergeCell ref="A50:E50"/>
    <mergeCell ref="V36:W36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AB31:AC31"/>
    <mergeCell ref="AB36:AC36"/>
    <mergeCell ref="AD31:AE31"/>
    <mergeCell ref="AD36:AE36"/>
    <mergeCell ref="X31:Y31"/>
    <mergeCell ref="X36:Y36"/>
    <mergeCell ref="Z36:AA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A22" zoomScaleNormal="100" workbookViewId="0">
      <selection activeCell="O48" sqref="O48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69" t="s">
        <v>21</v>
      </c>
      <c r="B1" s="69"/>
      <c r="C1" s="69"/>
      <c r="D1" s="69"/>
      <c r="E1" s="69"/>
      <c r="F1" s="69"/>
      <c r="G1" s="69"/>
      <c r="H1" s="6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0" t="str">
        <f>C8</f>
        <v>Newport Water Division</v>
      </c>
      <c r="D5" s="70"/>
      <c r="E5" s="70"/>
      <c r="F5" s="70"/>
      <c r="G5" s="70"/>
      <c r="H5" s="7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0"/>
      <c r="D6" s="70"/>
      <c r="E6" s="70"/>
      <c r="F6" s="70"/>
      <c r="G6" s="70"/>
      <c r="H6" s="7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19</v>
      </c>
      <c r="C8" s="72" t="s">
        <v>45</v>
      </c>
      <c r="D8" s="72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72" t="s">
        <v>44</v>
      </c>
      <c r="D9" s="72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18</v>
      </c>
      <c r="C10" s="72" t="s">
        <v>22</v>
      </c>
      <c r="D10" s="72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5" t="s">
        <v>17</v>
      </c>
      <c r="C16" s="65"/>
      <c r="D16" s="65"/>
      <c r="E16" s="36"/>
      <c r="F16" s="65" t="s">
        <v>57</v>
      </c>
      <c r="G16" s="65"/>
      <c r="H16" s="65"/>
      <c r="I16" s="36"/>
      <c r="J16" s="65" t="s">
        <v>60</v>
      </c>
      <c r="K16" s="65"/>
      <c r="L16" s="65"/>
      <c r="M16" s="36"/>
      <c r="N16" s="65" t="s">
        <v>61</v>
      </c>
      <c r="O16" s="65"/>
      <c r="P16" s="65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/>
      <c r="O19" s="21"/>
      <c r="P19" s="2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/>
      <c r="O20" s="21"/>
      <c r="P20" s="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/>
      <c r="O21" s="21"/>
      <c r="P21" s="2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/>
      <c r="O22" s="21"/>
      <c r="P22" s="2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/>
      <c r="O23" s="21"/>
      <c r="P23" s="2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/>
      <c r="O24" s="21"/>
      <c r="P24" s="2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67"/>
      <c r="C31" s="67"/>
      <c r="D31" s="67"/>
      <c r="E31" s="67"/>
      <c r="F31" s="67"/>
      <c r="G31" s="67"/>
      <c r="H31" s="67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66" t="s">
        <v>20</v>
      </c>
      <c r="C34" s="66"/>
      <c r="D34" s="66"/>
      <c r="E34" s="66"/>
      <c r="F34" s="66"/>
      <c r="G34" s="66"/>
      <c r="H34" s="6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49</v>
      </c>
      <c r="C35" s="38" t="s">
        <v>48</v>
      </c>
      <c r="D35" s="39" t="s">
        <v>62</v>
      </c>
      <c r="E35" s="40"/>
      <c r="F35" s="37" t="s">
        <v>49</v>
      </c>
      <c r="G35" s="38" t="s">
        <v>48</v>
      </c>
      <c r="H35" s="39" t="s">
        <v>63</v>
      </c>
      <c r="I35" s="28"/>
      <c r="J35" s="37" t="s">
        <v>49</v>
      </c>
      <c r="K35" s="38" t="s">
        <v>48</v>
      </c>
      <c r="L35" s="39" t="s">
        <v>64</v>
      </c>
      <c r="M35" s="31"/>
      <c r="N35" s="37" t="s">
        <v>49</v>
      </c>
      <c r="O35" s="38" t="s">
        <v>48</v>
      </c>
      <c r="P35" s="39" t="s">
        <v>65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43</v>
      </c>
      <c r="C36" s="53" t="s">
        <v>8</v>
      </c>
      <c r="D36" s="20">
        <v>5.0999999999999996</v>
      </c>
      <c r="E36" s="42"/>
      <c r="F36" s="34" t="s">
        <v>43</v>
      </c>
      <c r="G36" s="53" t="s">
        <v>8</v>
      </c>
      <c r="H36" s="20">
        <v>4.62</v>
      </c>
      <c r="I36" s="28"/>
      <c r="J36" s="34" t="s">
        <v>43</v>
      </c>
      <c r="K36" s="53" t="s">
        <v>8</v>
      </c>
      <c r="L36" s="20">
        <v>4.75</v>
      </c>
      <c r="M36" s="31"/>
      <c r="N36" s="34" t="s">
        <v>43</v>
      </c>
      <c r="O36" s="53" t="s">
        <v>8</v>
      </c>
      <c r="P36" s="20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8</v>
      </c>
      <c r="C37" s="53" t="s">
        <v>9</v>
      </c>
      <c r="D37" s="20">
        <v>5.0599999999999996</v>
      </c>
      <c r="E37" s="42"/>
      <c r="F37" s="34" t="s">
        <v>8</v>
      </c>
      <c r="G37" s="53" t="s">
        <v>9</v>
      </c>
      <c r="H37" s="20">
        <v>4.71</v>
      </c>
      <c r="I37" s="28"/>
      <c r="J37" s="34" t="s">
        <v>8</v>
      </c>
      <c r="K37" s="53" t="s">
        <v>9</v>
      </c>
      <c r="L37" s="20">
        <v>5.51</v>
      </c>
      <c r="M37" s="31"/>
      <c r="N37" s="34" t="s">
        <v>8</v>
      </c>
      <c r="O37" s="53" t="s">
        <v>9</v>
      </c>
      <c r="P37" s="20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9</v>
      </c>
      <c r="C38" s="53" t="s">
        <v>10</v>
      </c>
      <c r="D38" s="20">
        <v>5.01</v>
      </c>
      <c r="E38" s="42"/>
      <c r="F38" s="34" t="s">
        <v>9</v>
      </c>
      <c r="G38" s="53" t="s">
        <v>10</v>
      </c>
      <c r="H38" s="20">
        <v>4.58</v>
      </c>
      <c r="I38" s="28"/>
      <c r="J38" s="34" t="s">
        <v>9</v>
      </c>
      <c r="K38" s="53" t="s">
        <v>10</v>
      </c>
      <c r="L38" s="20">
        <v>4.79</v>
      </c>
      <c r="M38" s="31"/>
      <c r="N38" s="34" t="s">
        <v>9</v>
      </c>
      <c r="O38" s="53" t="s">
        <v>10</v>
      </c>
      <c r="P38" s="2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10</v>
      </c>
      <c r="C39" s="53" t="s">
        <v>2</v>
      </c>
      <c r="D39" s="20">
        <v>5.21</v>
      </c>
      <c r="E39" s="42"/>
      <c r="F39" s="34" t="s">
        <v>10</v>
      </c>
      <c r="G39" s="53" t="s">
        <v>2</v>
      </c>
      <c r="H39" s="20">
        <v>4.75</v>
      </c>
      <c r="I39" s="28"/>
      <c r="J39" s="34" t="s">
        <v>10</v>
      </c>
      <c r="K39" s="53" t="s">
        <v>2</v>
      </c>
      <c r="L39" s="20">
        <v>5.0199999999999996</v>
      </c>
      <c r="M39" s="31"/>
      <c r="N39" s="34" t="s">
        <v>10</v>
      </c>
      <c r="O39" s="53" t="s">
        <v>2</v>
      </c>
      <c r="P39" s="20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11</v>
      </c>
      <c r="D40" s="20">
        <v>5.53</v>
      </c>
      <c r="E40" s="42"/>
      <c r="F40" s="34" t="s">
        <v>2</v>
      </c>
      <c r="G40" s="53" t="s">
        <v>11</v>
      </c>
      <c r="H40" s="20">
        <v>5.3</v>
      </c>
      <c r="I40" s="28"/>
      <c r="J40" s="34" t="s">
        <v>2</v>
      </c>
      <c r="K40" s="53" t="s">
        <v>11</v>
      </c>
      <c r="L40" s="20">
        <v>5.65</v>
      </c>
      <c r="M40" s="31"/>
      <c r="N40" s="34" t="s">
        <v>2</v>
      </c>
      <c r="O40" s="53" t="s">
        <v>11</v>
      </c>
      <c r="P40" s="2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11</v>
      </c>
      <c r="C41" s="53" t="s">
        <v>12</v>
      </c>
      <c r="D41" s="20">
        <v>5.89</v>
      </c>
      <c r="E41" s="42"/>
      <c r="F41" s="34" t="s">
        <v>11</v>
      </c>
      <c r="G41" s="53" t="s">
        <v>12</v>
      </c>
      <c r="H41" s="20">
        <v>6.45</v>
      </c>
      <c r="I41" s="28"/>
      <c r="J41" s="34" t="s">
        <v>11</v>
      </c>
      <c r="K41" s="53" t="s">
        <v>12</v>
      </c>
      <c r="L41" s="20">
        <v>6.37</v>
      </c>
      <c r="M41" s="31"/>
      <c r="N41" s="34" t="s">
        <v>11</v>
      </c>
      <c r="O41" s="53" t="s">
        <v>12</v>
      </c>
      <c r="P41" s="20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12</v>
      </c>
      <c r="C42" s="53" t="s">
        <v>13</v>
      </c>
      <c r="D42" s="20">
        <v>6.85</v>
      </c>
      <c r="E42" s="42"/>
      <c r="F42" s="34" t="s">
        <v>12</v>
      </c>
      <c r="G42" s="53" t="s">
        <v>13</v>
      </c>
      <c r="H42" s="20">
        <v>7.65</v>
      </c>
      <c r="I42" s="28"/>
      <c r="J42" s="34" t="s">
        <v>12</v>
      </c>
      <c r="K42" s="53" t="s">
        <v>13</v>
      </c>
      <c r="L42" s="20">
        <v>6.52</v>
      </c>
      <c r="M42" s="31"/>
      <c r="N42" s="34" t="s">
        <v>12</v>
      </c>
      <c r="O42" s="53" t="s">
        <v>13</v>
      </c>
      <c r="P42" s="2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13</v>
      </c>
      <c r="C43" s="53" t="s">
        <v>50</v>
      </c>
      <c r="D43" s="20">
        <v>7.01</v>
      </c>
      <c r="E43" s="42"/>
      <c r="F43" s="34" t="s">
        <v>13</v>
      </c>
      <c r="G43" s="53" t="s">
        <v>50</v>
      </c>
      <c r="H43" s="20">
        <v>7.5</v>
      </c>
      <c r="I43" s="28"/>
      <c r="J43" s="34" t="s">
        <v>13</v>
      </c>
      <c r="K43" s="53" t="s">
        <v>50</v>
      </c>
      <c r="L43" s="20">
        <v>6.46</v>
      </c>
      <c r="M43" s="31"/>
      <c r="N43" s="34" t="s">
        <v>13</v>
      </c>
      <c r="O43" s="53" t="s">
        <v>50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50</v>
      </c>
      <c r="C44" s="53" t="s">
        <v>52</v>
      </c>
      <c r="D44" s="20">
        <v>6.18</v>
      </c>
      <c r="E44" s="42"/>
      <c r="F44" s="34" t="s">
        <v>50</v>
      </c>
      <c r="G44" s="53" t="s">
        <v>52</v>
      </c>
      <c r="H44" s="20">
        <v>6.81</v>
      </c>
      <c r="I44" s="28"/>
      <c r="J44" s="34" t="s">
        <v>50</v>
      </c>
      <c r="K44" s="53" t="s">
        <v>52</v>
      </c>
      <c r="L44" s="20">
        <v>5.86</v>
      </c>
      <c r="M44" s="31"/>
      <c r="N44" s="34" t="s">
        <v>50</v>
      </c>
      <c r="O44" s="53" t="s">
        <v>52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51</v>
      </c>
      <c r="C45" s="53" t="s">
        <v>53</v>
      </c>
      <c r="D45" s="20">
        <v>5.91</v>
      </c>
      <c r="E45" s="42"/>
      <c r="F45" s="34" t="s">
        <v>51</v>
      </c>
      <c r="G45" s="53" t="s">
        <v>53</v>
      </c>
      <c r="H45" s="20">
        <v>5.66</v>
      </c>
      <c r="I45" s="28"/>
      <c r="J45" s="34" t="s">
        <v>51</v>
      </c>
      <c r="K45" s="53" t="s">
        <v>53</v>
      </c>
      <c r="L45" s="20">
        <v>5.74</v>
      </c>
      <c r="M45" s="31"/>
      <c r="N45" s="34" t="s">
        <v>51</v>
      </c>
      <c r="O45" s="53" t="s">
        <v>53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54</v>
      </c>
      <c r="C46" s="50" t="s">
        <v>55</v>
      </c>
      <c r="D46" s="20">
        <v>5.0599999999999996</v>
      </c>
      <c r="E46" s="42"/>
      <c r="F46" s="34" t="s">
        <v>54</v>
      </c>
      <c r="G46" s="50" t="s">
        <v>55</v>
      </c>
      <c r="H46" s="20">
        <v>4.9400000000000004</v>
      </c>
      <c r="I46" s="28"/>
      <c r="J46" s="34" t="s">
        <v>54</v>
      </c>
      <c r="K46" s="50" t="s">
        <v>55</v>
      </c>
      <c r="L46" s="20">
        <v>4.9400000000000004</v>
      </c>
      <c r="M46" s="31"/>
      <c r="N46" s="34" t="s">
        <v>54</v>
      </c>
      <c r="O46" s="50" t="s">
        <v>55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56</v>
      </c>
      <c r="C47" s="52" t="s">
        <v>43</v>
      </c>
      <c r="D47" s="51">
        <v>4.7300000000000004</v>
      </c>
      <c r="E47" s="42"/>
      <c r="F47" s="34" t="s">
        <v>56</v>
      </c>
      <c r="G47" s="52" t="s">
        <v>43</v>
      </c>
      <c r="H47" s="51">
        <v>4.63</v>
      </c>
      <c r="I47" s="28"/>
      <c r="J47" s="34" t="s">
        <v>56</v>
      </c>
      <c r="K47" s="52" t="s">
        <v>59</v>
      </c>
      <c r="L47" s="51">
        <v>4.9000000000000004</v>
      </c>
      <c r="M47" s="31"/>
      <c r="N47" s="34" t="s">
        <v>56</v>
      </c>
      <c r="O47" s="52" t="s">
        <v>69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N16:P16"/>
    <mergeCell ref="J16:L16"/>
    <mergeCell ref="B34:H34"/>
    <mergeCell ref="B31:H31"/>
    <mergeCell ref="B12:H12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E1" sqref="E1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59</v>
      </c>
      <c r="E8" s="26">
        <v>1279023</v>
      </c>
      <c r="G8" s="26">
        <v>263643</v>
      </c>
      <c r="I8" s="26">
        <v>160612</v>
      </c>
      <c r="K8" s="26">
        <v>192344</v>
      </c>
      <c r="M8" s="26">
        <f>SUM(E8,G8,I8,K8)</f>
        <v>1895622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28</v>
      </c>
      <c r="D9" s="25"/>
      <c r="E9" s="25" t="s">
        <v>29</v>
      </c>
      <c r="F9" s="25"/>
      <c r="G9" s="25" t="s">
        <v>30</v>
      </c>
      <c r="H9" s="25"/>
      <c r="I9" s="25" t="s">
        <v>46</v>
      </c>
      <c r="J9" s="25"/>
      <c r="K9" s="25" t="s">
        <v>47</v>
      </c>
      <c r="L9" s="25"/>
      <c r="M9" s="25" t="s">
        <v>31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66</v>
      </c>
      <c r="E12" s="26">
        <v>1217292</v>
      </c>
      <c r="G12" s="26">
        <v>299929</v>
      </c>
      <c r="I12" s="26">
        <v>135930</v>
      </c>
      <c r="K12" s="26">
        <v>126778</v>
      </c>
      <c r="M12" s="26">
        <f>SUM(E12,G12,I12,K12)</f>
        <v>1779929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32</v>
      </c>
      <c r="D13" s="25"/>
      <c r="E13" s="25" t="s">
        <v>29</v>
      </c>
      <c r="F13" s="25"/>
      <c r="G13" s="25" t="s">
        <v>30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31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6" t="s">
        <v>68</v>
      </c>
      <c r="E16" s="26">
        <v>1079079</v>
      </c>
      <c r="G16" s="26">
        <v>313479</v>
      </c>
      <c r="I16" s="26">
        <v>115864</v>
      </c>
      <c r="K16" s="26">
        <v>177370</v>
      </c>
      <c r="M16" s="26">
        <f>SUM(E16,G16,I16,K16)</f>
        <v>1685792</v>
      </c>
      <c r="N16" s="8"/>
      <c r="T16" s="31"/>
      <c r="U16" s="31"/>
      <c r="V16" s="31"/>
      <c r="W16" s="31"/>
      <c r="X16" s="31"/>
    </row>
    <row r="17" spans="1:24" x14ac:dyDescent="0.25">
      <c r="C17" s="25" t="s">
        <v>33</v>
      </c>
      <c r="D17" s="25"/>
      <c r="E17" s="25" t="s">
        <v>29</v>
      </c>
      <c r="F17" s="25"/>
      <c r="G17" s="25" t="s">
        <v>30</v>
      </c>
      <c r="H17" s="25"/>
      <c r="I17" s="25" t="str">
        <f>I13</f>
        <v>60-90 days</v>
      </c>
      <c r="J17" s="25"/>
      <c r="K17" s="25" t="str">
        <f>K13</f>
        <v>90+ days</v>
      </c>
      <c r="L17" s="25"/>
      <c r="M17" s="25" t="s">
        <v>31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6" t="s">
        <v>67</v>
      </c>
      <c r="E20" s="26">
        <v>2158483</v>
      </c>
      <c r="G20" s="26">
        <v>323717</v>
      </c>
      <c r="I20" s="26">
        <v>165293</v>
      </c>
      <c r="K20" s="26">
        <v>207688</v>
      </c>
      <c r="M20" s="26">
        <f>SUM(E20,G20,I20,K20)</f>
        <v>2855181</v>
      </c>
      <c r="N20" s="8"/>
      <c r="T20" s="31"/>
      <c r="U20" s="31"/>
      <c r="V20" s="31"/>
      <c r="W20" s="31"/>
      <c r="X20" s="31"/>
    </row>
    <row r="21" spans="1:24" x14ac:dyDescent="0.25">
      <c r="C21" s="25" t="s">
        <v>34</v>
      </c>
      <c r="D21" s="25"/>
      <c r="E21" s="25" t="s">
        <v>29</v>
      </c>
      <c r="F21" s="25"/>
      <c r="G21" s="25" t="s">
        <v>30</v>
      </c>
      <c r="H21" s="25"/>
      <c r="I21" s="25" t="str">
        <f>I17</f>
        <v>60-90 days</v>
      </c>
      <c r="J21" s="25"/>
      <c r="K21" s="25" t="str">
        <f>K17</f>
        <v>90+ days</v>
      </c>
      <c r="L21" s="25"/>
      <c r="M21" s="25" t="s">
        <v>31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35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6" t="s">
        <v>59</v>
      </c>
      <c r="D33" s="46"/>
      <c r="E33" s="47">
        <v>1430</v>
      </c>
      <c r="F33" s="46"/>
      <c r="G33" s="26">
        <v>616599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28</v>
      </c>
      <c r="D34" s="25"/>
      <c r="E34" s="27" t="s">
        <v>37</v>
      </c>
      <c r="F34" s="25"/>
      <c r="G34" s="27" t="s">
        <v>38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6" t="s">
        <v>66</v>
      </c>
      <c r="D37" s="46"/>
      <c r="E37" s="47">
        <v>1492</v>
      </c>
      <c r="F37" s="46"/>
      <c r="G37" s="26">
        <v>562638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32</v>
      </c>
      <c r="D38" s="25"/>
      <c r="E38" s="27" t="s">
        <v>37</v>
      </c>
      <c r="F38" s="25"/>
      <c r="G38" s="27" t="s">
        <v>38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6" t="s">
        <v>68</v>
      </c>
      <c r="D41" s="25"/>
      <c r="E41" s="47">
        <v>1714</v>
      </c>
      <c r="F41" s="25"/>
      <c r="G41" s="26">
        <v>606713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33</v>
      </c>
      <c r="D42" s="25"/>
      <c r="E42" s="27" t="s">
        <v>37</v>
      </c>
      <c r="F42" s="25"/>
      <c r="G42" s="27" t="s">
        <v>38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6" t="s">
        <v>67</v>
      </c>
      <c r="D45" s="25"/>
      <c r="E45" s="47">
        <v>1797</v>
      </c>
      <c r="F45" s="25"/>
      <c r="G45" s="26">
        <v>696697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34</v>
      </c>
      <c r="D46" s="25"/>
      <c r="E46" s="27" t="s">
        <v>37</v>
      </c>
      <c r="F46" s="25"/>
      <c r="G46" s="27" t="s">
        <v>38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39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40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 t="s">
        <v>70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59</v>
      </c>
      <c r="D54" s="25"/>
      <c r="E54" s="26">
        <v>321628</v>
      </c>
      <c r="F54" s="25"/>
      <c r="G54" s="56" t="s">
        <v>66</v>
      </c>
      <c r="H54" s="25"/>
      <c r="I54" s="26">
        <v>1389083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28</v>
      </c>
      <c r="D55" s="25"/>
      <c r="E55" s="27" t="s">
        <v>41</v>
      </c>
      <c r="F55" s="25"/>
      <c r="G55" s="25" t="s">
        <v>32</v>
      </c>
      <c r="H55" s="25"/>
      <c r="I55" s="27" t="s">
        <v>41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68</v>
      </c>
      <c r="D59" s="25"/>
      <c r="E59" s="26">
        <v>1199536</v>
      </c>
      <c r="F59" s="25"/>
      <c r="G59" s="56" t="s">
        <v>67</v>
      </c>
      <c r="H59" s="25"/>
      <c r="I59" s="26">
        <v>1682230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42</v>
      </c>
      <c r="D60" s="25"/>
      <c r="E60" s="27" t="s">
        <v>41</v>
      </c>
      <c r="F60" s="25"/>
      <c r="G60" s="27" t="s">
        <v>58</v>
      </c>
      <c r="H60" s="25"/>
      <c r="I60" s="27" t="s">
        <v>41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2022-01-18T16:23:06Z</dcterms:modified>
</cp:coreProperties>
</file>